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DVA/"/>
    </mc:Choice>
  </mc:AlternateContent>
  <xr:revisionPtr revIDLastSave="111" documentId="8_{A0A4A203-F70A-4258-B330-4CF62FB6509F}" xr6:coauthVersionLast="47" xr6:coauthVersionMax="47" xr10:uidLastSave="{953CCB28-2818-4391-A368-CCC8C8C80117}"/>
  <bookViews>
    <workbookView xWindow="-28920" yWindow="-120" windowWidth="29040" windowHeight="15720" tabRatio="977" xr2:uid="{D17671B1-06A6-45A4-A609-6867DA2C5584}"/>
  </bookViews>
  <sheets>
    <sheet name="DCF" sheetId="9" r:id="rId1"/>
    <sheet name="Model" sheetId="3" r:id="rId2"/>
    <sheet name="IKC Cohort Model" sheetId="25" r:id="rId3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01" i="3" l="1"/>
  <c r="Z342" i="3" l="1"/>
  <c r="Z147" i="3" l="1"/>
  <c r="AA147" i="3" s="1"/>
  <c r="AB147" i="3" s="1"/>
  <c r="AJ9" i="3"/>
  <c r="AP355" i="3"/>
  <c r="AP354" i="3"/>
  <c r="AP353" i="3"/>
  <c r="AP352" i="3"/>
  <c r="AP351" i="3"/>
  <c r="H339" i="3"/>
  <c r="I339" i="3"/>
  <c r="J339" i="3"/>
  <c r="K339" i="3"/>
  <c r="L339" i="3"/>
  <c r="M339" i="3"/>
  <c r="N339" i="3"/>
  <c r="O339" i="3"/>
  <c r="P339" i="3"/>
  <c r="Q339" i="3"/>
  <c r="R339" i="3"/>
  <c r="S339" i="3"/>
  <c r="T339" i="3"/>
  <c r="U339" i="3"/>
  <c r="V339" i="3"/>
  <c r="W339" i="3"/>
  <c r="X339" i="3"/>
  <c r="Y339" i="3"/>
  <c r="X365" i="3"/>
  <c r="W365" i="3"/>
  <c r="V365" i="3"/>
  <c r="Y365" i="3"/>
  <c r="I184" i="3"/>
  <c r="L184" i="3"/>
  <c r="K184" i="3"/>
  <c r="J184" i="3"/>
  <c r="O180" i="3"/>
  <c r="P180" i="3"/>
  <c r="Q180" i="3"/>
  <c r="Q183" i="3" s="1"/>
  <c r="R180" i="3"/>
  <c r="S180" i="3"/>
  <c r="T180" i="3"/>
  <c r="U180" i="3"/>
  <c r="U183" i="3" s="1"/>
  <c r="V180" i="3"/>
  <c r="W180" i="3"/>
  <c r="X180" i="3"/>
  <c r="Y180" i="3"/>
  <c r="N180" i="3"/>
  <c r="N181" i="3" s="1"/>
  <c r="AC147" i="3" l="1"/>
  <c r="AD147" i="3" s="1"/>
  <c r="AE147" i="3" s="1"/>
  <c r="AF147" i="3" s="1"/>
  <c r="AG147" i="3" s="1"/>
  <c r="AH147" i="3" s="1"/>
  <c r="AI147" i="3" s="1"/>
  <c r="AJ147" i="3" s="1"/>
  <c r="Y183" i="3"/>
  <c r="T183" i="3"/>
  <c r="S183" i="3"/>
  <c r="X183" i="3"/>
  <c r="U181" i="3"/>
  <c r="X181" i="3"/>
  <c r="T181" i="3"/>
  <c r="P181" i="3"/>
  <c r="W183" i="3"/>
  <c r="R183" i="3"/>
  <c r="V181" i="3"/>
  <c r="R181" i="3"/>
  <c r="V183" i="3"/>
  <c r="Y181" i="3"/>
  <c r="Q181" i="3"/>
  <c r="W181" i="3"/>
  <c r="S181" i="3"/>
  <c r="O181" i="3"/>
  <c r="Y182" i="3" l="1"/>
  <c r="R182" i="3"/>
  <c r="U182" i="3"/>
  <c r="V182" i="3"/>
  <c r="W182" i="3"/>
  <c r="X182" i="3"/>
  <c r="S182" i="3"/>
  <c r="T182" i="3"/>
  <c r="Q182" i="3"/>
  <c r="X364" i="3" l="1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Y364" i="3"/>
  <c r="Y55" i="3"/>
  <c r="Y54" i="3"/>
  <c r="Y91" i="3"/>
  <c r="Y90" i="3"/>
  <c r="Y89" i="3"/>
  <c r="Y88" i="3"/>
  <c r="Y87" i="3"/>
  <c r="AO355" i="3"/>
  <c r="AN355" i="3"/>
  <c r="AM355" i="3"/>
  <c r="AL355" i="3"/>
  <c r="AO354" i="3"/>
  <c r="AN354" i="3"/>
  <c r="AM354" i="3"/>
  <c r="AL354" i="3"/>
  <c r="AO353" i="3"/>
  <c r="AN353" i="3"/>
  <c r="AM353" i="3"/>
  <c r="AL353" i="3"/>
  <c r="AO352" i="3"/>
  <c r="AN352" i="3"/>
  <c r="AM352" i="3"/>
  <c r="AL352" i="3"/>
  <c r="AO351" i="3"/>
  <c r="AN351" i="3"/>
  <c r="AM351" i="3"/>
  <c r="AL351" i="3"/>
  <c r="Y356" i="3" l="1"/>
  <c r="Y358" i="3" l="1"/>
  <c r="Y359" i="3" s="1"/>
  <c r="AL356" i="3"/>
  <c r="Y363" i="3"/>
  <c r="R91" i="3" l="1"/>
  <c r="AO201" i="3" l="1"/>
  <c r="AN201" i="3"/>
  <c r="AM201" i="3"/>
  <c r="AN10" i="3" l="1"/>
  <c r="AN6" i="3"/>
  <c r="G51" i="25" l="1"/>
  <c r="H51" i="25" s="1"/>
  <c r="I51" i="25" s="1"/>
  <c r="J51" i="25" s="1"/>
  <c r="K51" i="25" s="1"/>
  <c r="L51" i="25" s="1"/>
  <c r="M51" i="25" s="1"/>
  <c r="N51" i="25" s="1"/>
  <c r="O51" i="25" s="1"/>
  <c r="P51" i="25" s="1"/>
  <c r="Q51" i="25" s="1"/>
  <c r="R51" i="25" s="1"/>
  <c r="S51" i="25" s="1"/>
  <c r="T51" i="25" s="1"/>
  <c r="G50" i="25"/>
  <c r="H50" i="25" s="1"/>
  <c r="I50" i="25" s="1"/>
  <c r="J50" i="25" s="1"/>
  <c r="K50" i="25" s="1"/>
  <c r="L50" i="25" s="1"/>
  <c r="M50" i="25" s="1"/>
  <c r="N50" i="25" s="1"/>
  <c r="O50" i="25" s="1"/>
  <c r="P50" i="25" s="1"/>
  <c r="Q50" i="25" s="1"/>
  <c r="R50" i="25" s="1"/>
  <c r="S50" i="25" s="1"/>
  <c r="T50" i="25" s="1"/>
  <c r="I73" i="25" l="1"/>
  <c r="J73" i="25" s="1"/>
  <c r="K73" i="25" s="1"/>
  <c r="L73" i="25" s="1"/>
  <c r="M73" i="25" s="1"/>
  <c r="N73" i="25" s="1"/>
  <c r="O73" i="25" s="1"/>
  <c r="P73" i="25" s="1"/>
  <c r="Q73" i="25" s="1"/>
  <c r="R73" i="25" s="1"/>
  <c r="S73" i="25" s="1"/>
  <c r="T73" i="25" s="1"/>
  <c r="F5" i="25"/>
  <c r="F32" i="25" s="1"/>
  <c r="G26" i="25"/>
  <c r="H26" i="25"/>
  <c r="F26" i="25"/>
  <c r="G75" i="25"/>
  <c r="H75" i="25" s="1"/>
  <c r="I75" i="25" s="1"/>
  <c r="J75" i="25" s="1"/>
  <c r="K75" i="25" s="1"/>
  <c r="L75" i="25" s="1"/>
  <c r="M75" i="25" s="1"/>
  <c r="N75" i="25" s="1"/>
  <c r="O75" i="25" s="1"/>
  <c r="P75" i="25" s="1"/>
  <c r="Q75" i="25" s="1"/>
  <c r="R75" i="25" s="1"/>
  <c r="S75" i="25" s="1"/>
  <c r="T75" i="25" s="1"/>
  <c r="E57" i="25"/>
  <c r="E58" i="25" s="1"/>
  <c r="E59" i="25" s="1"/>
  <c r="E60" i="25" s="1"/>
  <c r="E61" i="25" s="1"/>
  <c r="E62" i="25" s="1"/>
  <c r="E63" i="25" s="1"/>
  <c r="E64" i="25" s="1"/>
  <c r="E65" i="25" s="1"/>
  <c r="E66" i="25" s="1"/>
  <c r="E67" i="25" s="1"/>
  <c r="E68" i="25" s="1"/>
  <c r="E69" i="25" s="1"/>
  <c r="E70" i="25" s="1"/>
  <c r="G55" i="25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E33" i="25"/>
  <c r="G31" i="25"/>
  <c r="H31" i="25" s="1"/>
  <c r="I31" i="25" s="1"/>
  <c r="J31" i="25" s="1"/>
  <c r="K31" i="25" s="1"/>
  <c r="L31" i="25" s="1"/>
  <c r="M31" i="25" s="1"/>
  <c r="N31" i="25" s="1"/>
  <c r="O31" i="25" s="1"/>
  <c r="P31" i="25" s="1"/>
  <c r="Q31" i="25" s="1"/>
  <c r="R31" i="25" s="1"/>
  <c r="S31" i="25" s="1"/>
  <c r="T31" i="25" s="1"/>
  <c r="G4" i="25"/>
  <c r="G5" i="25" s="1"/>
  <c r="G32" i="25" s="1"/>
  <c r="E6" i="25"/>
  <c r="C16" i="25"/>
  <c r="C17" i="25" s="1"/>
  <c r="C18" i="25" s="1"/>
  <c r="C19" i="25" s="1"/>
  <c r="C20" i="25" s="1"/>
  <c r="C21" i="25" s="1"/>
  <c r="C22" i="25" s="1"/>
  <c r="C23" i="25" s="1"/>
  <c r="C24" i="25" s="1"/>
  <c r="C25" i="25" s="1"/>
  <c r="C26" i="25" s="1"/>
  <c r="C27" i="25" s="1"/>
  <c r="C28" i="25" s="1"/>
  <c r="C29" i="25" s="1"/>
  <c r="Y74" i="3"/>
  <c r="G56" i="25" l="1"/>
  <c r="F6" i="25"/>
  <c r="F33" i="25" s="1"/>
  <c r="F57" i="25" s="1"/>
  <c r="F56" i="25"/>
  <c r="E34" i="25"/>
  <c r="G6" i="25"/>
  <c r="E7" i="25"/>
  <c r="F7" i="25" s="1"/>
  <c r="F34" i="25" s="1"/>
  <c r="H4" i="25"/>
  <c r="G33" i="25" l="1"/>
  <c r="G57" i="25" s="1"/>
  <c r="H5" i="25"/>
  <c r="E35" i="25"/>
  <c r="G7" i="25"/>
  <c r="H7" i="25"/>
  <c r="F58" i="25"/>
  <c r="H6" i="25"/>
  <c r="I4" i="25"/>
  <c r="E8" i="25"/>
  <c r="F8" i="25" s="1"/>
  <c r="F35" i="25" s="1"/>
  <c r="H34" i="25" l="1"/>
  <c r="H58" i="25" s="1"/>
  <c r="G34" i="25"/>
  <c r="G58" i="25" s="1"/>
  <c r="H33" i="25"/>
  <c r="H57" i="25" s="1"/>
  <c r="H32" i="25"/>
  <c r="H56" i="25" s="1"/>
  <c r="E36" i="25"/>
  <c r="I5" i="25"/>
  <c r="I6" i="25"/>
  <c r="I7" i="25"/>
  <c r="G8" i="25"/>
  <c r="H8" i="25"/>
  <c r="F59" i="25"/>
  <c r="I8" i="25"/>
  <c r="E9" i="25"/>
  <c r="F9" i="25" s="1"/>
  <c r="F36" i="25" s="1"/>
  <c r="J4" i="25"/>
  <c r="X177" i="3"/>
  <c r="Y177" i="3"/>
  <c r="Z339" i="3"/>
  <c r="Z338" i="3"/>
  <c r="C59" i="9"/>
  <c r="Z340" i="3" l="1"/>
  <c r="Z341" i="3" s="1"/>
  <c r="I32" i="25"/>
  <c r="I56" i="25" s="1"/>
  <c r="G35" i="25"/>
  <c r="G59" i="25" s="1"/>
  <c r="I34" i="25"/>
  <c r="I58" i="25" s="1"/>
  <c r="H35" i="25"/>
  <c r="H59" i="25" s="1"/>
  <c r="I35" i="25"/>
  <c r="I59" i="25" s="1"/>
  <c r="I33" i="25"/>
  <c r="I57" i="25" s="1"/>
  <c r="E37" i="25"/>
  <c r="J5" i="25"/>
  <c r="J6" i="25"/>
  <c r="J7" i="25"/>
  <c r="I9" i="25"/>
  <c r="F60" i="25"/>
  <c r="H9" i="25"/>
  <c r="G9" i="25"/>
  <c r="J9" i="25"/>
  <c r="J8" i="25"/>
  <c r="E10" i="25"/>
  <c r="F10" i="25" s="1"/>
  <c r="F37" i="25" s="1"/>
  <c r="K4" i="25"/>
  <c r="X345" i="3"/>
  <c r="W345" i="3"/>
  <c r="V345" i="3"/>
  <c r="U345" i="3"/>
  <c r="T345" i="3"/>
  <c r="S345" i="3"/>
  <c r="R345" i="3"/>
  <c r="Q345" i="3"/>
  <c r="P345" i="3"/>
  <c r="O345" i="3"/>
  <c r="N345" i="3"/>
  <c r="M345" i="3"/>
  <c r="L345" i="3"/>
  <c r="Y345" i="3"/>
  <c r="C70" i="9"/>
  <c r="C19" i="9"/>
  <c r="AA206" i="3"/>
  <c r="AB206" i="3"/>
  <c r="AC206" i="3"/>
  <c r="AD206" i="3"/>
  <c r="AE206" i="3"/>
  <c r="AF206" i="3"/>
  <c r="AG206" i="3"/>
  <c r="AH206" i="3"/>
  <c r="AI206" i="3"/>
  <c r="AJ206" i="3"/>
  <c r="Z206" i="3"/>
  <c r="J35" i="25" l="1"/>
  <c r="J59" i="25" s="1"/>
  <c r="J32" i="25"/>
  <c r="J56" i="25" s="1"/>
  <c r="J36" i="25"/>
  <c r="J60" i="25" s="1"/>
  <c r="I36" i="25"/>
  <c r="I60" i="25" s="1"/>
  <c r="G36" i="25"/>
  <c r="G60" i="25" s="1"/>
  <c r="J34" i="25"/>
  <c r="J58" i="25" s="1"/>
  <c r="H36" i="25"/>
  <c r="H60" i="25" s="1"/>
  <c r="J33" i="25"/>
  <c r="J57" i="25" s="1"/>
  <c r="K9" i="25"/>
  <c r="E38" i="25"/>
  <c r="K5" i="25"/>
  <c r="K6" i="25"/>
  <c r="K7" i="25"/>
  <c r="K8" i="25"/>
  <c r="K10" i="25"/>
  <c r="G10" i="25"/>
  <c r="I10" i="25"/>
  <c r="H10" i="25"/>
  <c r="J10" i="25"/>
  <c r="F61" i="25"/>
  <c r="L4" i="25"/>
  <c r="E11" i="25"/>
  <c r="F11" i="25" s="1"/>
  <c r="F38" i="25" s="1"/>
  <c r="T157" i="3"/>
  <c r="T155" i="3"/>
  <c r="U157" i="3"/>
  <c r="U155" i="3"/>
  <c r="W157" i="3"/>
  <c r="W155" i="3"/>
  <c r="AA164" i="3"/>
  <c r="AB164" i="3"/>
  <c r="AC164" i="3"/>
  <c r="AD164" i="3"/>
  <c r="AE164" i="3"/>
  <c r="AF164" i="3"/>
  <c r="AG164" i="3"/>
  <c r="AH164" i="3"/>
  <c r="AI164" i="3"/>
  <c r="AJ164" i="3"/>
  <c r="Z164" i="3"/>
  <c r="M89" i="3"/>
  <c r="N89" i="3"/>
  <c r="O89" i="3"/>
  <c r="P89" i="3"/>
  <c r="Q89" i="3"/>
  <c r="R89" i="3"/>
  <c r="S89" i="3"/>
  <c r="T89" i="3"/>
  <c r="U89" i="3"/>
  <c r="V89" i="3"/>
  <c r="W89" i="3"/>
  <c r="X89" i="3"/>
  <c r="D90" i="3"/>
  <c r="I90" i="3"/>
  <c r="J90" i="3"/>
  <c r="K90" i="3"/>
  <c r="L90" i="3"/>
  <c r="M90" i="3"/>
  <c r="N90" i="3"/>
  <c r="O90" i="3"/>
  <c r="P90" i="3"/>
  <c r="Q90" i="3"/>
  <c r="R90" i="3"/>
  <c r="S90" i="3"/>
  <c r="V90" i="3"/>
  <c r="W90" i="3"/>
  <c r="X90" i="3"/>
  <c r="D91" i="3"/>
  <c r="I91" i="3"/>
  <c r="J91" i="3"/>
  <c r="K91" i="3"/>
  <c r="L91" i="3"/>
  <c r="M91" i="3"/>
  <c r="N91" i="3"/>
  <c r="O91" i="3"/>
  <c r="P91" i="3"/>
  <c r="Q91" i="3"/>
  <c r="S91" i="3"/>
  <c r="T91" i="3"/>
  <c r="U91" i="3"/>
  <c r="V91" i="3"/>
  <c r="W91" i="3"/>
  <c r="X91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D88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D87" i="3"/>
  <c r="AA74" i="3"/>
  <c r="AB74" i="3"/>
  <c r="AC74" i="3"/>
  <c r="AD74" i="3"/>
  <c r="AE74" i="3"/>
  <c r="AF74" i="3"/>
  <c r="AG74" i="3"/>
  <c r="AH74" i="3"/>
  <c r="AI74" i="3"/>
  <c r="AJ74" i="3"/>
  <c r="Z74" i="3"/>
  <c r="K34" i="25" l="1"/>
  <c r="K58" i="25" s="1"/>
  <c r="K37" i="25"/>
  <c r="K61" i="25" s="1"/>
  <c r="I37" i="25"/>
  <c r="I61" i="25" s="1"/>
  <c r="K36" i="25"/>
  <c r="K60" i="25" s="1"/>
  <c r="G37" i="25"/>
  <c r="G61" i="25" s="1"/>
  <c r="K33" i="25"/>
  <c r="K57" i="25" s="1"/>
  <c r="J37" i="25"/>
  <c r="J61" i="25" s="1"/>
  <c r="K32" i="25"/>
  <c r="K56" i="25" s="1"/>
  <c r="H37" i="25"/>
  <c r="H61" i="25" s="1"/>
  <c r="K35" i="25"/>
  <c r="K59" i="25" s="1"/>
  <c r="E39" i="25"/>
  <c r="I11" i="25"/>
  <c r="K11" i="25"/>
  <c r="F62" i="25"/>
  <c r="L11" i="25"/>
  <c r="H11" i="25"/>
  <c r="G11" i="25"/>
  <c r="J11" i="25"/>
  <c r="L5" i="25"/>
  <c r="L6" i="25"/>
  <c r="L7" i="25"/>
  <c r="L8" i="25"/>
  <c r="L9" i="25"/>
  <c r="L10" i="25"/>
  <c r="E12" i="25"/>
  <c r="M4" i="25"/>
  <c r="Z165" i="3"/>
  <c r="AB165" i="3"/>
  <c r="AA165" i="3"/>
  <c r="Y92" i="3"/>
  <c r="L34" i="25" l="1"/>
  <c r="L58" i="25" s="1"/>
  <c r="K38" i="25"/>
  <c r="K62" i="25" s="1"/>
  <c r="L37" i="25"/>
  <c r="L61" i="25" s="1"/>
  <c r="H38" i="25"/>
  <c r="H62" i="25" s="1"/>
  <c r="L36" i="25"/>
  <c r="L60" i="25" s="1"/>
  <c r="L32" i="25"/>
  <c r="L56" i="25" s="1"/>
  <c r="L38" i="25"/>
  <c r="L62" i="25" s="1"/>
  <c r="G38" i="25"/>
  <c r="G62" i="25" s="1"/>
  <c r="L33" i="25"/>
  <c r="L57" i="25" s="1"/>
  <c r="I38" i="25"/>
  <c r="I62" i="25" s="1"/>
  <c r="L35" i="25"/>
  <c r="L59" i="25" s="1"/>
  <c r="J38" i="25"/>
  <c r="J62" i="25" s="1"/>
  <c r="E40" i="25"/>
  <c r="M5" i="25"/>
  <c r="M6" i="25"/>
  <c r="M7" i="25"/>
  <c r="M8" i="25"/>
  <c r="M9" i="25"/>
  <c r="M10" i="25"/>
  <c r="K12" i="25"/>
  <c r="G12" i="25"/>
  <c r="M12" i="25"/>
  <c r="L12" i="25"/>
  <c r="J12" i="25"/>
  <c r="F12" i="25"/>
  <c r="I12" i="25"/>
  <c r="H12" i="25"/>
  <c r="M11" i="25"/>
  <c r="N4" i="25"/>
  <c r="E13" i="25"/>
  <c r="AC165" i="3"/>
  <c r="H39" i="25" l="1"/>
  <c r="H63" i="25" s="1"/>
  <c r="M37" i="25"/>
  <c r="M61" i="25" s="1"/>
  <c r="M39" i="25"/>
  <c r="M63" i="25" s="1"/>
  <c r="M32" i="25"/>
  <c r="M56" i="25" s="1"/>
  <c r="F39" i="25"/>
  <c r="F63" i="25" s="1"/>
  <c r="G39" i="25"/>
  <c r="G63" i="25" s="1"/>
  <c r="M35" i="25"/>
  <c r="M59" i="25" s="1"/>
  <c r="L39" i="25"/>
  <c r="L63" i="25" s="1"/>
  <c r="M33" i="25"/>
  <c r="M57" i="25" s="1"/>
  <c r="I39" i="25"/>
  <c r="I63" i="25" s="1"/>
  <c r="M36" i="25"/>
  <c r="M60" i="25" s="1"/>
  <c r="M38" i="25"/>
  <c r="M62" i="25" s="1"/>
  <c r="J39" i="25"/>
  <c r="J63" i="25" s="1"/>
  <c r="K39" i="25"/>
  <c r="K63" i="25" s="1"/>
  <c r="M34" i="25"/>
  <c r="M58" i="25" s="1"/>
  <c r="N12" i="25"/>
  <c r="E41" i="25"/>
  <c r="M13" i="25"/>
  <c r="I13" i="25"/>
  <c r="J13" i="25"/>
  <c r="L13" i="25"/>
  <c r="H13" i="25"/>
  <c r="K13" i="25"/>
  <c r="G13" i="25"/>
  <c r="N13" i="25"/>
  <c r="F13" i="25"/>
  <c r="N5" i="25"/>
  <c r="N6" i="25"/>
  <c r="N7" i="25"/>
  <c r="N8" i="25"/>
  <c r="N9" i="25"/>
  <c r="N10" i="25"/>
  <c r="N11" i="25"/>
  <c r="E14" i="25"/>
  <c r="O4" i="25"/>
  <c r="AD165" i="3"/>
  <c r="N33" i="25" l="1"/>
  <c r="N57" i="25" s="1"/>
  <c r="G40" i="25"/>
  <c r="G64" i="25" s="1"/>
  <c r="J40" i="25"/>
  <c r="J64" i="25" s="1"/>
  <c r="N39" i="25"/>
  <c r="N63" i="25" s="1"/>
  <c r="N36" i="25"/>
  <c r="N60" i="25" s="1"/>
  <c r="N32" i="25"/>
  <c r="N56" i="25" s="1"/>
  <c r="I40" i="25"/>
  <c r="I64" i="25" s="1"/>
  <c r="M40" i="25"/>
  <c r="M64" i="25" s="1"/>
  <c r="N37" i="25"/>
  <c r="N61" i="25" s="1"/>
  <c r="K40" i="25"/>
  <c r="K64" i="25" s="1"/>
  <c r="N35" i="25"/>
  <c r="N59" i="25" s="1"/>
  <c r="F40" i="25"/>
  <c r="F64" i="25" s="1"/>
  <c r="H40" i="25"/>
  <c r="H64" i="25" s="1"/>
  <c r="N38" i="25"/>
  <c r="N62" i="25" s="1"/>
  <c r="N34" i="25"/>
  <c r="N58" i="25" s="1"/>
  <c r="N40" i="25"/>
  <c r="N64" i="25" s="1"/>
  <c r="L40" i="25"/>
  <c r="L64" i="25" s="1"/>
  <c r="P4" i="25"/>
  <c r="P7" i="25" s="1"/>
  <c r="E42" i="25"/>
  <c r="E15" i="25"/>
  <c r="H15" i="25" s="1"/>
  <c r="O14" i="25"/>
  <c r="K14" i="25"/>
  <c r="G14" i="25"/>
  <c r="I14" i="25"/>
  <c r="H14" i="25"/>
  <c r="N14" i="25"/>
  <c r="J14" i="25"/>
  <c r="F14" i="25"/>
  <c r="M14" i="25"/>
  <c r="L14" i="25"/>
  <c r="O5" i="25"/>
  <c r="O6" i="25"/>
  <c r="O7" i="25"/>
  <c r="O8" i="25"/>
  <c r="O9" i="25"/>
  <c r="O10" i="25"/>
  <c r="O11" i="25"/>
  <c r="O12" i="25"/>
  <c r="O13" i="25"/>
  <c r="AE165" i="3"/>
  <c r="O35" i="25" l="1"/>
  <c r="O59" i="25" s="1"/>
  <c r="N41" i="25"/>
  <c r="N65" i="25" s="1"/>
  <c r="P34" i="25"/>
  <c r="P58" i="25" s="1"/>
  <c r="O38" i="25"/>
  <c r="O62" i="25" s="1"/>
  <c r="M41" i="25"/>
  <c r="M65" i="25" s="1"/>
  <c r="O41" i="25"/>
  <c r="O65" i="25" s="1"/>
  <c r="O37" i="25"/>
  <c r="O61" i="25" s="1"/>
  <c r="O33" i="25"/>
  <c r="O57" i="25" s="1"/>
  <c r="F41" i="25"/>
  <c r="F65" i="25" s="1"/>
  <c r="I41" i="25"/>
  <c r="I65" i="25" s="1"/>
  <c r="H42" i="25"/>
  <c r="H66" i="25" s="1"/>
  <c r="O39" i="25"/>
  <c r="O63" i="25" s="1"/>
  <c r="L41" i="25"/>
  <c r="L65" i="25" s="1"/>
  <c r="K41" i="25"/>
  <c r="K65" i="25" s="1"/>
  <c r="O34" i="25"/>
  <c r="O58" i="25" s="1"/>
  <c r="H41" i="25"/>
  <c r="H65" i="25" s="1"/>
  <c r="O40" i="25"/>
  <c r="O64" i="25" s="1"/>
  <c r="O36" i="25"/>
  <c r="O60" i="25" s="1"/>
  <c r="O32" i="25"/>
  <c r="O56" i="25" s="1"/>
  <c r="J41" i="25"/>
  <c r="J65" i="25" s="1"/>
  <c r="G41" i="25"/>
  <c r="G65" i="25" s="1"/>
  <c r="P6" i="25"/>
  <c r="P12" i="25"/>
  <c r="P11" i="25"/>
  <c r="P14" i="25"/>
  <c r="P10" i="25"/>
  <c r="Q4" i="25"/>
  <c r="Q14" i="25" s="1"/>
  <c r="P13" i="25"/>
  <c r="P5" i="25"/>
  <c r="P9" i="25"/>
  <c r="P8" i="25"/>
  <c r="L15" i="25"/>
  <c r="K15" i="25"/>
  <c r="I15" i="25"/>
  <c r="E43" i="25"/>
  <c r="E16" i="25"/>
  <c r="F16" i="25" s="1"/>
  <c r="M15" i="25"/>
  <c r="G15" i="25"/>
  <c r="N15" i="25"/>
  <c r="P15" i="25"/>
  <c r="O15" i="25"/>
  <c r="J15" i="25"/>
  <c r="F15" i="25"/>
  <c r="AF165" i="3"/>
  <c r="R4" i="25" l="1"/>
  <c r="I42" i="25"/>
  <c r="I66" i="25" s="1"/>
  <c r="M42" i="25"/>
  <c r="M66" i="25" s="1"/>
  <c r="P36" i="25"/>
  <c r="P60" i="25" s="1"/>
  <c r="P37" i="25"/>
  <c r="P61" i="25" s="1"/>
  <c r="P33" i="25"/>
  <c r="P57" i="25" s="1"/>
  <c r="P42" i="25"/>
  <c r="P66" i="25" s="1"/>
  <c r="F43" i="25"/>
  <c r="F67" i="25" s="1"/>
  <c r="L42" i="25"/>
  <c r="L66" i="25" s="1"/>
  <c r="P32" i="25"/>
  <c r="P56" i="25" s="1"/>
  <c r="P41" i="25"/>
  <c r="P65" i="25" s="1"/>
  <c r="J42" i="25"/>
  <c r="J66" i="25" s="1"/>
  <c r="G42" i="25"/>
  <c r="G66" i="25" s="1"/>
  <c r="P35" i="25"/>
  <c r="P59" i="25" s="1"/>
  <c r="Q41" i="25"/>
  <c r="Q65" i="25" s="1"/>
  <c r="P39" i="25"/>
  <c r="P63" i="25" s="1"/>
  <c r="O42" i="25"/>
  <c r="O66" i="25" s="1"/>
  <c r="K42" i="25"/>
  <c r="K66" i="25" s="1"/>
  <c r="F42" i="25"/>
  <c r="F66" i="25" s="1"/>
  <c r="N42" i="25"/>
  <c r="N66" i="25" s="1"/>
  <c r="P40" i="25"/>
  <c r="P64" i="25" s="1"/>
  <c r="P38" i="25"/>
  <c r="P62" i="25" s="1"/>
  <c r="Q13" i="25"/>
  <c r="Q10" i="25"/>
  <c r="Q9" i="25"/>
  <c r="Q5" i="25"/>
  <c r="Q8" i="25"/>
  <c r="Q12" i="25"/>
  <c r="Q7" i="25"/>
  <c r="Q15" i="25"/>
  <c r="Q11" i="25"/>
  <c r="Q6" i="25"/>
  <c r="E17" i="25"/>
  <c r="E18" i="25" s="1"/>
  <c r="K16" i="25"/>
  <c r="M16" i="25"/>
  <c r="L16" i="25"/>
  <c r="J16" i="25"/>
  <c r="I16" i="25"/>
  <c r="O16" i="25"/>
  <c r="H16" i="25"/>
  <c r="E44" i="25"/>
  <c r="G16" i="25"/>
  <c r="N16" i="25"/>
  <c r="R6" i="25"/>
  <c r="R7" i="25"/>
  <c r="R5" i="25"/>
  <c r="S4" i="25"/>
  <c r="R8" i="25"/>
  <c r="R9" i="25"/>
  <c r="R10" i="25"/>
  <c r="R11" i="25"/>
  <c r="R12" i="25"/>
  <c r="R13" i="25"/>
  <c r="R14" i="25"/>
  <c r="R15" i="25"/>
  <c r="Q16" i="25"/>
  <c r="P16" i="25"/>
  <c r="R16" i="25"/>
  <c r="AG165" i="3"/>
  <c r="R39" i="25" l="1"/>
  <c r="R63" i="25" s="1"/>
  <c r="R33" i="25"/>
  <c r="R57" i="25" s="1"/>
  <c r="H43" i="25"/>
  <c r="H67" i="25" s="1"/>
  <c r="R42" i="25"/>
  <c r="R66" i="25" s="1"/>
  <c r="R38" i="25"/>
  <c r="R62" i="25" s="1"/>
  <c r="N43" i="25"/>
  <c r="N67" i="25" s="1"/>
  <c r="O43" i="25"/>
  <c r="O67" i="25" s="1"/>
  <c r="M43" i="25"/>
  <c r="M67" i="25" s="1"/>
  <c r="Q33" i="25"/>
  <c r="Q57" i="25" s="1"/>
  <c r="Q39" i="25"/>
  <c r="Q63" i="25" s="1"/>
  <c r="Q37" i="25"/>
  <c r="Q61" i="25" s="1"/>
  <c r="R43" i="25"/>
  <c r="R67" i="25" s="1"/>
  <c r="R41" i="25"/>
  <c r="R65" i="25" s="1"/>
  <c r="R37" i="25"/>
  <c r="R61" i="25" s="1"/>
  <c r="R32" i="25"/>
  <c r="R56" i="25" s="1"/>
  <c r="G43" i="25"/>
  <c r="G67" i="25" s="1"/>
  <c r="I43" i="25"/>
  <c r="I67" i="25" s="1"/>
  <c r="K43" i="25"/>
  <c r="K67" i="25" s="1"/>
  <c r="Q38" i="25"/>
  <c r="Q62" i="25" s="1"/>
  <c r="Q35" i="25"/>
  <c r="Q59" i="25" s="1"/>
  <c r="Q40" i="25"/>
  <c r="Q64" i="25" s="1"/>
  <c r="P43" i="25"/>
  <c r="P67" i="25" s="1"/>
  <c r="R40" i="25"/>
  <c r="R64" i="25" s="1"/>
  <c r="R36" i="25"/>
  <c r="R60" i="25" s="1"/>
  <c r="R34" i="25"/>
  <c r="R58" i="25" s="1"/>
  <c r="J43" i="25"/>
  <c r="J67" i="25" s="1"/>
  <c r="Q42" i="25"/>
  <c r="Q66" i="25" s="1"/>
  <c r="Q32" i="25"/>
  <c r="Q56" i="25" s="1"/>
  <c r="Q43" i="25"/>
  <c r="Q67" i="25" s="1"/>
  <c r="R35" i="25"/>
  <c r="R59" i="25" s="1"/>
  <c r="L43" i="25"/>
  <c r="L67" i="25" s="1"/>
  <c r="Q34" i="25"/>
  <c r="Q58" i="25" s="1"/>
  <c r="Q36" i="25"/>
  <c r="Q60" i="25" s="1"/>
  <c r="F17" i="25"/>
  <c r="N17" i="25"/>
  <c r="I17" i="25"/>
  <c r="R17" i="25"/>
  <c r="G17" i="25"/>
  <c r="H17" i="25"/>
  <c r="J17" i="25"/>
  <c r="Q17" i="25"/>
  <c r="O17" i="25"/>
  <c r="L17" i="25"/>
  <c r="P17" i="25"/>
  <c r="S17" i="25"/>
  <c r="M17" i="25"/>
  <c r="K17" i="25"/>
  <c r="S16" i="25"/>
  <c r="E45" i="25"/>
  <c r="Q18" i="25"/>
  <c r="P18" i="25"/>
  <c r="R18" i="25"/>
  <c r="S18" i="25"/>
  <c r="S5" i="25"/>
  <c r="S9" i="25"/>
  <c r="S6" i="25"/>
  <c r="S8" i="25"/>
  <c r="S7" i="25"/>
  <c r="T4" i="25"/>
  <c r="S10" i="25"/>
  <c r="S11" i="25"/>
  <c r="S12" i="25"/>
  <c r="S13" i="25"/>
  <c r="S14" i="25"/>
  <c r="S15" i="25"/>
  <c r="I18" i="25"/>
  <c r="M18" i="25"/>
  <c r="E19" i="25"/>
  <c r="F18" i="25"/>
  <c r="J18" i="25"/>
  <c r="N18" i="25"/>
  <c r="L18" i="25"/>
  <c r="G18" i="25"/>
  <c r="K18" i="25"/>
  <c r="O18" i="25"/>
  <c r="H18" i="25"/>
  <c r="AH165" i="3"/>
  <c r="K45" i="25" l="1"/>
  <c r="K69" i="25" s="1"/>
  <c r="I45" i="25"/>
  <c r="I69" i="25" s="1"/>
  <c r="S34" i="25"/>
  <c r="S58" i="25" s="1"/>
  <c r="Q45" i="25"/>
  <c r="Q69" i="25" s="1"/>
  <c r="L44" i="25"/>
  <c r="L68" i="25" s="1"/>
  <c r="N44" i="25"/>
  <c r="N68" i="25" s="1"/>
  <c r="F45" i="25"/>
  <c r="F69" i="25" s="1"/>
  <c r="S38" i="25"/>
  <c r="S62" i="25" s="1"/>
  <c r="S45" i="25"/>
  <c r="S69" i="25" s="1"/>
  <c r="O44" i="25"/>
  <c r="O68" i="25" s="1"/>
  <c r="G44" i="25"/>
  <c r="G68" i="25" s="1"/>
  <c r="H45" i="25"/>
  <c r="H69" i="25" s="1"/>
  <c r="L45" i="25"/>
  <c r="L69" i="25" s="1"/>
  <c r="S41" i="25"/>
  <c r="S65" i="25" s="1"/>
  <c r="S37" i="25"/>
  <c r="S61" i="25" s="1"/>
  <c r="S33" i="25"/>
  <c r="S57" i="25" s="1"/>
  <c r="R45" i="25"/>
  <c r="R69" i="25" s="1"/>
  <c r="S43" i="25"/>
  <c r="S67" i="25" s="1"/>
  <c r="S44" i="25"/>
  <c r="S68" i="25" s="1"/>
  <c r="Q44" i="25"/>
  <c r="Q68" i="25" s="1"/>
  <c r="R44" i="25"/>
  <c r="R68" i="25" s="1"/>
  <c r="J45" i="25"/>
  <c r="J69" i="25" s="1"/>
  <c r="S39" i="25"/>
  <c r="S63" i="25" s="1"/>
  <c r="S32" i="25"/>
  <c r="S56" i="25" s="1"/>
  <c r="K44" i="25"/>
  <c r="K68" i="25" s="1"/>
  <c r="H44" i="25"/>
  <c r="H68" i="25" s="1"/>
  <c r="G45" i="25"/>
  <c r="G69" i="25" s="1"/>
  <c r="S42" i="25"/>
  <c r="S66" i="25" s="1"/>
  <c r="S35" i="25"/>
  <c r="S59" i="25" s="1"/>
  <c r="M44" i="25"/>
  <c r="M68" i="25" s="1"/>
  <c r="F44" i="25"/>
  <c r="F68" i="25" s="1"/>
  <c r="O45" i="25"/>
  <c r="O69" i="25" s="1"/>
  <c r="N45" i="25"/>
  <c r="N69" i="25" s="1"/>
  <c r="M45" i="25"/>
  <c r="M69" i="25" s="1"/>
  <c r="S40" i="25"/>
  <c r="S64" i="25" s="1"/>
  <c r="S36" i="25"/>
  <c r="S60" i="25" s="1"/>
  <c r="P45" i="25"/>
  <c r="P69" i="25" s="1"/>
  <c r="P44" i="25"/>
  <c r="P68" i="25" s="1"/>
  <c r="J44" i="25"/>
  <c r="J68" i="25" s="1"/>
  <c r="I44" i="25"/>
  <c r="I68" i="25" s="1"/>
  <c r="T18" i="25"/>
  <c r="E46" i="25"/>
  <c r="P19" i="25"/>
  <c r="Q19" i="25"/>
  <c r="R19" i="25"/>
  <c r="S19" i="25"/>
  <c r="T19" i="25"/>
  <c r="T9" i="25"/>
  <c r="T8" i="25"/>
  <c r="T5" i="25"/>
  <c r="T7" i="25"/>
  <c r="T6" i="25"/>
  <c r="T10" i="25"/>
  <c r="T11" i="25"/>
  <c r="T12" i="25"/>
  <c r="T13" i="25"/>
  <c r="T14" i="25"/>
  <c r="T15" i="25"/>
  <c r="T16" i="25"/>
  <c r="T17" i="25"/>
  <c r="F19" i="25"/>
  <c r="M19" i="25"/>
  <c r="G19" i="25"/>
  <c r="J19" i="25"/>
  <c r="K19" i="25"/>
  <c r="N19" i="25"/>
  <c r="I19" i="25"/>
  <c r="L19" i="25"/>
  <c r="O19" i="25"/>
  <c r="H19" i="25"/>
  <c r="AI165" i="3"/>
  <c r="J46" i="25" l="1"/>
  <c r="J70" i="25" s="1"/>
  <c r="T40" i="25"/>
  <c r="T64" i="25" s="1"/>
  <c r="T36" i="25"/>
  <c r="I46" i="25"/>
  <c r="I47" i="25" s="1"/>
  <c r="AA145" i="3" s="1"/>
  <c r="AA148" i="3" s="1"/>
  <c r="T43" i="25"/>
  <c r="T67" i="25" s="1"/>
  <c r="T34" i="25"/>
  <c r="T58" i="25" s="1"/>
  <c r="H46" i="25"/>
  <c r="H70" i="25" s="1"/>
  <c r="N46" i="25"/>
  <c r="N70" i="25" s="1"/>
  <c r="M46" i="25"/>
  <c r="M70" i="25" s="1"/>
  <c r="T42" i="25"/>
  <c r="T66" i="25" s="1"/>
  <c r="T38" i="25"/>
  <c r="T62" i="25" s="1"/>
  <c r="T32" i="25"/>
  <c r="T56" i="25" s="1"/>
  <c r="S46" i="25"/>
  <c r="S70" i="25" s="1"/>
  <c r="L46" i="25"/>
  <c r="L47" i="25" s="1"/>
  <c r="AD145" i="3" s="1"/>
  <c r="AD148" i="3" s="1"/>
  <c r="T44" i="25"/>
  <c r="T68" i="25" s="1"/>
  <c r="T33" i="25"/>
  <c r="T57" i="25" s="1"/>
  <c r="Q46" i="25"/>
  <c r="Q47" i="25" s="1"/>
  <c r="AI145" i="3" s="1"/>
  <c r="G46" i="25"/>
  <c r="G70" i="25" s="1"/>
  <c r="T39" i="25"/>
  <c r="T63" i="25" s="1"/>
  <c r="T46" i="25"/>
  <c r="T70" i="25" s="1"/>
  <c r="P46" i="25"/>
  <c r="P47" i="25" s="1"/>
  <c r="AH145" i="3" s="1"/>
  <c r="O46" i="25"/>
  <c r="O70" i="25" s="1"/>
  <c r="K46" i="25"/>
  <c r="K70" i="25" s="1"/>
  <c r="F46" i="25"/>
  <c r="F70" i="25" s="1"/>
  <c r="T41" i="25"/>
  <c r="T65" i="25" s="1"/>
  <c r="T37" i="25"/>
  <c r="T61" i="25" s="1"/>
  <c r="T35" i="25"/>
  <c r="T59" i="25" s="1"/>
  <c r="R46" i="25"/>
  <c r="R70" i="25" s="1"/>
  <c r="T45" i="25"/>
  <c r="T69" i="25" s="1"/>
  <c r="L20" i="25"/>
  <c r="J20" i="25"/>
  <c r="I20" i="25"/>
  <c r="P20" i="25"/>
  <c r="Q20" i="25"/>
  <c r="G20" i="25"/>
  <c r="H20" i="25"/>
  <c r="N20" i="25"/>
  <c r="M20" i="25"/>
  <c r="S20" i="25"/>
  <c r="O20" i="25"/>
  <c r="K20" i="25"/>
  <c r="F20" i="25"/>
  <c r="R20" i="25"/>
  <c r="T20" i="25"/>
  <c r="AH148" i="3"/>
  <c r="AJ165" i="3"/>
  <c r="R71" i="25" l="1"/>
  <c r="F71" i="25"/>
  <c r="N71" i="25"/>
  <c r="K71" i="25"/>
  <c r="H71" i="25"/>
  <c r="O71" i="25"/>
  <c r="G71" i="25"/>
  <c r="S71" i="25"/>
  <c r="M71" i="25"/>
  <c r="J71" i="25"/>
  <c r="O47" i="25"/>
  <c r="AG145" i="3" s="1"/>
  <c r="AG148" i="3" s="1"/>
  <c r="K47" i="25"/>
  <c r="AC145" i="3" s="1"/>
  <c r="AC148" i="3" s="1"/>
  <c r="J47" i="25"/>
  <c r="AB145" i="3" s="1"/>
  <c r="AB148" i="3" s="1"/>
  <c r="S47" i="25"/>
  <c r="T47" i="25"/>
  <c r="T60" i="25"/>
  <c r="H47" i="25"/>
  <c r="Z145" i="3" s="1"/>
  <c r="Z148" i="3" s="1"/>
  <c r="G47" i="25"/>
  <c r="Q70" i="25"/>
  <c r="M47" i="25"/>
  <c r="AE145" i="3" s="1"/>
  <c r="AE148" i="3" s="1"/>
  <c r="F47" i="25"/>
  <c r="P70" i="25"/>
  <c r="R47" i="25"/>
  <c r="AJ145" i="3" s="1"/>
  <c r="N47" i="25"/>
  <c r="AF145" i="3" s="1"/>
  <c r="AF148" i="3" s="1"/>
  <c r="L70" i="25"/>
  <c r="I70" i="25"/>
  <c r="R23" i="25"/>
  <c r="R24" i="25" s="1"/>
  <c r="S23" i="25"/>
  <c r="S24" i="25" s="1"/>
  <c r="O23" i="25"/>
  <c r="O24" i="25" s="1"/>
  <c r="Q23" i="25"/>
  <c r="Q24" i="25" s="1"/>
  <c r="T23" i="25"/>
  <c r="T24" i="25" s="1"/>
  <c r="H23" i="25"/>
  <c r="H24" i="25" s="1"/>
  <c r="H27" i="25" s="1"/>
  <c r="J23" i="25"/>
  <c r="J24" i="25" s="1"/>
  <c r="M23" i="25"/>
  <c r="M24" i="25" s="1"/>
  <c r="P23" i="25"/>
  <c r="P24" i="25" s="1"/>
  <c r="L23" i="25"/>
  <c r="L24" i="25" s="1"/>
  <c r="N23" i="25"/>
  <c r="N24" i="25" s="1"/>
  <c r="K23" i="25"/>
  <c r="K24" i="25" s="1"/>
  <c r="G23" i="25"/>
  <c r="G24" i="25" s="1"/>
  <c r="G27" i="25" s="1"/>
  <c r="I23" i="25"/>
  <c r="I24" i="25" s="1"/>
  <c r="F23" i="25"/>
  <c r="F24" i="25" s="1"/>
  <c r="F27" i="25" s="1"/>
  <c r="AI148" i="3"/>
  <c r="Q71" i="25" l="1"/>
  <c r="M74" i="25"/>
  <c r="AE163" i="3" s="1"/>
  <c r="O74" i="25"/>
  <c r="AG163" i="3" s="1"/>
  <c r="K74" i="25"/>
  <c r="AC163" i="3" s="1"/>
  <c r="F74" i="25"/>
  <c r="I71" i="25"/>
  <c r="P71" i="25"/>
  <c r="L71" i="25"/>
  <c r="J74" i="25"/>
  <c r="AB163" i="3" s="1"/>
  <c r="S74" i="25"/>
  <c r="G74" i="25"/>
  <c r="H74" i="25"/>
  <c r="Z163" i="3" s="1"/>
  <c r="N74" i="25"/>
  <c r="AF163" i="3" s="1"/>
  <c r="R74" i="25"/>
  <c r="AJ163" i="3" s="1"/>
  <c r="AJ169" i="3" s="1"/>
  <c r="T71" i="25"/>
  <c r="AJ166" i="3"/>
  <c r="AJ148" i="3"/>
  <c r="AC169" i="3" l="1"/>
  <c r="AC166" i="3"/>
  <c r="AF169" i="3"/>
  <c r="AF166" i="3"/>
  <c r="AB169" i="3"/>
  <c r="AB166" i="3"/>
  <c r="AG169" i="3"/>
  <c r="AG166" i="3"/>
  <c r="Z169" i="3"/>
  <c r="Z166" i="3"/>
  <c r="AE169" i="3"/>
  <c r="AE166" i="3"/>
  <c r="P74" i="25"/>
  <c r="AH163" i="3" s="1"/>
  <c r="Q74" i="25"/>
  <c r="AI163" i="3" s="1"/>
  <c r="T74" i="25"/>
  <c r="L74" i="25"/>
  <c r="AD163" i="3" s="1"/>
  <c r="I74" i="25"/>
  <c r="AA163" i="3" s="1"/>
  <c r="AJ172" i="3"/>
  <c r="AJ167" i="3"/>
  <c r="AJ173" i="3" s="1"/>
  <c r="AE167" i="3" l="1"/>
  <c r="AE173" i="3" s="1"/>
  <c r="AE172" i="3"/>
  <c r="AG172" i="3"/>
  <c r="AG167" i="3"/>
  <c r="AG173" i="3" s="1"/>
  <c r="AF172" i="3"/>
  <c r="AF167" i="3"/>
  <c r="AF173" i="3" s="1"/>
  <c r="AD169" i="3"/>
  <c r="AD166" i="3"/>
  <c r="AI169" i="3"/>
  <c r="AI166" i="3"/>
  <c r="Z172" i="3"/>
  <c r="Z167" i="3"/>
  <c r="Z173" i="3" s="1"/>
  <c r="AB172" i="3"/>
  <c r="AB167" i="3"/>
  <c r="AB173" i="3" s="1"/>
  <c r="AC172" i="3"/>
  <c r="AC167" i="3"/>
  <c r="AC173" i="3" s="1"/>
  <c r="AA169" i="3"/>
  <c r="AA166" i="3"/>
  <c r="AH169" i="3"/>
  <c r="AH166" i="3"/>
  <c r="Z26" i="3"/>
  <c r="Z25" i="3"/>
  <c r="C101" i="9"/>
  <c r="AH172" i="3" l="1"/>
  <c r="AH167" i="3"/>
  <c r="AH173" i="3" s="1"/>
  <c r="AD172" i="3"/>
  <c r="AD167" i="3"/>
  <c r="AD173" i="3" s="1"/>
  <c r="AI172" i="3"/>
  <c r="AI167" i="3"/>
  <c r="AI173" i="3" s="1"/>
  <c r="AA172" i="3"/>
  <c r="AA167" i="3"/>
  <c r="AA173" i="3" s="1"/>
  <c r="P167" i="3"/>
  <c r="O167" i="3"/>
  <c r="L167" i="3"/>
  <c r="K167" i="3"/>
  <c r="J167" i="3"/>
  <c r="I167" i="3"/>
  <c r="Z285" i="3"/>
  <c r="AA285" i="3" s="1"/>
  <c r="AB285" i="3" s="1"/>
  <c r="AC285" i="3" s="1"/>
  <c r="AD285" i="3" s="1"/>
  <c r="AE285" i="3" s="1"/>
  <c r="AF285" i="3" s="1"/>
  <c r="AG285" i="3" s="1"/>
  <c r="AH285" i="3" s="1"/>
  <c r="AI285" i="3" s="1"/>
  <c r="AJ285" i="3" s="1"/>
  <c r="Z280" i="3"/>
  <c r="AA280" i="3" s="1"/>
  <c r="AB280" i="3" s="1"/>
  <c r="AC280" i="3" s="1"/>
  <c r="AD280" i="3" s="1"/>
  <c r="AE280" i="3" s="1"/>
  <c r="AF280" i="3" s="1"/>
  <c r="AG280" i="3" s="1"/>
  <c r="AH280" i="3" s="1"/>
  <c r="AI280" i="3" s="1"/>
  <c r="AJ280" i="3" s="1"/>
  <c r="Z278" i="3"/>
  <c r="AA278" i="3" s="1"/>
  <c r="AB278" i="3" s="1"/>
  <c r="AC278" i="3" s="1"/>
  <c r="AD278" i="3" s="1"/>
  <c r="AE278" i="3" s="1"/>
  <c r="AF278" i="3" s="1"/>
  <c r="AG278" i="3" s="1"/>
  <c r="AH278" i="3" s="1"/>
  <c r="AI278" i="3" s="1"/>
  <c r="AJ278" i="3" s="1"/>
  <c r="Z266" i="3"/>
  <c r="AA266" i="3" s="1"/>
  <c r="AB266" i="3" s="1"/>
  <c r="AC266" i="3" s="1"/>
  <c r="AD266" i="3" s="1"/>
  <c r="AE266" i="3" s="1"/>
  <c r="AF266" i="3" s="1"/>
  <c r="AG266" i="3" s="1"/>
  <c r="AH266" i="3" s="1"/>
  <c r="AI266" i="3" s="1"/>
  <c r="AJ266" i="3" s="1"/>
  <c r="Z262" i="3"/>
  <c r="AA262" i="3" s="1"/>
  <c r="AB262" i="3" s="1"/>
  <c r="AC262" i="3" s="1"/>
  <c r="AD262" i="3" s="1"/>
  <c r="AE262" i="3" s="1"/>
  <c r="AF262" i="3" s="1"/>
  <c r="AG262" i="3" s="1"/>
  <c r="AH262" i="3" s="1"/>
  <c r="AI262" i="3" s="1"/>
  <c r="AJ262" i="3" s="1"/>
  <c r="Z274" i="3"/>
  <c r="AA274" i="3" s="1"/>
  <c r="AB274" i="3" s="1"/>
  <c r="AC274" i="3" s="1"/>
  <c r="AD274" i="3" s="1"/>
  <c r="AE274" i="3" s="1"/>
  <c r="AF274" i="3" s="1"/>
  <c r="AG274" i="3" s="1"/>
  <c r="AH274" i="3" s="1"/>
  <c r="AI274" i="3" s="1"/>
  <c r="AJ274" i="3" s="1"/>
  <c r="Z271" i="3"/>
  <c r="AA271" i="3" s="1"/>
  <c r="AB271" i="3" s="1"/>
  <c r="AC271" i="3" s="1"/>
  <c r="AD271" i="3" s="1"/>
  <c r="AE271" i="3" s="1"/>
  <c r="AF271" i="3" s="1"/>
  <c r="AG271" i="3" s="1"/>
  <c r="AH271" i="3" s="1"/>
  <c r="AI271" i="3" s="1"/>
  <c r="AJ271" i="3" s="1"/>
  <c r="Z270" i="3"/>
  <c r="AA270" i="3" s="1"/>
  <c r="AB270" i="3" s="1"/>
  <c r="AC270" i="3" s="1"/>
  <c r="AD270" i="3" s="1"/>
  <c r="AE270" i="3" s="1"/>
  <c r="AF270" i="3" s="1"/>
  <c r="AG270" i="3" s="1"/>
  <c r="AH270" i="3" s="1"/>
  <c r="AI270" i="3" s="1"/>
  <c r="AJ270" i="3" s="1"/>
  <c r="Z269" i="3"/>
  <c r="AA269" i="3" s="1"/>
  <c r="Z272" i="3"/>
  <c r="AA272" i="3" s="1"/>
  <c r="AB272" i="3" s="1"/>
  <c r="AC272" i="3" s="1"/>
  <c r="AD272" i="3" s="1"/>
  <c r="AE272" i="3" s="1"/>
  <c r="AF272" i="3" s="1"/>
  <c r="AG272" i="3" s="1"/>
  <c r="AH272" i="3" s="1"/>
  <c r="AI272" i="3" s="1"/>
  <c r="AJ272" i="3" s="1"/>
  <c r="Z264" i="3"/>
  <c r="AA264" i="3" s="1"/>
  <c r="AB264" i="3" s="1"/>
  <c r="AC264" i="3" s="1"/>
  <c r="AD264" i="3" s="1"/>
  <c r="AE264" i="3" s="1"/>
  <c r="AF264" i="3" s="1"/>
  <c r="AG264" i="3" s="1"/>
  <c r="AH264" i="3" s="1"/>
  <c r="AI264" i="3" s="1"/>
  <c r="AJ264" i="3" s="1"/>
  <c r="Y292" i="3"/>
  <c r="Y291" i="3"/>
  <c r="Z252" i="3"/>
  <c r="AA252" i="3" s="1"/>
  <c r="AB252" i="3" s="1"/>
  <c r="AC252" i="3" s="1"/>
  <c r="AD252" i="3" s="1"/>
  <c r="AE252" i="3" s="1"/>
  <c r="AF252" i="3" s="1"/>
  <c r="AG252" i="3" s="1"/>
  <c r="AH252" i="3" s="1"/>
  <c r="AI252" i="3" s="1"/>
  <c r="AJ252" i="3" s="1"/>
  <c r="Z253" i="3"/>
  <c r="AA253" i="3" s="1"/>
  <c r="AB253" i="3" s="1"/>
  <c r="AC253" i="3" s="1"/>
  <c r="AD253" i="3" s="1"/>
  <c r="AE253" i="3" s="1"/>
  <c r="AF253" i="3" s="1"/>
  <c r="AG253" i="3" s="1"/>
  <c r="AH253" i="3" s="1"/>
  <c r="AI253" i="3" s="1"/>
  <c r="AJ253" i="3" s="1"/>
  <c r="AA342" i="3"/>
  <c r="AB342" i="3" s="1"/>
  <c r="AC342" i="3" s="1"/>
  <c r="AD342" i="3" s="1"/>
  <c r="AE342" i="3" s="1"/>
  <c r="AF342" i="3" s="1"/>
  <c r="AG342" i="3" s="1"/>
  <c r="AH342" i="3" s="1"/>
  <c r="AI342" i="3" s="1"/>
  <c r="AJ342" i="3" s="1"/>
  <c r="X376" i="3"/>
  <c r="W376" i="3"/>
  <c r="V376" i="3"/>
  <c r="Y376" i="3"/>
  <c r="X363" i="3"/>
  <c r="W363" i="3"/>
  <c r="V363" i="3"/>
  <c r="U363" i="3"/>
  <c r="T363" i="3"/>
  <c r="S363" i="3"/>
  <c r="R363" i="3"/>
  <c r="Q363" i="3"/>
  <c r="P363" i="3"/>
  <c r="O363" i="3"/>
  <c r="N363" i="3"/>
  <c r="M363" i="3"/>
  <c r="L363" i="3"/>
  <c r="K363" i="3"/>
  <c r="J363" i="3"/>
  <c r="I363" i="3"/>
  <c r="H363" i="3"/>
  <c r="G363" i="3"/>
  <c r="F363" i="3"/>
  <c r="AA292" i="3" l="1"/>
  <c r="AB269" i="3"/>
  <c r="Z292" i="3"/>
  <c r="L100" i="3"/>
  <c r="K100" i="3"/>
  <c r="J100" i="3"/>
  <c r="I100" i="3"/>
  <c r="C58" i="3"/>
  <c r="C62" i="3" s="1"/>
  <c r="D72" i="3"/>
  <c r="C72" i="3"/>
  <c r="E72" i="3"/>
  <c r="F72" i="3"/>
  <c r="E65" i="3"/>
  <c r="E69" i="3" s="1"/>
  <c r="F65" i="3"/>
  <c r="F69" i="3" s="1"/>
  <c r="G65" i="3"/>
  <c r="G69" i="3" s="1"/>
  <c r="D65" i="3"/>
  <c r="D69" i="3" s="1"/>
  <c r="C65" i="3"/>
  <c r="C69" i="3" s="1"/>
  <c r="G72" i="3"/>
  <c r="H72" i="3"/>
  <c r="H65" i="3"/>
  <c r="H69" i="3" s="1"/>
  <c r="I79" i="3"/>
  <c r="I78" i="3"/>
  <c r="I72" i="3"/>
  <c r="I65" i="3"/>
  <c r="I69" i="3" s="1"/>
  <c r="J132" i="3"/>
  <c r="J79" i="3"/>
  <c r="J78" i="3"/>
  <c r="J65" i="3"/>
  <c r="J69" i="3" s="1"/>
  <c r="J72" i="3"/>
  <c r="K74" i="3"/>
  <c r="K130" i="3"/>
  <c r="K132" i="3" s="1"/>
  <c r="L132" i="3"/>
  <c r="L79" i="3"/>
  <c r="M74" i="3"/>
  <c r="M68" i="3"/>
  <c r="N74" i="3"/>
  <c r="N68" i="3"/>
  <c r="O74" i="3"/>
  <c r="O68" i="3"/>
  <c r="P74" i="3"/>
  <c r="P68" i="3"/>
  <c r="Q68" i="3"/>
  <c r="Q74" i="3"/>
  <c r="R74" i="3"/>
  <c r="S74" i="3"/>
  <c r="U74" i="3"/>
  <c r="T74" i="3"/>
  <c r="K79" i="3" l="1"/>
  <c r="K82" i="3" s="1"/>
  <c r="J82" i="3"/>
  <c r="AB292" i="3"/>
  <c r="AC269" i="3"/>
  <c r="N79" i="3"/>
  <c r="O79" i="3"/>
  <c r="J77" i="3"/>
  <c r="J80" i="3"/>
  <c r="J84" i="3" s="1"/>
  <c r="I77" i="3"/>
  <c r="I80" i="3"/>
  <c r="I84" i="3" s="1"/>
  <c r="P79" i="3"/>
  <c r="Q79" i="3"/>
  <c r="M79" i="3"/>
  <c r="M82" i="3" s="1"/>
  <c r="L82" i="3" l="1"/>
  <c r="Q82" i="3"/>
  <c r="P82" i="3"/>
  <c r="J83" i="3"/>
  <c r="N82" i="3"/>
  <c r="O82" i="3"/>
  <c r="AD269" i="3"/>
  <c r="AC292" i="3"/>
  <c r="V74" i="3"/>
  <c r="S68" i="3"/>
  <c r="R68" i="3"/>
  <c r="W74" i="3"/>
  <c r="X74" i="3"/>
  <c r="Y12" i="3"/>
  <c r="X12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D8" i="3"/>
  <c r="D9" i="3" s="1"/>
  <c r="E8" i="3"/>
  <c r="E9" i="3" s="1"/>
  <c r="F8" i="3"/>
  <c r="F9" i="3" s="1"/>
  <c r="G8" i="3"/>
  <c r="G9" i="3" s="1"/>
  <c r="H8" i="3"/>
  <c r="H9" i="3" s="1"/>
  <c r="I8" i="3"/>
  <c r="I9" i="3" s="1"/>
  <c r="J8" i="3"/>
  <c r="J9" i="3" s="1"/>
  <c r="K8" i="3"/>
  <c r="K9" i="3" s="1"/>
  <c r="L8" i="3"/>
  <c r="L9" i="3" s="1"/>
  <c r="M8" i="3"/>
  <c r="M9" i="3" s="1"/>
  <c r="N8" i="3"/>
  <c r="N9" i="3" s="1"/>
  <c r="O8" i="3"/>
  <c r="O9" i="3" s="1"/>
  <c r="P8" i="3"/>
  <c r="P9" i="3" s="1"/>
  <c r="Q8" i="3"/>
  <c r="Q9" i="3" s="1"/>
  <c r="R8" i="3"/>
  <c r="R9" i="3" s="1"/>
  <c r="S8" i="3"/>
  <c r="S9" i="3" s="1"/>
  <c r="T8" i="3"/>
  <c r="T9" i="3" s="1"/>
  <c r="U8" i="3"/>
  <c r="U9" i="3" s="1"/>
  <c r="V8" i="3"/>
  <c r="W8" i="3"/>
  <c r="W9" i="3" s="1"/>
  <c r="C8" i="3"/>
  <c r="C9" i="3" s="1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D11" i="3"/>
  <c r="D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D55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T67" i="3"/>
  <c r="T66" i="3"/>
  <c r="T65" i="3"/>
  <c r="V67" i="3"/>
  <c r="V66" i="3"/>
  <c r="V65" i="3"/>
  <c r="U67" i="3"/>
  <c r="U66" i="3"/>
  <c r="U65" i="3"/>
  <c r="W127" i="3"/>
  <c r="V127" i="3"/>
  <c r="W132" i="3"/>
  <c r="V132" i="3"/>
  <c r="U132" i="3"/>
  <c r="T132" i="3"/>
  <c r="S132" i="3"/>
  <c r="R132" i="3"/>
  <c r="Q132" i="3"/>
  <c r="P132" i="3"/>
  <c r="O132" i="3"/>
  <c r="N132" i="3"/>
  <c r="M132" i="3"/>
  <c r="W68" i="3"/>
  <c r="W69" i="3" s="1"/>
  <c r="X68" i="3"/>
  <c r="X69" i="3" s="1"/>
  <c r="X127" i="3"/>
  <c r="X132" i="3"/>
  <c r="W14" i="3" l="1"/>
  <c r="K14" i="3"/>
  <c r="R14" i="3"/>
  <c r="V14" i="3"/>
  <c r="AN12" i="3"/>
  <c r="J14" i="3"/>
  <c r="U14" i="3"/>
  <c r="Q14" i="3"/>
  <c r="M14" i="3"/>
  <c r="I14" i="3"/>
  <c r="X9" i="3"/>
  <c r="Y9" i="3" s="1"/>
  <c r="S14" i="3"/>
  <c r="O14" i="3"/>
  <c r="N14" i="3"/>
  <c r="T14" i="3"/>
  <c r="P14" i="3"/>
  <c r="L14" i="3"/>
  <c r="D14" i="3"/>
  <c r="V9" i="3"/>
  <c r="AN8" i="3"/>
  <c r="Y10" i="3"/>
  <c r="AM12" i="3"/>
  <c r="S93" i="3"/>
  <c r="S94" i="3"/>
  <c r="P93" i="3"/>
  <c r="P94" i="3"/>
  <c r="T93" i="3"/>
  <c r="T94" i="3"/>
  <c r="N93" i="3"/>
  <c r="N94" i="3"/>
  <c r="R93" i="3"/>
  <c r="R94" i="3"/>
  <c r="O93" i="3"/>
  <c r="O94" i="3"/>
  <c r="M93" i="3"/>
  <c r="M94" i="3"/>
  <c r="Q94" i="3"/>
  <c r="Q93" i="3"/>
  <c r="U93" i="3"/>
  <c r="U94" i="3"/>
  <c r="R79" i="3"/>
  <c r="R82" i="3" s="1"/>
  <c r="R69" i="3"/>
  <c r="S79" i="3"/>
  <c r="S69" i="3"/>
  <c r="AE269" i="3"/>
  <c r="AD292" i="3"/>
  <c r="X13" i="3"/>
  <c r="Y13" i="3"/>
  <c r="X10" i="3"/>
  <c r="Q13" i="3"/>
  <c r="U13" i="3"/>
  <c r="J13" i="3"/>
  <c r="N13" i="3"/>
  <c r="R13" i="3"/>
  <c r="V13" i="3"/>
  <c r="K13" i="3"/>
  <c r="O13" i="3"/>
  <c r="S13" i="3"/>
  <c r="W13" i="3"/>
  <c r="M13" i="3"/>
  <c r="L13" i="3"/>
  <c r="P13" i="3"/>
  <c r="T13" i="3"/>
  <c r="H55" i="3"/>
  <c r="H53" i="3" s="1"/>
  <c r="H364" i="3" s="1"/>
  <c r="F55" i="3"/>
  <c r="F53" i="3" s="1"/>
  <c r="F364" i="3" s="1"/>
  <c r="E55" i="3"/>
  <c r="E53" i="3" s="1"/>
  <c r="C55" i="3"/>
  <c r="C53" i="3" s="1"/>
  <c r="G55" i="3"/>
  <c r="G53" i="3" s="1"/>
  <c r="G364" i="3" s="1"/>
  <c r="U68" i="3"/>
  <c r="U79" i="3" s="1"/>
  <c r="T68" i="3"/>
  <c r="T79" i="3" s="1"/>
  <c r="V68" i="3"/>
  <c r="V69" i="3" s="1"/>
  <c r="Y6" i="3" l="1"/>
  <c r="Y8" i="3" s="1"/>
  <c r="AO10" i="3"/>
  <c r="AM10" i="3"/>
  <c r="X6" i="3"/>
  <c r="F88" i="3"/>
  <c r="F91" i="3"/>
  <c r="F90" i="3"/>
  <c r="F87" i="3"/>
  <c r="E87" i="3"/>
  <c r="E91" i="3"/>
  <c r="E90" i="3"/>
  <c r="E88" i="3"/>
  <c r="G90" i="3"/>
  <c r="G88" i="3"/>
  <c r="G87" i="3"/>
  <c r="G91" i="3"/>
  <c r="H91" i="3"/>
  <c r="H88" i="3"/>
  <c r="H90" i="3"/>
  <c r="H87" i="3"/>
  <c r="C90" i="3"/>
  <c r="C88" i="3"/>
  <c r="C91" i="3"/>
  <c r="C87" i="3"/>
  <c r="T82" i="3"/>
  <c r="U82" i="3"/>
  <c r="S82" i="3"/>
  <c r="U69" i="3"/>
  <c r="T69" i="3"/>
  <c r="AF269" i="3"/>
  <c r="AE292" i="3"/>
  <c r="I54" i="3"/>
  <c r="F12" i="3"/>
  <c r="Y11" i="3"/>
  <c r="X11" i="3"/>
  <c r="H12" i="3"/>
  <c r="G54" i="3"/>
  <c r="G12" i="3"/>
  <c r="D54" i="3"/>
  <c r="C12" i="3"/>
  <c r="F54" i="3"/>
  <c r="E12" i="3"/>
  <c r="E54" i="3"/>
  <c r="H54" i="3"/>
  <c r="V158" i="3"/>
  <c r="V157" i="3"/>
  <c r="X158" i="3"/>
  <c r="Y158" i="3"/>
  <c r="C283" i="3"/>
  <c r="C266" i="3"/>
  <c r="C258" i="3"/>
  <c r="Z6" i="3" l="1"/>
  <c r="AA6" i="3" s="1"/>
  <c r="AM6" i="3"/>
  <c r="AO6" i="3"/>
  <c r="X8" i="3"/>
  <c r="Y7" i="3"/>
  <c r="X7" i="3"/>
  <c r="AO12" i="3"/>
  <c r="AO8" i="3"/>
  <c r="AM8" i="3"/>
  <c r="F14" i="3"/>
  <c r="AG269" i="3"/>
  <c r="AF292" i="3"/>
  <c r="E14" i="3"/>
  <c r="E13" i="3"/>
  <c r="AB6" i="3"/>
  <c r="C14" i="3"/>
  <c r="D13" i="3"/>
  <c r="H14" i="3"/>
  <c r="H13" i="3"/>
  <c r="I13" i="3"/>
  <c r="F13" i="3"/>
  <c r="G14" i="3"/>
  <c r="G13" i="3"/>
  <c r="C313" i="3"/>
  <c r="D316" i="3"/>
  <c r="D313" i="3"/>
  <c r="D314" i="3" s="1"/>
  <c r="E316" i="3"/>
  <c r="E313" i="3"/>
  <c r="D283" i="3"/>
  <c r="C240" i="3"/>
  <c r="C238" i="3"/>
  <c r="C234" i="3"/>
  <c r="C229" i="3"/>
  <c r="C207" i="3"/>
  <c r="C205" i="3" s="1"/>
  <c r="C199" i="3"/>
  <c r="C49" i="3"/>
  <c r="C38" i="3"/>
  <c r="D207" i="3"/>
  <c r="D205" i="3" s="1"/>
  <c r="E283" i="3"/>
  <c r="D240" i="3"/>
  <c r="D238" i="3"/>
  <c r="D229" i="3"/>
  <c r="D199" i="3"/>
  <c r="D49" i="3"/>
  <c r="D38" i="3"/>
  <c r="E240" i="3"/>
  <c r="E238" i="3"/>
  <c r="E229" i="3"/>
  <c r="E207" i="3"/>
  <c r="E205" i="3" s="1"/>
  <c r="E199" i="3"/>
  <c r="E49" i="3"/>
  <c r="E38" i="3"/>
  <c r="F283" i="3"/>
  <c r="D331" i="3"/>
  <c r="D345" i="3" s="1"/>
  <c r="C331" i="3"/>
  <c r="C345" i="3" s="1"/>
  <c r="C330" i="3"/>
  <c r="D330" i="3"/>
  <c r="F331" i="3"/>
  <c r="F345" i="3" s="1"/>
  <c r="E331" i="3"/>
  <c r="E345" i="3" s="1"/>
  <c r="E330" i="3"/>
  <c r="F330" i="3"/>
  <c r="G283" i="3"/>
  <c r="F240" i="3"/>
  <c r="F238" i="3"/>
  <c r="F229" i="3"/>
  <c r="F207" i="3"/>
  <c r="F205" i="3" s="1"/>
  <c r="G207" i="3"/>
  <c r="G205" i="3" s="1"/>
  <c r="F199" i="3"/>
  <c r="F49" i="3"/>
  <c r="F38" i="3"/>
  <c r="G335" i="3"/>
  <c r="H332" i="3"/>
  <c r="H283" i="3"/>
  <c r="H280" i="3"/>
  <c r="G240" i="3"/>
  <c r="H240" i="3"/>
  <c r="I240" i="3"/>
  <c r="G238" i="3"/>
  <c r="G229" i="3"/>
  <c r="G199" i="3"/>
  <c r="G49" i="3"/>
  <c r="G38" i="3"/>
  <c r="H49" i="3"/>
  <c r="I335" i="3"/>
  <c r="H335" i="3"/>
  <c r="I283" i="3"/>
  <c r="I280" i="3"/>
  <c r="I265" i="3"/>
  <c r="H238" i="3"/>
  <c r="H229" i="3"/>
  <c r="H207" i="3"/>
  <c r="H205" i="3" s="1"/>
  <c r="H210" i="3"/>
  <c r="H199" i="3"/>
  <c r="H153" i="3"/>
  <c r="H166" i="3" s="1"/>
  <c r="H167" i="3" s="1"/>
  <c r="H173" i="3" s="1"/>
  <c r="G153" i="3"/>
  <c r="G166" i="3" s="1"/>
  <c r="G167" i="3" s="1"/>
  <c r="G173" i="3" s="1"/>
  <c r="H38" i="3"/>
  <c r="I332" i="3"/>
  <c r="AA25" i="3"/>
  <c r="AB25" i="3"/>
  <c r="AC25" i="3"/>
  <c r="AD25" i="3"/>
  <c r="AE25" i="3"/>
  <c r="AF25" i="3"/>
  <c r="AG25" i="3"/>
  <c r="AH25" i="3"/>
  <c r="AI25" i="3"/>
  <c r="AJ25" i="3"/>
  <c r="AA26" i="3"/>
  <c r="AB26" i="3"/>
  <c r="AC26" i="3"/>
  <c r="AD26" i="3"/>
  <c r="AE26" i="3"/>
  <c r="AF26" i="3"/>
  <c r="AG26" i="3"/>
  <c r="AH26" i="3"/>
  <c r="AI26" i="3"/>
  <c r="AJ26" i="3"/>
  <c r="Z19" i="3"/>
  <c r="AA19" i="3"/>
  <c r="AB19" i="3"/>
  <c r="AC19" i="3"/>
  <c r="AD19" i="3"/>
  <c r="AE19" i="3"/>
  <c r="AF19" i="3"/>
  <c r="AG19" i="3"/>
  <c r="AH19" i="3"/>
  <c r="AI19" i="3"/>
  <c r="AJ19" i="3"/>
  <c r="Z20" i="3"/>
  <c r="AA20" i="3"/>
  <c r="AB20" i="3"/>
  <c r="AC20" i="3"/>
  <c r="AD20" i="3"/>
  <c r="AE20" i="3"/>
  <c r="AF20" i="3"/>
  <c r="AG20" i="3"/>
  <c r="AH20" i="3"/>
  <c r="AI20" i="3"/>
  <c r="AJ20" i="3"/>
  <c r="C30" i="9"/>
  <c r="J283" i="3"/>
  <c r="J280" i="3"/>
  <c r="J265" i="3"/>
  <c r="I238" i="3"/>
  <c r="I229" i="3"/>
  <c r="J335" i="3"/>
  <c r="I331" i="3"/>
  <c r="I345" i="3" s="1"/>
  <c r="H331" i="3"/>
  <c r="H345" i="3" s="1"/>
  <c r="G331" i="3"/>
  <c r="G345" i="3" s="1"/>
  <c r="G330" i="3"/>
  <c r="H330" i="3"/>
  <c r="I330" i="3"/>
  <c r="J332" i="3"/>
  <c r="I207" i="3"/>
  <c r="I205" i="3" s="1"/>
  <c r="I199" i="3"/>
  <c r="K45" i="3"/>
  <c r="K92" i="3" s="1"/>
  <c r="J45" i="3"/>
  <c r="J92" i="3" s="1"/>
  <c r="I45" i="3"/>
  <c r="I92" i="3" s="1"/>
  <c r="L45" i="3"/>
  <c r="L92" i="3" s="1"/>
  <c r="I48" i="3"/>
  <c r="I49" i="3" s="1"/>
  <c r="I148" i="3"/>
  <c r="K332" i="3"/>
  <c r="K283" i="3"/>
  <c r="K282" i="3"/>
  <c r="K280" i="3"/>
  <c r="K265" i="3"/>
  <c r="K258" i="3"/>
  <c r="J238" i="3"/>
  <c r="J229" i="3"/>
  <c r="J207" i="3"/>
  <c r="J205" i="3"/>
  <c r="J199" i="3"/>
  <c r="J148" i="3"/>
  <c r="J48" i="3"/>
  <c r="J49" i="3" s="1"/>
  <c r="K335" i="3"/>
  <c r="L335" i="3"/>
  <c r="L332" i="3"/>
  <c r="L283" i="3"/>
  <c r="L282" i="3"/>
  <c r="L280" i="3"/>
  <c r="L265" i="3"/>
  <c r="L238" i="3"/>
  <c r="K238" i="3"/>
  <c r="L229" i="3"/>
  <c r="K229" i="3"/>
  <c r="L207" i="3"/>
  <c r="K207" i="3"/>
  <c r="K205" i="3"/>
  <c r="L205" i="3"/>
  <c r="L148" i="3"/>
  <c r="K148" i="3"/>
  <c r="L199" i="3"/>
  <c r="K199" i="3"/>
  <c r="M26" i="3"/>
  <c r="M25" i="3"/>
  <c r="K331" i="3"/>
  <c r="K345" i="3" s="1"/>
  <c r="J331" i="3"/>
  <c r="J345" i="3" s="1"/>
  <c r="J330" i="3"/>
  <c r="K330" i="3"/>
  <c r="M332" i="3"/>
  <c r="M283" i="3"/>
  <c r="M282" i="3"/>
  <c r="M280" i="3"/>
  <c r="M265" i="3"/>
  <c r="M258" i="3"/>
  <c r="M335" i="3"/>
  <c r="N332" i="3"/>
  <c r="O332" i="3"/>
  <c r="N283" i="3"/>
  <c r="N282" i="3"/>
  <c r="N280" i="3"/>
  <c r="N265" i="3"/>
  <c r="N238" i="3"/>
  <c r="M238" i="3"/>
  <c r="N229" i="3"/>
  <c r="M229" i="3"/>
  <c r="N210" i="3"/>
  <c r="M207" i="3"/>
  <c r="N207" i="3"/>
  <c r="M205" i="3"/>
  <c r="N205" i="3"/>
  <c r="N199" i="3"/>
  <c r="M199" i="3"/>
  <c r="M191" i="3"/>
  <c r="L191" i="3"/>
  <c r="K191" i="3"/>
  <c r="J191" i="3"/>
  <c r="I191" i="3"/>
  <c r="H191" i="3"/>
  <c r="G191" i="3"/>
  <c r="F191" i="3"/>
  <c r="E191" i="3"/>
  <c r="D191" i="3"/>
  <c r="C191" i="3"/>
  <c r="N191" i="3"/>
  <c r="N148" i="3"/>
  <c r="N153" i="3" s="1"/>
  <c r="M148" i="3"/>
  <c r="M153" i="3" s="1"/>
  <c r="N60" i="3"/>
  <c r="M60" i="3"/>
  <c r="L60" i="3"/>
  <c r="K60" i="3"/>
  <c r="J60" i="3"/>
  <c r="I60" i="3"/>
  <c r="H60" i="3"/>
  <c r="G60" i="3"/>
  <c r="F60" i="3"/>
  <c r="E60" i="3"/>
  <c r="D60" i="3"/>
  <c r="C60" i="3"/>
  <c r="N338" i="3"/>
  <c r="M338" i="3"/>
  <c r="L338" i="3"/>
  <c r="K338" i="3"/>
  <c r="J338" i="3"/>
  <c r="I338" i="3"/>
  <c r="H338" i="3"/>
  <c r="N334" i="3"/>
  <c r="N336" i="3" s="1"/>
  <c r="M334" i="3"/>
  <c r="L334" i="3"/>
  <c r="L316" i="3"/>
  <c r="K316" i="3"/>
  <c r="J316" i="3"/>
  <c r="I316" i="3"/>
  <c r="H316" i="3"/>
  <c r="G316" i="3"/>
  <c r="F316" i="3"/>
  <c r="L313" i="3"/>
  <c r="K313" i="3"/>
  <c r="K314" i="3" s="1"/>
  <c r="J313" i="3"/>
  <c r="J314" i="3" s="1"/>
  <c r="I313" i="3"/>
  <c r="H313" i="3"/>
  <c r="G313" i="3"/>
  <c r="F313" i="3"/>
  <c r="F314" i="3" s="1"/>
  <c r="O313" i="3"/>
  <c r="N313" i="3"/>
  <c r="M313" i="3"/>
  <c r="P313" i="3"/>
  <c r="O283" i="3"/>
  <c r="O282" i="3"/>
  <c r="O280" i="3"/>
  <c r="O271" i="3"/>
  <c r="O265" i="3"/>
  <c r="O258" i="3"/>
  <c r="P238" i="3"/>
  <c r="O238" i="3"/>
  <c r="D80" i="3" l="1"/>
  <c r="I101" i="3"/>
  <c r="H80" i="3"/>
  <c r="E80" i="3"/>
  <c r="C80" i="3"/>
  <c r="J101" i="3"/>
  <c r="G80" i="3"/>
  <c r="F80" i="3"/>
  <c r="K153" i="3"/>
  <c r="K173" i="3"/>
  <c r="L153" i="3"/>
  <c r="L173" i="3"/>
  <c r="J153" i="3"/>
  <c r="J173" i="3"/>
  <c r="I153" i="3"/>
  <c r="I173" i="3"/>
  <c r="AH269" i="3"/>
  <c r="AG292" i="3"/>
  <c r="K99" i="3"/>
  <c r="L99" i="3"/>
  <c r="F78" i="3"/>
  <c r="F77" i="3"/>
  <c r="F79" i="3"/>
  <c r="D78" i="3"/>
  <c r="D79" i="3"/>
  <c r="D84" i="3" s="1"/>
  <c r="D77" i="3"/>
  <c r="C78" i="3"/>
  <c r="C79" i="3"/>
  <c r="C77" i="3"/>
  <c r="I97" i="3"/>
  <c r="J98" i="3"/>
  <c r="G79" i="3"/>
  <c r="G78" i="3"/>
  <c r="G77" i="3"/>
  <c r="H79" i="3"/>
  <c r="H84" i="3" s="1"/>
  <c r="H78" i="3"/>
  <c r="H77" i="3"/>
  <c r="E79" i="3"/>
  <c r="E78" i="3"/>
  <c r="E77" i="3"/>
  <c r="AC6" i="3"/>
  <c r="D47" i="3"/>
  <c r="D81" i="3"/>
  <c r="C47" i="3"/>
  <c r="C81" i="3"/>
  <c r="H47" i="3"/>
  <c r="H184" i="3" s="1"/>
  <c r="H81" i="3"/>
  <c r="E47" i="3"/>
  <c r="E81" i="3"/>
  <c r="G47" i="3"/>
  <c r="G184" i="3" s="1"/>
  <c r="G81" i="3"/>
  <c r="F47" i="3"/>
  <c r="F184" i="3" s="1"/>
  <c r="F81" i="3"/>
  <c r="M336" i="3"/>
  <c r="N340" i="3"/>
  <c r="D332" i="3"/>
  <c r="E317" i="3"/>
  <c r="G332" i="3"/>
  <c r="H341" i="3" s="1"/>
  <c r="F332" i="3"/>
  <c r="E332" i="3"/>
  <c r="C332" i="3"/>
  <c r="D315" i="3"/>
  <c r="D317" i="3"/>
  <c r="C314" i="3"/>
  <c r="E314" i="3"/>
  <c r="E315" i="3"/>
  <c r="K340" i="3"/>
  <c r="H340" i="3"/>
  <c r="L340" i="3"/>
  <c r="M340" i="3"/>
  <c r="J341" i="3"/>
  <c r="I341" i="3"/>
  <c r="J334" i="3"/>
  <c r="J336" i="3" s="1"/>
  <c r="K341" i="3"/>
  <c r="G334" i="3"/>
  <c r="G336" i="3" s="1"/>
  <c r="H334" i="3"/>
  <c r="H336" i="3" s="1"/>
  <c r="K334" i="3"/>
  <c r="K336" i="3" s="1"/>
  <c r="I334" i="3"/>
  <c r="I336" i="3" s="1"/>
  <c r="I340" i="3"/>
  <c r="G315" i="3"/>
  <c r="L336" i="3"/>
  <c r="L341" i="3"/>
  <c r="J340" i="3"/>
  <c r="M341" i="3"/>
  <c r="N341" i="3"/>
  <c r="G317" i="3"/>
  <c r="K317" i="3"/>
  <c r="H317" i="3"/>
  <c r="L317" i="3"/>
  <c r="G314" i="3"/>
  <c r="K315" i="3"/>
  <c r="I317" i="3"/>
  <c r="H315" i="3"/>
  <c r="L315" i="3"/>
  <c r="F317" i="3"/>
  <c r="J317" i="3"/>
  <c r="H314" i="3"/>
  <c r="L314" i="3"/>
  <c r="I315" i="3"/>
  <c r="I314" i="3"/>
  <c r="F315" i="3"/>
  <c r="J315" i="3"/>
  <c r="N297" i="3"/>
  <c r="M297" i="3"/>
  <c r="L297" i="3"/>
  <c r="K297" i="3"/>
  <c r="J297" i="3"/>
  <c r="I297" i="3"/>
  <c r="H297" i="3"/>
  <c r="G297" i="3"/>
  <c r="F297" i="3"/>
  <c r="E297" i="3"/>
  <c r="D297" i="3"/>
  <c r="L292" i="3"/>
  <c r="K292" i="3"/>
  <c r="J292" i="3"/>
  <c r="I292" i="3"/>
  <c r="H292" i="3"/>
  <c r="G292" i="3"/>
  <c r="F292" i="3"/>
  <c r="E292" i="3"/>
  <c r="D292" i="3"/>
  <c r="C292" i="3"/>
  <c r="L291" i="3"/>
  <c r="K291" i="3"/>
  <c r="J291" i="3"/>
  <c r="I291" i="3"/>
  <c r="H291" i="3"/>
  <c r="G291" i="3"/>
  <c r="F291" i="3"/>
  <c r="E291" i="3"/>
  <c r="D291" i="3"/>
  <c r="C291" i="3"/>
  <c r="L276" i="3"/>
  <c r="L281" i="3" s="1"/>
  <c r="L286" i="3" s="1"/>
  <c r="K276" i="3"/>
  <c r="K281" i="3" s="1"/>
  <c r="K286" i="3" s="1"/>
  <c r="J276" i="3"/>
  <c r="J281" i="3" s="1"/>
  <c r="J286" i="3" s="1"/>
  <c r="I276" i="3"/>
  <c r="I281" i="3" s="1"/>
  <c r="I286" i="3" s="1"/>
  <c r="H276" i="3"/>
  <c r="H281" i="3" s="1"/>
  <c r="H286" i="3" s="1"/>
  <c r="G276" i="3"/>
  <c r="G281" i="3" s="1"/>
  <c r="G286" i="3" s="1"/>
  <c r="F276" i="3"/>
  <c r="F281" i="3" s="1"/>
  <c r="F286" i="3" s="1"/>
  <c r="E276" i="3"/>
  <c r="E281" i="3" s="1"/>
  <c r="E286" i="3" s="1"/>
  <c r="D276" i="3"/>
  <c r="D281" i="3" s="1"/>
  <c r="D286" i="3" s="1"/>
  <c r="C276" i="3"/>
  <c r="C281" i="3" s="1"/>
  <c r="C286" i="3" s="1"/>
  <c r="L260" i="3"/>
  <c r="L267" i="3" s="1"/>
  <c r="L403" i="3" s="1"/>
  <c r="K260" i="3"/>
  <c r="K267" i="3" s="1"/>
  <c r="K403" i="3" s="1"/>
  <c r="J260" i="3"/>
  <c r="J267" i="3" s="1"/>
  <c r="J403" i="3" s="1"/>
  <c r="I260" i="3"/>
  <c r="I267" i="3" s="1"/>
  <c r="I403" i="3" s="1"/>
  <c r="H260" i="3"/>
  <c r="H267" i="3" s="1"/>
  <c r="H403" i="3" s="1"/>
  <c r="G260" i="3"/>
  <c r="G267" i="3" s="1"/>
  <c r="G403" i="3" s="1"/>
  <c r="F260" i="3"/>
  <c r="F267" i="3" s="1"/>
  <c r="F403" i="3" s="1"/>
  <c r="E260" i="3"/>
  <c r="E267" i="3" s="1"/>
  <c r="E403" i="3" s="1"/>
  <c r="D260" i="3"/>
  <c r="D267" i="3" s="1"/>
  <c r="D403" i="3" s="1"/>
  <c r="C260" i="3"/>
  <c r="P229" i="3"/>
  <c r="O229" i="3"/>
  <c r="P207" i="3"/>
  <c r="P210" i="3"/>
  <c r="O199" i="3"/>
  <c r="P199" i="3"/>
  <c r="Q169" i="3"/>
  <c r="R169" i="3"/>
  <c r="S169" i="3"/>
  <c r="T169" i="3"/>
  <c r="U169" i="3"/>
  <c r="V169" i="3"/>
  <c r="W169" i="3"/>
  <c r="X169" i="3"/>
  <c r="Y169" i="3"/>
  <c r="Q170" i="3"/>
  <c r="R170" i="3"/>
  <c r="S170" i="3"/>
  <c r="T170" i="3"/>
  <c r="U170" i="3"/>
  <c r="V170" i="3"/>
  <c r="W170" i="3"/>
  <c r="X170" i="3"/>
  <c r="Y170" i="3"/>
  <c r="Q171" i="3"/>
  <c r="R171" i="3"/>
  <c r="S171" i="3"/>
  <c r="T171" i="3"/>
  <c r="U171" i="3"/>
  <c r="V171" i="3"/>
  <c r="W171" i="3"/>
  <c r="X171" i="3"/>
  <c r="Y171" i="3"/>
  <c r="O171" i="3"/>
  <c r="N171" i="3"/>
  <c r="M171" i="3"/>
  <c r="L171" i="3"/>
  <c r="K171" i="3"/>
  <c r="J171" i="3"/>
  <c r="I171" i="3"/>
  <c r="H171" i="3"/>
  <c r="G171" i="3"/>
  <c r="O170" i="3"/>
  <c r="N170" i="3"/>
  <c r="M170" i="3"/>
  <c r="L170" i="3"/>
  <c r="K170" i="3"/>
  <c r="J170" i="3"/>
  <c r="I170" i="3"/>
  <c r="H170" i="3"/>
  <c r="G170" i="3"/>
  <c r="O169" i="3"/>
  <c r="N169" i="3"/>
  <c r="M169" i="3"/>
  <c r="L169" i="3"/>
  <c r="K169" i="3"/>
  <c r="J169" i="3"/>
  <c r="I169" i="3"/>
  <c r="H169" i="3"/>
  <c r="G169" i="3"/>
  <c r="P171" i="3"/>
  <c r="P170" i="3"/>
  <c r="P169" i="3"/>
  <c r="O191" i="3"/>
  <c r="P191" i="3"/>
  <c r="O148" i="3"/>
  <c r="P148" i="3"/>
  <c r="Q148" i="3"/>
  <c r="S113" i="3"/>
  <c r="R113" i="3"/>
  <c r="Q113" i="3"/>
  <c r="P113" i="3"/>
  <c r="O113" i="3"/>
  <c r="N113" i="3"/>
  <c r="M113" i="3"/>
  <c r="S112" i="3"/>
  <c r="R112" i="3"/>
  <c r="Q112" i="3"/>
  <c r="P112" i="3"/>
  <c r="O112" i="3"/>
  <c r="N112" i="3"/>
  <c r="M112" i="3"/>
  <c r="V112" i="3"/>
  <c r="W112" i="3"/>
  <c r="X112" i="3"/>
  <c r="Y112" i="3"/>
  <c r="U113" i="3"/>
  <c r="V113" i="3"/>
  <c r="W113" i="3"/>
  <c r="X113" i="3"/>
  <c r="Y113" i="3"/>
  <c r="T113" i="3"/>
  <c r="T111" i="3"/>
  <c r="T110" i="3"/>
  <c r="T109" i="3"/>
  <c r="T106" i="3"/>
  <c r="P60" i="3"/>
  <c r="O60" i="3"/>
  <c r="P283" i="3"/>
  <c r="P282" i="3"/>
  <c r="P271" i="3"/>
  <c r="P265" i="3"/>
  <c r="P258" i="3"/>
  <c r="P291" i="3" s="1"/>
  <c r="X292" i="3"/>
  <c r="W292" i="3"/>
  <c r="V292" i="3"/>
  <c r="U292" i="3"/>
  <c r="T292" i="3"/>
  <c r="P292" i="3"/>
  <c r="O292" i="3"/>
  <c r="N292" i="3"/>
  <c r="M292" i="3"/>
  <c r="X291" i="3"/>
  <c r="W291" i="3"/>
  <c r="V291" i="3"/>
  <c r="U291" i="3"/>
  <c r="T291" i="3"/>
  <c r="S291" i="3"/>
  <c r="R291" i="3"/>
  <c r="Q291" i="3"/>
  <c r="O291" i="3"/>
  <c r="N291" i="3"/>
  <c r="M291" i="3"/>
  <c r="Q311" i="3"/>
  <c r="Q283" i="3"/>
  <c r="Q282" i="3"/>
  <c r="Q271" i="3"/>
  <c r="Q292" i="3" s="1"/>
  <c r="Q265" i="3"/>
  <c r="G84" i="3" l="1"/>
  <c r="C84" i="3"/>
  <c r="F100" i="3"/>
  <c r="C100" i="3"/>
  <c r="F84" i="3"/>
  <c r="E100" i="3"/>
  <c r="G100" i="3"/>
  <c r="H100" i="3"/>
  <c r="D100" i="3"/>
  <c r="E84" i="3"/>
  <c r="G82" i="3"/>
  <c r="E83" i="3"/>
  <c r="F83" i="3"/>
  <c r="E82" i="3"/>
  <c r="F82" i="3"/>
  <c r="H83" i="3"/>
  <c r="I83" i="3"/>
  <c r="H82" i="3"/>
  <c r="I82" i="3"/>
  <c r="G83" i="3"/>
  <c r="D82" i="3"/>
  <c r="D83" i="3"/>
  <c r="J97" i="3"/>
  <c r="I99" i="3"/>
  <c r="J99" i="3"/>
  <c r="I98" i="3"/>
  <c r="P153" i="3"/>
  <c r="P173" i="3"/>
  <c r="O153" i="3"/>
  <c r="O173" i="3"/>
  <c r="AI269" i="3"/>
  <c r="AH292" i="3"/>
  <c r="D45" i="3"/>
  <c r="D92" i="3" s="1"/>
  <c r="G45" i="3"/>
  <c r="G92" i="3" s="1"/>
  <c r="E45" i="3"/>
  <c r="E92" i="3" s="1"/>
  <c r="C45" i="3"/>
  <c r="C92" i="3" s="1"/>
  <c r="AO92" i="3" s="1"/>
  <c r="I342" i="3"/>
  <c r="H45" i="3"/>
  <c r="H92" i="3" s="1"/>
  <c r="AD6" i="3"/>
  <c r="F45" i="3"/>
  <c r="F92" i="3" s="1"/>
  <c r="N342" i="3"/>
  <c r="T120" i="3"/>
  <c r="H342" i="3"/>
  <c r="M342" i="3"/>
  <c r="K342" i="3"/>
  <c r="L342" i="3"/>
  <c r="T122" i="3"/>
  <c r="T118" i="3"/>
  <c r="T119" i="3"/>
  <c r="J342" i="3"/>
  <c r="E287" i="3"/>
  <c r="I287" i="3"/>
  <c r="F293" i="3"/>
  <c r="L293" i="3"/>
  <c r="J293" i="3"/>
  <c r="C293" i="3"/>
  <c r="G293" i="3"/>
  <c r="K293" i="3"/>
  <c r="F287" i="3"/>
  <c r="J287" i="3"/>
  <c r="D293" i="3"/>
  <c r="H293" i="3"/>
  <c r="G287" i="3"/>
  <c r="K287" i="3"/>
  <c r="E293" i="3"/>
  <c r="F295" i="3" s="1"/>
  <c r="F296" i="3" s="1"/>
  <c r="I293" i="3"/>
  <c r="D287" i="3"/>
  <c r="H287" i="3"/>
  <c r="L287" i="3"/>
  <c r="AJ269" i="3" l="1"/>
  <c r="AJ292" i="3" s="1"/>
  <c r="AI292" i="3"/>
  <c r="G101" i="3"/>
  <c r="E101" i="3"/>
  <c r="AE6" i="3"/>
  <c r="L295" i="3"/>
  <c r="L296" i="3" s="1"/>
  <c r="J295" i="3"/>
  <c r="J296" i="3" s="1"/>
  <c r="G295" i="3"/>
  <c r="G296" i="3" s="1"/>
  <c r="K295" i="3"/>
  <c r="K296" i="3" s="1"/>
  <c r="D295" i="3"/>
  <c r="D296" i="3" s="1"/>
  <c r="E295" i="3"/>
  <c r="E296" i="3" s="1"/>
  <c r="H295" i="3"/>
  <c r="H296" i="3" s="1"/>
  <c r="I295" i="3"/>
  <c r="I296" i="3" s="1"/>
  <c r="E97" i="3" l="1"/>
  <c r="E98" i="3"/>
  <c r="G99" i="3"/>
  <c r="E99" i="3"/>
  <c r="C98" i="3"/>
  <c r="C101" i="3"/>
  <c r="C97" i="3"/>
  <c r="F98" i="3"/>
  <c r="F101" i="3"/>
  <c r="H98" i="3"/>
  <c r="H101" i="3"/>
  <c r="H99" i="3"/>
  <c r="D98" i="3"/>
  <c r="D101" i="3"/>
  <c r="G98" i="3"/>
  <c r="H97" i="3"/>
  <c r="G97" i="3"/>
  <c r="C99" i="3"/>
  <c r="D97" i="3"/>
  <c r="D99" i="3"/>
  <c r="F97" i="3"/>
  <c r="F99" i="3"/>
  <c r="AF6" i="3"/>
  <c r="Y111" i="3"/>
  <c r="Y110" i="3"/>
  <c r="Y109" i="3"/>
  <c r="Z60" i="3"/>
  <c r="AA60" i="3" s="1"/>
  <c r="Z191" i="3"/>
  <c r="AA191" i="3"/>
  <c r="AB191" i="3"/>
  <c r="AC191" i="3"/>
  <c r="AD191" i="3"/>
  <c r="AE191" i="3"/>
  <c r="AF191" i="3"/>
  <c r="AG191" i="3"/>
  <c r="AH191" i="3"/>
  <c r="AI191" i="3"/>
  <c r="AJ191" i="3"/>
  <c r="AA338" i="3"/>
  <c r="AB338" i="3"/>
  <c r="AC338" i="3"/>
  <c r="AD338" i="3"/>
  <c r="AE338" i="3"/>
  <c r="AF338" i="3"/>
  <c r="AG338" i="3"/>
  <c r="AH338" i="3"/>
  <c r="AI338" i="3"/>
  <c r="AJ338" i="3"/>
  <c r="AA339" i="3"/>
  <c r="AB339" i="3"/>
  <c r="AC339" i="3"/>
  <c r="AD339" i="3"/>
  <c r="AE339" i="3"/>
  <c r="AF339" i="3"/>
  <c r="AG339" i="3"/>
  <c r="AH339" i="3"/>
  <c r="AI339" i="3"/>
  <c r="AJ339" i="3"/>
  <c r="W341" i="3"/>
  <c r="V341" i="3"/>
  <c r="U341" i="3"/>
  <c r="T341" i="3"/>
  <c r="S341" i="3"/>
  <c r="R341" i="3"/>
  <c r="Q341" i="3"/>
  <c r="P341" i="3"/>
  <c r="O341" i="3"/>
  <c r="X341" i="3"/>
  <c r="Y341" i="3"/>
  <c r="X338" i="3"/>
  <c r="W338" i="3"/>
  <c r="V338" i="3"/>
  <c r="U338" i="3"/>
  <c r="T338" i="3"/>
  <c r="S338" i="3"/>
  <c r="R338" i="3"/>
  <c r="Q338" i="3"/>
  <c r="P338" i="3"/>
  <c r="O338" i="3"/>
  <c r="Y338" i="3"/>
  <c r="Z335" i="3"/>
  <c r="AA335" i="3" s="1"/>
  <c r="AB335" i="3" s="1"/>
  <c r="AC335" i="3" s="1"/>
  <c r="AD335" i="3" s="1"/>
  <c r="AE335" i="3" s="1"/>
  <c r="AF335" i="3" s="1"/>
  <c r="AG335" i="3" s="1"/>
  <c r="AH335" i="3" s="1"/>
  <c r="AI335" i="3" s="1"/>
  <c r="AJ335" i="3" s="1"/>
  <c r="X334" i="3"/>
  <c r="X336" i="3" s="1"/>
  <c r="W334" i="3"/>
  <c r="W336" i="3" s="1"/>
  <c r="V334" i="3"/>
  <c r="V336" i="3" s="1"/>
  <c r="U334" i="3"/>
  <c r="U336" i="3" s="1"/>
  <c r="T334" i="3"/>
  <c r="T336" i="3" s="1"/>
  <c r="S334" i="3"/>
  <c r="S336" i="3" s="1"/>
  <c r="R334" i="3"/>
  <c r="R336" i="3" s="1"/>
  <c r="Q334" i="3"/>
  <c r="Q336" i="3" s="1"/>
  <c r="P334" i="3"/>
  <c r="P336" i="3" s="1"/>
  <c r="O334" i="3"/>
  <c r="O336" i="3" s="1"/>
  <c r="Y334" i="3"/>
  <c r="Z334" i="3" s="1"/>
  <c r="L395" i="3"/>
  <c r="K395" i="3"/>
  <c r="J395" i="3"/>
  <c r="I395" i="3"/>
  <c r="H395" i="3"/>
  <c r="G395" i="3"/>
  <c r="F395" i="3"/>
  <c r="E395" i="3"/>
  <c r="D395" i="3"/>
  <c r="Q407" i="3"/>
  <c r="Q410" i="3" s="1"/>
  <c r="Q417" i="3" s="1"/>
  <c r="P407" i="3"/>
  <c r="P414" i="3" s="1"/>
  <c r="O407" i="3"/>
  <c r="O410" i="3" s="1"/>
  <c r="O417" i="3" s="1"/>
  <c r="N407" i="3"/>
  <c r="N414" i="3" s="1"/>
  <c r="M407" i="3"/>
  <c r="M410" i="3" s="1"/>
  <c r="M417" i="3" s="1"/>
  <c r="L407" i="3"/>
  <c r="L414" i="3" s="1"/>
  <c r="K407" i="3"/>
  <c r="K410" i="3" s="1"/>
  <c r="K417" i="3" s="1"/>
  <c r="J407" i="3"/>
  <c r="J414" i="3" s="1"/>
  <c r="I407" i="3"/>
  <c r="I410" i="3" s="1"/>
  <c r="I417" i="3" s="1"/>
  <c r="H407" i="3"/>
  <c r="H414" i="3" s="1"/>
  <c r="G407" i="3"/>
  <c r="G410" i="3" s="1"/>
  <c r="G417" i="3" s="1"/>
  <c r="F407" i="3"/>
  <c r="F414" i="3" s="1"/>
  <c r="E407" i="3"/>
  <c r="E410" i="3" s="1"/>
  <c r="E417" i="3" s="1"/>
  <c r="D407" i="3"/>
  <c r="D414" i="3" s="1"/>
  <c r="X390" i="3"/>
  <c r="Y387" i="3" s="1"/>
  <c r="W390" i="3"/>
  <c r="X387" i="3" s="1"/>
  <c r="V390" i="3"/>
  <c r="W387" i="3" s="1"/>
  <c r="U390" i="3"/>
  <c r="V387" i="3" s="1"/>
  <c r="T390" i="3"/>
  <c r="U387" i="3" s="1"/>
  <c r="S390" i="3"/>
  <c r="T387" i="3" s="1"/>
  <c r="R390" i="3"/>
  <c r="S387" i="3" s="1"/>
  <c r="Q390" i="3"/>
  <c r="R387" i="3" s="1"/>
  <c r="P390" i="3"/>
  <c r="Q387" i="3" s="1"/>
  <c r="O390" i="3"/>
  <c r="N390" i="3"/>
  <c r="O387" i="3" s="1"/>
  <c r="M390" i="3"/>
  <c r="N387" i="3" s="1"/>
  <c r="L390" i="3"/>
  <c r="M387" i="3" s="1"/>
  <c r="K390" i="3"/>
  <c r="L387" i="3" s="1"/>
  <c r="J390" i="3"/>
  <c r="K387" i="3" s="1"/>
  <c r="I390" i="3"/>
  <c r="J387" i="3" s="1"/>
  <c r="H390" i="3"/>
  <c r="I387" i="3" s="1"/>
  <c r="G390" i="3"/>
  <c r="F390" i="3"/>
  <c r="G387" i="3" s="1"/>
  <c r="E390" i="3"/>
  <c r="F387" i="3" s="1"/>
  <c r="D390" i="3"/>
  <c r="E387" i="3" s="1"/>
  <c r="Y390" i="3"/>
  <c r="Z387" i="3" s="1"/>
  <c r="Z390" i="3" s="1"/>
  <c r="AA387" i="3" s="1"/>
  <c r="AA390" i="3" s="1"/>
  <c r="AB387" i="3" s="1"/>
  <c r="AB390" i="3" s="1"/>
  <c r="AC387" i="3" s="1"/>
  <c r="AC390" i="3" s="1"/>
  <c r="AD387" i="3" s="1"/>
  <c r="AD390" i="3" s="1"/>
  <c r="AE387" i="3" s="1"/>
  <c r="AE390" i="3" s="1"/>
  <c r="AF387" i="3" s="1"/>
  <c r="AF390" i="3" s="1"/>
  <c r="AG387" i="3" s="1"/>
  <c r="AG390" i="3" s="1"/>
  <c r="AH387" i="3" s="1"/>
  <c r="AH390" i="3" s="1"/>
  <c r="AI387" i="3" s="1"/>
  <c r="AI390" i="3" s="1"/>
  <c r="AJ387" i="3" s="1"/>
  <c r="AJ390" i="3" s="1"/>
  <c r="D387" i="3"/>
  <c r="Y371" i="3"/>
  <c r="Y369" i="3"/>
  <c r="Y368" i="3"/>
  <c r="X368" i="3"/>
  <c r="W368" i="3"/>
  <c r="V368" i="3"/>
  <c r="U368" i="3"/>
  <c r="T368" i="3"/>
  <c r="S368" i="3"/>
  <c r="R368" i="3"/>
  <c r="Q368" i="3"/>
  <c r="P368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X384" i="3"/>
  <c r="Y381" i="3" s="1"/>
  <c r="Y385" i="3" s="1"/>
  <c r="Z385" i="3" s="1"/>
  <c r="AA385" i="3" s="1"/>
  <c r="AB385" i="3" s="1"/>
  <c r="AC385" i="3" s="1"/>
  <c r="AD385" i="3" s="1"/>
  <c r="AE385" i="3" s="1"/>
  <c r="AF385" i="3" s="1"/>
  <c r="AG385" i="3" s="1"/>
  <c r="AH385" i="3" s="1"/>
  <c r="AI385" i="3" s="1"/>
  <c r="AJ385" i="3" s="1"/>
  <c r="W384" i="3"/>
  <c r="X381" i="3" s="1"/>
  <c r="X385" i="3" s="1"/>
  <c r="V384" i="3"/>
  <c r="U384" i="3"/>
  <c r="T384" i="3"/>
  <c r="U381" i="3" s="1"/>
  <c r="U385" i="3" s="1"/>
  <c r="S384" i="3"/>
  <c r="T381" i="3" s="1"/>
  <c r="T385" i="3" s="1"/>
  <c r="R384" i="3"/>
  <c r="Q384" i="3"/>
  <c r="P384" i="3"/>
  <c r="Q381" i="3" s="1"/>
  <c r="Q385" i="3" s="1"/>
  <c r="O384" i="3"/>
  <c r="N384" i="3"/>
  <c r="M384" i="3"/>
  <c r="L384" i="3"/>
  <c r="K384" i="3"/>
  <c r="L381" i="3" s="1"/>
  <c r="L385" i="3" s="1"/>
  <c r="J384" i="3"/>
  <c r="I384" i="3"/>
  <c r="H384" i="3"/>
  <c r="I381" i="3" s="1"/>
  <c r="I385" i="3" s="1"/>
  <c r="G384" i="3"/>
  <c r="H381" i="3" s="1"/>
  <c r="H385" i="3" s="1"/>
  <c r="F384" i="3"/>
  <c r="E384" i="3"/>
  <c r="D384" i="3"/>
  <c r="E381" i="3" s="1"/>
  <c r="E385" i="3" s="1"/>
  <c r="Y384" i="3"/>
  <c r="Z381" i="3" s="1"/>
  <c r="D381" i="3"/>
  <c r="D385" i="3" s="1"/>
  <c r="R369" i="3"/>
  <c r="Q369" i="3"/>
  <c r="P369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X369" i="3"/>
  <c r="W369" i="3"/>
  <c r="V369" i="3"/>
  <c r="U369" i="3"/>
  <c r="T369" i="3"/>
  <c r="S369" i="3"/>
  <c r="D367" i="3"/>
  <c r="X371" i="3"/>
  <c r="X377" i="3" s="1"/>
  <c r="W371" i="3"/>
  <c r="W377" i="3" s="1"/>
  <c r="V371" i="3"/>
  <c r="U371" i="3"/>
  <c r="T371" i="3"/>
  <c r="S371" i="3"/>
  <c r="R371" i="3"/>
  <c r="Q371" i="3"/>
  <c r="P371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X356" i="3"/>
  <c r="X358" i="3" s="1"/>
  <c r="X359" i="3" s="1"/>
  <c r="W356" i="3"/>
  <c r="W358" i="3" s="1"/>
  <c r="W359" i="3" s="1"/>
  <c r="V356" i="3"/>
  <c r="AP356" i="3" s="1"/>
  <c r="U356" i="3"/>
  <c r="U358" i="3" s="1"/>
  <c r="U359" i="3" s="1"/>
  <c r="T356" i="3"/>
  <c r="T358" i="3" s="1"/>
  <c r="T359" i="3" s="1"/>
  <c r="S356" i="3"/>
  <c r="S358" i="3" s="1"/>
  <c r="S359" i="3" s="1"/>
  <c r="R356" i="3"/>
  <c r="R358" i="3" s="1"/>
  <c r="R359" i="3" s="1"/>
  <c r="Q356" i="3"/>
  <c r="Q358" i="3" s="1"/>
  <c r="Q359" i="3" s="1"/>
  <c r="P356" i="3"/>
  <c r="P358" i="3" s="1"/>
  <c r="P359" i="3" s="1"/>
  <c r="O356" i="3"/>
  <c r="N356" i="3"/>
  <c r="N358" i="3" s="1"/>
  <c r="N359" i="3" s="1"/>
  <c r="M356" i="3"/>
  <c r="M358" i="3" s="1"/>
  <c r="M359" i="3" s="1"/>
  <c r="L356" i="3"/>
  <c r="L358" i="3" s="1"/>
  <c r="L359" i="3" s="1"/>
  <c r="K356" i="3"/>
  <c r="K358" i="3" s="1"/>
  <c r="K359" i="3" s="1"/>
  <c r="J356" i="3"/>
  <c r="J358" i="3" s="1"/>
  <c r="J359" i="3" s="1"/>
  <c r="I356" i="3"/>
  <c r="I358" i="3" s="1"/>
  <c r="I359" i="3" s="1"/>
  <c r="H356" i="3"/>
  <c r="H358" i="3" s="1"/>
  <c r="H359" i="3" s="1"/>
  <c r="G356" i="3"/>
  <c r="G358" i="3" s="1"/>
  <c r="G359" i="3" s="1"/>
  <c r="F356" i="3"/>
  <c r="F358" i="3" s="1"/>
  <c r="F359" i="3" s="1"/>
  <c r="E356" i="3"/>
  <c r="E358" i="3" s="1"/>
  <c r="E359" i="3" s="1"/>
  <c r="D356" i="3"/>
  <c r="D358" i="3" s="1"/>
  <c r="D359" i="3" s="1"/>
  <c r="R311" i="3"/>
  <c r="R238" i="3"/>
  <c r="Q238" i="3"/>
  <c r="Q229" i="3"/>
  <c r="Q297" i="3" s="1"/>
  <c r="R229" i="3"/>
  <c r="R297" i="3" s="1"/>
  <c r="S229" i="3"/>
  <c r="S297" i="3" s="1"/>
  <c r="R284" i="3"/>
  <c r="R283" i="3"/>
  <c r="S282" i="3"/>
  <c r="R282" i="3"/>
  <c r="R271" i="3"/>
  <c r="R292" i="3" s="1"/>
  <c r="S271" i="3"/>
  <c r="S292" i="3" s="1"/>
  <c r="R265" i="3"/>
  <c r="S265" i="3"/>
  <c r="S199" i="3"/>
  <c r="R199" i="3"/>
  <c r="Q199" i="3"/>
  <c r="S26" i="3"/>
  <c r="R191" i="3"/>
  <c r="Q191" i="3"/>
  <c r="T191" i="3"/>
  <c r="U191" i="3"/>
  <c r="V191" i="3"/>
  <c r="W191" i="3"/>
  <c r="X191" i="3"/>
  <c r="Y191" i="3"/>
  <c r="S191" i="3"/>
  <c r="X26" i="3"/>
  <c r="W26" i="3"/>
  <c r="V26" i="3"/>
  <c r="U26" i="3"/>
  <c r="T26" i="3"/>
  <c r="R26" i="3"/>
  <c r="Q26" i="3"/>
  <c r="P26" i="3"/>
  <c r="O26" i="3"/>
  <c r="N26" i="3"/>
  <c r="L26" i="3"/>
  <c r="K26" i="3"/>
  <c r="J26" i="3"/>
  <c r="I26" i="3"/>
  <c r="H26" i="3"/>
  <c r="G26" i="3"/>
  <c r="F26" i="3"/>
  <c r="E26" i="3"/>
  <c r="D26" i="3"/>
  <c r="C26" i="3"/>
  <c r="Y26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S20" i="3"/>
  <c r="T20" i="3"/>
  <c r="U20" i="3"/>
  <c r="V20" i="3"/>
  <c r="W20" i="3"/>
  <c r="X20" i="3"/>
  <c r="Y20" i="3"/>
  <c r="R20" i="3"/>
  <c r="Y58" i="3"/>
  <c r="Y62" i="3" s="1"/>
  <c r="X58" i="3"/>
  <c r="X62" i="3" s="1"/>
  <c r="W58" i="3"/>
  <c r="W62" i="3" s="1"/>
  <c r="V58" i="3"/>
  <c r="V62" i="3" s="1"/>
  <c r="U58" i="3"/>
  <c r="U62" i="3" s="1"/>
  <c r="T58" i="3"/>
  <c r="T62" i="3" s="1"/>
  <c r="S58" i="3"/>
  <c r="S62" i="3" s="1"/>
  <c r="R58" i="3"/>
  <c r="R62" i="3" s="1"/>
  <c r="Q60" i="3"/>
  <c r="Q153" i="3"/>
  <c r="S311" i="3"/>
  <c r="AO356" i="3" l="1"/>
  <c r="O358" i="3"/>
  <c r="O359" i="3" s="1"/>
  <c r="AM356" i="3"/>
  <c r="V377" i="3"/>
  <c r="W379" i="3" s="1"/>
  <c r="AN371" i="3"/>
  <c r="V358" i="3"/>
  <c r="V359" i="3" s="1"/>
  <c r="AN356" i="3"/>
  <c r="AM371" i="3"/>
  <c r="AO371" i="3"/>
  <c r="X379" i="3"/>
  <c r="Z367" i="3"/>
  <c r="Z368" i="3" s="1"/>
  <c r="Y377" i="3"/>
  <c r="Y379" i="3" s="1"/>
  <c r="AG6" i="3"/>
  <c r="L375" i="3"/>
  <c r="P375" i="3"/>
  <c r="I374" i="3"/>
  <c r="H375" i="3"/>
  <c r="G375" i="3"/>
  <c r="I375" i="3"/>
  <c r="W367" i="3"/>
  <c r="W373" i="3" s="1"/>
  <c r="W375" i="3"/>
  <c r="T367" i="3"/>
  <c r="T373" i="3" s="1"/>
  <c r="T375" i="3"/>
  <c r="X367" i="3"/>
  <c r="X373" i="3" s="1"/>
  <c r="X375" i="3"/>
  <c r="O367" i="3"/>
  <c r="O373" i="3" s="1"/>
  <c r="O375" i="3"/>
  <c r="D375" i="3"/>
  <c r="E375" i="3"/>
  <c r="M375" i="3"/>
  <c r="Q375" i="3"/>
  <c r="U367" i="3"/>
  <c r="U373" i="3" s="1"/>
  <c r="U375" i="3"/>
  <c r="Y367" i="3"/>
  <c r="Y375" i="3"/>
  <c r="S367" i="3"/>
  <c r="S370" i="3" s="1"/>
  <c r="S375" i="3"/>
  <c r="F375" i="3"/>
  <c r="N367" i="3"/>
  <c r="N373" i="3" s="1"/>
  <c r="N375" i="3"/>
  <c r="R375" i="3"/>
  <c r="V367" i="3"/>
  <c r="V375" i="3"/>
  <c r="J375" i="3"/>
  <c r="K375" i="3"/>
  <c r="D374" i="3"/>
  <c r="H374" i="3"/>
  <c r="L374" i="3"/>
  <c r="P374" i="3"/>
  <c r="H367" i="3"/>
  <c r="H373" i="3" s="1"/>
  <c r="L367" i="3"/>
  <c r="L373" i="3" s="1"/>
  <c r="P367" i="3"/>
  <c r="P373" i="3" s="1"/>
  <c r="I367" i="3"/>
  <c r="I373" i="3" s="1"/>
  <c r="E367" i="3"/>
  <c r="E373" i="3" s="1"/>
  <c r="M367" i="3"/>
  <c r="M373" i="3" s="1"/>
  <c r="Q367" i="3"/>
  <c r="Q373" i="3" s="1"/>
  <c r="F367" i="3"/>
  <c r="F373" i="3" s="1"/>
  <c r="J367" i="3"/>
  <c r="J373" i="3" s="1"/>
  <c r="R367" i="3"/>
  <c r="R370" i="3" s="1"/>
  <c r="D373" i="3"/>
  <c r="G367" i="3"/>
  <c r="G373" i="3" s="1"/>
  <c r="K367" i="3"/>
  <c r="K373" i="3" s="1"/>
  <c r="U374" i="3"/>
  <c r="E374" i="3"/>
  <c r="M374" i="3"/>
  <c r="Q374" i="3"/>
  <c r="S374" i="3"/>
  <c r="W374" i="3"/>
  <c r="T374" i="3"/>
  <c r="X374" i="3"/>
  <c r="V374" i="3"/>
  <c r="R374" i="3"/>
  <c r="F374" i="3"/>
  <c r="J374" i="3"/>
  <c r="N374" i="3"/>
  <c r="G374" i="3"/>
  <c r="K374" i="3"/>
  <c r="O374" i="3"/>
  <c r="Z382" i="3"/>
  <c r="Z384" i="3" s="1"/>
  <c r="Y374" i="3"/>
  <c r="Y340" i="3"/>
  <c r="Y342" i="3" s="1"/>
  <c r="AA340" i="3"/>
  <c r="AA341" i="3" s="1"/>
  <c r="R340" i="3"/>
  <c r="R342" i="3" s="1"/>
  <c r="Q340" i="3"/>
  <c r="Q342" i="3" s="1"/>
  <c r="U340" i="3"/>
  <c r="U342" i="3" s="1"/>
  <c r="V340" i="3"/>
  <c r="V342" i="3" s="1"/>
  <c r="AB60" i="3"/>
  <c r="AC60" i="3" s="1"/>
  <c r="AD60" i="3" s="1"/>
  <c r="O340" i="3"/>
  <c r="O342" i="3" s="1"/>
  <c r="S340" i="3"/>
  <c r="S342" i="3" s="1"/>
  <c r="W340" i="3"/>
  <c r="W342" i="3" s="1"/>
  <c r="AH340" i="3"/>
  <c r="AH341" i="3" s="1"/>
  <c r="AD340" i="3"/>
  <c r="AD341" i="3" s="1"/>
  <c r="AJ340" i="3"/>
  <c r="AJ341" i="3" s="1"/>
  <c r="AF340" i="3"/>
  <c r="AF341" i="3" s="1"/>
  <c r="AB340" i="3"/>
  <c r="AB341" i="3" s="1"/>
  <c r="P340" i="3"/>
  <c r="P342" i="3" s="1"/>
  <c r="T340" i="3"/>
  <c r="T342" i="3" s="1"/>
  <c r="X340" i="3"/>
  <c r="X342" i="3" s="1"/>
  <c r="AG340" i="3"/>
  <c r="AG341" i="3" s="1"/>
  <c r="AC340" i="3"/>
  <c r="AC341" i="3" s="1"/>
  <c r="AI340" i="3"/>
  <c r="AI341" i="3" s="1"/>
  <c r="AE340" i="3"/>
  <c r="AE341" i="3" s="1"/>
  <c r="Z332" i="3"/>
  <c r="Z330" i="3" s="1"/>
  <c r="Z216" i="3" s="1"/>
  <c r="L383" i="3"/>
  <c r="Z336" i="3"/>
  <c r="AA334" i="3"/>
  <c r="Y336" i="3"/>
  <c r="G389" i="3"/>
  <c r="O389" i="3"/>
  <c r="W389" i="3"/>
  <c r="M414" i="3"/>
  <c r="M381" i="3"/>
  <c r="H387" i="3"/>
  <c r="H389" i="3" s="1"/>
  <c r="I383" i="3"/>
  <c r="Q383" i="3"/>
  <c r="T383" i="3"/>
  <c r="Y383" i="3"/>
  <c r="H383" i="3"/>
  <c r="X383" i="3"/>
  <c r="U383" i="3"/>
  <c r="X389" i="3"/>
  <c r="E414" i="3"/>
  <c r="P387" i="3"/>
  <c r="P389" i="3" s="1"/>
  <c r="D389" i="3"/>
  <c r="G414" i="3"/>
  <c r="O414" i="3"/>
  <c r="I414" i="3"/>
  <c r="Q414" i="3"/>
  <c r="E383" i="3"/>
  <c r="D383" i="3"/>
  <c r="K414" i="3"/>
  <c r="F410" i="3"/>
  <c r="F417" i="3" s="1"/>
  <c r="J410" i="3"/>
  <c r="J417" i="3" s="1"/>
  <c r="N410" i="3"/>
  <c r="N417" i="3" s="1"/>
  <c r="D410" i="3"/>
  <c r="D417" i="3" s="1"/>
  <c r="H410" i="3"/>
  <c r="H417" i="3" s="1"/>
  <c r="L410" i="3"/>
  <c r="L417" i="3" s="1"/>
  <c r="P410" i="3"/>
  <c r="P417" i="3" s="1"/>
  <c r="L389" i="3"/>
  <c r="T389" i="3"/>
  <c r="V389" i="3"/>
  <c r="K389" i="3"/>
  <c r="S389" i="3"/>
  <c r="F389" i="3"/>
  <c r="J389" i="3"/>
  <c r="R389" i="3"/>
  <c r="N389" i="3"/>
  <c r="P381" i="3"/>
  <c r="Y389" i="3"/>
  <c r="E389" i="3"/>
  <c r="I389" i="3"/>
  <c r="M389" i="3"/>
  <c r="Q389" i="3"/>
  <c r="U389" i="3"/>
  <c r="F381" i="3"/>
  <c r="J381" i="3"/>
  <c r="N381" i="3"/>
  <c r="R381" i="3"/>
  <c r="V381" i="3"/>
  <c r="G381" i="3"/>
  <c r="K381" i="3"/>
  <c r="O381" i="3"/>
  <c r="S381" i="3"/>
  <c r="W381" i="3"/>
  <c r="D370" i="3"/>
  <c r="R407" i="3"/>
  <c r="R414" i="3" s="1"/>
  <c r="R60" i="3"/>
  <c r="R148" i="3"/>
  <c r="R153" i="3" s="1"/>
  <c r="U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S283" i="3"/>
  <c r="S407" i="3" s="1"/>
  <c r="S414" i="3" s="1"/>
  <c r="N157" i="3"/>
  <c r="N167" i="3" s="1"/>
  <c r="N173" i="3" s="1"/>
  <c r="M157" i="3"/>
  <c r="M167" i="3" s="1"/>
  <c r="M173" i="3" s="1"/>
  <c r="V379" i="3" l="1"/>
  <c r="V373" i="3"/>
  <c r="AN367" i="3"/>
  <c r="Y373" i="3"/>
  <c r="AM367" i="3"/>
  <c r="AO367" i="3"/>
  <c r="C18" i="9"/>
  <c r="C61" i="9"/>
  <c r="Z201" i="3"/>
  <c r="Z224" i="3" s="1"/>
  <c r="AA381" i="3"/>
  <c r="AA382" i="3" s="1"/>
  <c r="AA384" i="3" s="1"/>
  <c r="Z263" i="3"/>
  <c r="AH6" i="3"/>
  <c r="O370" i="3"/>
  <c r="Y370" i="3"/>
  <c r="T370" i="3"/>
  <c r="V370" i="3"/>
  <c r="Q122" i="3"/>
  <c r="Q121" i="3"/>
  <c r="N121" i="3"/>
  <c r="N122" i="3"/>
  <c r="O122" i="3"/>
  <c r="O121" i="3"/>
  <c r="S121" i="3"/>
  <c r="S122" i="3"/>
  <c r="M121" i="3"/>
  <c r="M122" i="3"/>
  <c r="R121" i="3"/>
  <c r="R122" i="3"/>
  <c r="P121" i="3"/>
  <c r="P122" i="3"/>
  <c r="U107" i="3"/>
  <c r="U122" i="3"/>
  <c r="I107" i="3"/>
  <c r="Q107" i="3"/>
  <c r="E107" i="3"/>
  <c r="F107" i="3"/>
  <c r="J107" i="3"/>
  <c r="N107" i="3"/>
  <c r="R107" i="3"/>
  <c r="M107" i="3"/>
  <c r="G107" i="3"/>
  <c r="O107" i="3"/>
  <c r="D107" i="3"/>
  <c r="H107" i="3"/>
  <c r="L107" i="3"/>
  <c r="P107" i="3"/>
  <c r="K107" i="3"/>
  <c r="S107" i="3"/>
  <c r="T107" i="3"/>
  <c r="I370" i="3"/>
  <c r="W370" i="3"/>
  <c r="S373" i="3"/>
  <c r="U370" i="3"/>
  <c r="X370" i="3"/>
  <c r="E370" i="3"/>
  <c r="H370" i="3"/>
  <c r="J370" i="3"/>
  <c r="Q370" i="3"/>
  <c r="N370" i="3"/>
  <c r="N383" i="3"/>
  <c r="N385" i="3"/>
  <c r="G383" i="3"/>
  <c r="G385" i="3"/>
  <c r="J383" i="3"/>
  <c r="J385" i="3"/>
  <c r="M383" i="3"/>
  <c r="M385" i="3"/>
  <c r="S383" i="3"/>
  <c r="S385" i="3"/>
  <c r="V383" i="3"/>
  <c r="V385" i="3"/>
  <c r="F383" i="3"/>
  <c r="F385" i="3"/>
  <c r="P370" i="3"/>
  <c r="K370" i="3"/>
  <c r="K383" i="3"/>
  <c r="K385" i="3"/>
  <c r="P383" i="3"/>
  <c r="P385" i="3"/>
  <c r="O383" i="3"/>
  <c r="O385" i="3"/>
  <c r="R383" i="3"/>
  <c r="R385" i="3"/>
  <c r="L370" i="3"/>
  <c r="F370" i="3"/>
  <c r="G370" i="3"/>
  <c r="R373" i="3"/>
  <c r="M370" i="3"/>
  <c r="W383" i="3"/>
  <c r="W385" i="3"/>
  <c r="AA332" i="3"/>
  <c r="AA330" i="3" s="1"/>
  <c r="AA216" i="3" s="1"/>
  <c r="Z331" i="3"/>
  <c r="Z217" i="3" s="1"/>
  <c r="AE60" i="3"/>
  <c r="AA336" i="3"/>
  <c r="AB334" i="3"/>
  <c r="D246" i="3"/>
  <c r="D346" i="3" s="1"/>
  <c r="C246" i="3"/>
  <c r="C346" i="3" s="1"/>
  <c r="T311" i="3"/>
  <c r="T283" i="3"/>
  <c r="T282" i="3"/>
  <c r="T265" i="3"/>
  <c r="T238" i="3"/>
  <c r="T241" i="3" s="1"/>
  <c r="S238" i="3"/>
  <c r="S241" i="3" s="1"/>
  <c r="T229" i="3"/>
  <c r="S228" i="3"/>
  <c r="T199" i="3"/>
  <c r="S60" i="3"/>
  <c r="T60" i="3"/>
  <c r="T43" i="3"/>
  <c r="T158" i="3" s="1"/>
  <c r="U43" i="3"/>
  <c r="U90" i="3" s="1"/>
  <c r="T148" i="3"/>
  <c r="T153" i="3" s="1"/>
  <c r="S148" i="3"/>
  <c r="S153" i="3" s="1"/>
  <c r="AA301" i="3"/>
  <c r="AB301" i="3" s="1"/>
  <c r="AC301" i="3" s="1"/>
  <c r="AD301" i="3" s="1"/>
  <c r="AE301" i="3" s="1"/>
  <c r="AF301" i="3" s="1"/>
  <c r="AG301" i="3" s="1"/>
  <c r="AH301" i="3" s="1"/>
  <c r="AI301" i="3" s="1"/>
  <c r="AJ301" i="3" s="1"/>
  <c r="Z302" i="3"/>
  <c r="AA302" i="3" s="1"/>
  <c r="AB302" i="3" s="1"/>
  <c r="AC302" i="3" s="1"/>
  <c r="AD302" i="3" s="1"/>
  <c r="AE302" i="3" s="1"/>
  <c r="AF302" i="3" s="1"/>
  <c r="AG302" i="3" s="1"/>
  <c r="AH302" i="3" s="1"/>
  <c r="AI302" i="3" s="1"/>
  <c r="AJ302" i="3" s="1"/>
  <c r="U311" i="3"/>
  <c r="U301" i="3"/>
  <c r="U283" i="3"/>
  <c r="U282" i="3"/>
  <c r="U265" i="3"/>
  <c r="Z273" i="3"/>
  <c r="AA273" i="3" s="1"/>
  <c r="AB273" i="3" s="1"/>
  <c r="AC273" i="3" s="1"/>
  <c r="AD273" i="3" s="1"/>
  <c r="AE273" i="3" s="1"/>
  <c r="AF273" i="3" s="1"/>
  <c r="AG273" i="3" s="1"/>
  <c r="AH273" i="3" s="1"/>
  <c r="AI273" i="3" s="1"/>
  <c r="AJ273" i="3" s="1"/>
  <c r="Z310" i="3"/>
  <c r="AA310" i="3" s="1"/>
  <c r="AB310" i="3" s="1"/>
  <c r="AC310" i="3" s="1"/>
  <c r="AD310" i="3" s="1"/>
  <c r="AE310" i="3" s="1"/>
  <c r="AF310" i="3" s="1"/>
  <c r="AG310" i="3" s="1"/>
  <c r="AH310" i="3" s="1"/>
  <c r="AI310" i="3" s="1"/>
  <c r="AJ310" i="3" s="1"/>
  <c r="Z304" i="3"/>
  <c r="AA304" i="3" s="1"/>
  <c r="AB304" i="3" s="1"/>
  <c r="AC304" i="3" s="1"/>
  <c r="AD304" i="3" s="1"/>
  <c r="AE304" i="3" s="1"/>
  <c r="AF304" i="3" s="1"/>
  <c r="AG304" i="3" s="1"/>
  <c r="AH304" i="3" s="1"/>
  <c r="AI304" i="3" s="1"/>
  <c r="AJ304" i="3" s="1"/>
  <c r="V311" i="3"/>
  <c r="W311" i="3"/>
  <c r="S316" i="3"/>
  <c r="R316" i="3"/>
  <c r="Q316" i="3"/>
  <c r="P316" i="3"/>
  <c r="O316" i="3"/>
  <c r="N316" i="3"/>
  <c r="M316" i="3"/>
  <c r="S313" i="3"/>
  <c r="R313" i="3"/>
  <c r="Q313" i="3"/>
  <c r="O314" i="3"/>
  <c r="X311" i="3"/>
  <c r="Y311" i="3"/>
  <c r="Z311" i="3" s="1"/>
  <c r="AA311" i="3" s="1"/>
  <c r="AB311" i="3" s="1"/>
  <c r="AC311" i="3" s="1"/>
  <c r="AD311" i="3" s="1"/>
  <c r="AE311" i="3" s="1"/>
  <c r="AF311" i="3" s="1"/>
  <c r="AG311" i="3" s="1"/>
  <c r="AH311" i="3" s="1"/>
  <c r="AI311" i="3" s="1"/>
  <c r="AJ311" i="3" s="1"/>
  <c r="U148" i="3"/>
  <c r="U153" i="3" s="1"/>
  <c r="V155" i="3"/>
  <c r="R241" i="3"/>
  <c r="Q241" i="3"/>
  <c r="P241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T226" i="3"/>
  <c r="S226" i="3"/>
  <c r="R226" i="3"/>
  <c r="Q226" i="3"/>
  <c r="P226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T235" i="3"/>
  <c r="S235" i="3"/>
  <c r="R235" i="3"/>
  <c r="Q235" i="3"/>
  <c r="P235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V238" i="3"/>
  <c r="V241" i="3" s="1"/>
  <c r="U238" i="3"/>
  <c r="U241" i="3" s="1"/>
  <c r="V235" i="3"/>
  <c r="U235" i="3"/>
  <c r="V226" i="3"/>
  <c r="U226" i="3"/>
  <c r="V229" i="3"/>
  <c r="V297" i="3" s="1"/>
  <c r="U229" i="3"/>
  <c r="U297" i="3" s="1"/>
  <c r="U199" i="3"/>
  <c r="V199" i="3"/>
  <c r="U198" i="3"/>
  <c r="U158" i="3" s="1"/>
  <c r="W283" i="3"/>
  <c r="V283" i="3"/>
  <c r="W282" i="3"/>
  <c r="V282" i="3"/>
  <c r="W265" i="3"/>
  <c r="V265" i="3"/>
  <c r="T90" i="3" l="1"/>
  <c r="AB381" i="3"/>
  <c r="AB382" i="3" s="1"/>
  <c r="AB384" i="3" s="1"/>
  <c r="AA263" i="3"/>
  <c r="AI6" i="3"/>
  <c r="T112" i="3"/>
  <c r="T121" i="3" s="1"/>
  <c r="U112" i="3"/>
  <c r="U121" i="3" s="1"/>
  <c r="T228" i="3"/>
  <c r="T297" i="3"/>
  <c r="S314" i="3"/>
  <c r="S317" i="3"/>
  <c r="Q317" i="3"/>
  <c r="R317" i="3"/>
  <c r="AB332" i="3"/>
  <c r="AC332" i="3" s="1"/>
  <c r="AD332" i="3" s="1"/>
  <c r="AA331" i="3"/>
  <c r="AA217" i="3" s="1"/>
  <c r="AF60" i="3"/>
  <c r="AC334" i="3"/>
  <c r="AB336" i="3"/>
  <c r="U407" i="3"/>
  <c r="U414" i="3" s="1"/>
  <c r="T407" i="3"/>
  <c r="T414" i="3" s="1"/>
  <c r="V407" i="3"/>
  <c r="V414" i="3" s="1"/>
  <c r="W407" i="3"/>
  <c r="W414" i="3" s="1"/>
  <c r="P315" i="3"/>
  <c r="P317" i="3"/>
  <c r="O317" i="3"/>
  <c r="O315" i="3"/>
  <c r="S315" i="3"/>
  <c r="M317" i="3"/>
  <c r="P314" i="3"/>
  <c r="M315" i="3"/>
  <c r="Q315" i="3"/>
  <c r="N317" i="3"/>
  <c r="M314" i="3"/>
  <c r="Q314" i="3"/>
  <c r="N315" i="3"/>
  <c r="R315" i="3"/>
  <c r="N314" i="3"/>
  <c r="R314" i="3"/>
  <c r="Y283" i="3"/>
  <c r="Z283" i="3" s="1"/>
  <c r="AA283" i="3" s="1"/>
  <c r="AB283" i="3" s="1"/>
  <c r="AC283" i="3" s="1"/>
  <c r="AD283" i="3" s="1"/>
  <c r="AE283" i="3" s="1"/>
  <c r="AF283" i="3" s="1"/>
  <c r="AG283" i="3" s="1"/>
  <c r="AH283" i="3" s="1"/>
  <c r="AI283" i="3" s="1"/>
  <c r="AJ283" i="3" s="1"/>
  <c r="Y282" i="3"/>
  <c r="Z282" i="3" s="1"/>
  <c r="AA282" i="3" s="1"/>
  <c r="AB282" i="3" s="1"/>
  <c r="AC282" i="3" s="1"/>
  <c r="AD282" i="3" s="1"/>
  <c r="AE282" i="3" s="1"/>
  <c r="AF282" i="3" s="1"/>
  <c r="AG282" i="3" s="1"/>
  <c r="AH282" i="3" s="1"/>
  <c r="AI282" i="3" s="1"/>
  <c r="AJ282" i="3" s="1"/>
  <c r="X282" i="3"/>
  <c r="X283" i="3"/>
  <c r="Y265" i="3"/>
  <c r="Z265" i="3" s="1"/>
  <c r="AA265" i="3" s="1"/>
  <c r="AB265" i="3" s="1"/>
  <c r="AC265" i="3" s="1"/>
  <c r="AD265" i="3" s="1"/>
  <c r="AE265" i="3" s="1"/>
  <c r="AF265" i="3" s="1"/>
  <c r="AG265" i="3" s="1"/>
  <c r="AH265" i="3" s="1"/>
  <c r="AI265" i="3" s="1"/>
  <c r="AJ265" i="3" s="1"/>
  <c r="X265" i="3"/>
  <c r="X240" i="3"/>
  <c r="W240" i="3"/>
  <c r="Y240" i="3"/>
  <c r="W238" i="3"/>
  <c r="X238" i="3"/>
  <c r="Y238" i="3"/>
  <c r="X235" i="3"/>
  <c r="Y235" i="3"/>
  <c r="W235" i="3"/>
  <c r="Y229" i="3"/>
  <c r="Y297" i="3" s="1"/>
  <c r="X229" i="3"/>
  <c r="X297" i="3" s="1"/>
  <c r="Y226" i="3"/>
  <c r="X226" i="3"/>
  <c r="W226" i="3"/>
  <c r="W229" i="3"/>
  <c r="W297" i="3" s="1"/>
  <c r="M224" i="3"/>
  <c r="M246" i="3" s="1"/>
  <c r="M346" i="3" s="1"/>
  <c r="L224" i="3"/>
  <c r="K224" i="3"/>
  <c r="J224" i="3"/>
  <c r="I224" i="3"/>
  <c r="H224" i="3"/>
  <c r="G224" i="3"/>
  <c r="F224" i="3"/>
  <c r="E224" i="3"/>
  <c r="D224" i="3"/>
  <c r="D42" i="3" s="1"/>
  <c r="C224" i="3"/>
  <c r="M217" i="3"/>
  <c r="L217" i="3"/>
  <c r="K217" i="3"/>
  <c r="J217" i="3"/>
  <c r="I217" i="3"/>
  <c r="H217" i="3"/>
  <c r="G217" i="3"/>
  <c r="F217" i="3"/>
  <c r="E217" i="3"/>
  <c r="D217" i="3"/>
  <c r="D247" i="3" s="1"/>
  <c r="C217" i="3"/>
  <c r="C247" i="3" s="1"/>
  <c r="M216" i="3"/>
  <c r="L216" i="3"/>
  <c r="K216" i="3"/>
  <c r="J216" i="3"/>
  <c r="I216" i="3"/>
  <c r="H216" i="3"/>
  <c r="G216" i="3"/>
  <c r="F216" i="3"/>
  <c r="E216" i="3"/>
  <c r="D216" i="3"/>
  <c r="C216" i="3"/>
  <c r="V224" i="3"/>
  <c r="V246" i="3" s="1"/>
  <c r="V346" i="3" s="1"/>
  <c r="U224" i="3"/>
  <c r="U246" i="3" s="1"/>
  <c r="U346" i="3" s="1"/>
  <c r="T224" i="3"/>
  <c r="T246" i="3" s="1"/>
  <c r="T346" i="3" s="1"/>
  <c r="S224" i="3"/>
  <c r="S246" i="3" s="1"/>
  <c r="S346" i="3" s="1"/>
  <c r="R224" i="3"/>
  <c r="Q224" i="3"/>
  <c r="Q246" i="3" s="1"/>
  <c r="Q346" i="3" s="1"/>
  <c r="P224" i="3"/>
  <c r="P246" i="3" s="1"/>
  <c r="P346" i="3" s="1"/>
  <c r="O224" i="3"/>
  <c r="O246" i="3" s="1"/>
  <c r="O346" i="3" s="1"/>
  <c r="N224" i="3"/>
  <c r="N246" i="3" s="1"/>
  <c r="N346" i="3" s="1"/>
  <c r="X224" i="3"/>
  <c r="W224" i="3"/>
  <c r="W246" i="3" s="1"/>
  <c r="Y224" i="3"/>
  <c r="X217" i="3"/>
  <c r="W217" i="3"/>
  <c r="V217" i="3"/>
  <c r="U217" i="3"/>
  <c r="U247" i="3" s="1"/>
  <c r="T217" i="3"/>
  <c r="S217" i="3"/>
  <c r="R217" i="3"/>
  <c r="Q217" i="3"/>
  <c r="Q247" i="3" s="1"/>
  <c r="P217" i="3"/>
  <c r="O217" i="3"/>
  <c r="N217" i="3"/>
  <c r="X216" i="3"/>
  <c r="W216" i="3"/>
  <c r="V216" i="3"/>
  <c r="U216" i="3"/>
  <c r="T216" i="3"/>
  <c r="S216" i="3"/>
  <c r="R216" i="3"/>
  <c r="Q216" i="3"/>
  <c r="P216" i="3"/>
  <c r="O216" i="3"/>
  <c r="N216" i="3"/>
  <c r="Y217" i="3"/>
  <c r="Y216" i="3"/>
  <c r="Y157" i="3"/>
  <c r="Z42" i="3" s="1"/>
  <c r="Y155" i="3"/>
  <c r="X157" i="3"/>
  <c r="W198" i="3"/>
  <c r="W158" i="3" s="1"/>
  <c r="W199" i="3"/>
  <c r="X155" i="3"/>
  <c r="V166" i="3"/>
  <c r="V167" i="3" s="1"/>
  <c r="V148" i="3"/>
  <c r="W148" i="3"/>
  <c r="P247" i="3" l="1"/>
  <c r="T247" i="3"/>
  <c r="Y246" i="3"/>
  <c r="Y247" i="3" s="1"/>
  <c r="R246" i="3"/>
  <c r="R346" i="3" s="1"/>
  <c r="H42" i="3"/>
  <c r="H50" i="3" s="1"/>
  <c r="H51" i="3" s="1"/>
  <c r="H246" i="3"/>
  <c r="H346" i="3" s="1"/>
  <c r="L42" i="3"/>
  <c r="L89" i="3" s="1"/>
  <c r="L246" i="3"/>
  <c r="L346" i="3" s="1"/>
  <c r="E42" i="3"/>
  <c r="E50" i="3" s="1"/>
  <c r="E51" i="3" s="1"/>
  <c r="E246" i="3"/>
  <c r="E346" i="3" s="1"/>
  <c r="I42" i="3"/>
  <c r="I50" i="3" s="1"/>
  <c r="I51" i="3" s="1"/>
  <c r="I246" i="3"/>
  <c r="I346" i="3" s="1"/>
  <c r="N247" i="3"/>
  <c r="V247" i="3"/>
  <c r="M247" i="3"/>
  <c r="F42" i="3"/>
  <c r="F50" i="3" s="1"/>
  <c r="F51" i="3" s="1"/>
  <c r="F246" i="3"/>
  <c r="F346" i="3" s="1"/>
  <c r="J42" i="3"/>
  <c r="J50" i="3" s="1"/>
  <c r="J51" i="3" s="1"/>
  <c r="J246" i="3"/>
  <c r="J346" i="3" s="1"/>
  <c r="Y346" i="3"/>
  <c r="O247" i="3"/>
  <c r="S247" i="3"/>
  <c r="X246" i="3"/>
  <c r="X346" i="3" s="1"/>
  <c r="C42" i="3"/>
  <c r="C50" i="3" s="1"/>
  <c r="C51" i="3" s="1"/>
  <c r="G42" i="3"/>
  <c r="G50" i="3" s="1"/>
  <c r="G51" i="3" s="1"/>
  <c r="G246" i="3"/>
  <c r="G346" i="3" s="1"/>
  <c r="K42" i="3"/>
  <c r="K50" i="3" s="1"/>
  <c r="K51" i="3" s="1"/>
  <c r="K246" i="3"/>
  <c r="K346" i="3" s="1"/>
  <c r="W346" i="3"/>
  <c r="AL6" i="3"/>
  <c r="AP6" i="3"/>
  <c r="D50" i="3"/>
  <c r="D51" i="3" s="1"/>
  <c r="D89" i="3"/>
  <c r="V173" i="3"/>
  <c r="AC381" i="3"/>
  <c r="AC382" i="3" s="1"/>
  <c r="AC384" i="3" s="1"/>
  <c r="AB263" i="3"/>
  <c r="AJ6" i="3"/>
  <c r="AI8" i="3"/>
  <c r="T114" i="3"/>
  <c r="AB330" i="3"/>
  <c r="AB216" i="3" s="1"/>
  <c r="AC330" i="3"/>
  <c r="AC216" i="3" s="1"/>
  <c r="AD330" i="3"/>
  <c r="AD216" i="3" s="1"/>
  <c r="AE332" i="3"/>
  <c r="AG60" i="3"/>
  <c r="AC336" i="3"/>
  <c r="AD334" i="3"/>
  <c r="Y407" i="3"/>
  <c r="Y414" i="3" s="1"/>
  <c r="X407" i="3"/>
  <c r="X414" i="3" s="1"/>
  <c r="W247" i="3"/>
  <c r="W241" i="3"/>
  <c r="X241" i="3"/>
  <c r="Y241" i="3"/>
  <c r="U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V153" i="3"/>
  <c r="V38" i="3"/>
  <c r="T19" i="3"/>
  <c r="V19" i="3"/>
  <c r="N111" i="3"/>
  <c r="N120" i="3" s="1"/>
  <c r="M111" i="3"/>
  <c r="M120" i="3" s="1"/>
  <c r="N110" i="3"/>
  <c r="N119" i="3" s="1"/>
  <c r="M110" i="3"/>
  <c r="M119" i="3" s="1"/>
  <c r="N109" i="3"/>
  <c r="M109" i="3"/>
  <c r="N58" i="3"/>
  <c r="N62" i="3" s="1"/>
  <c r="M58" i="3"/>
  <c r="M62" i="3" s="1"/>
  <c r="L58" i="3"/>
  <c r="L62" i="3" s="1"/>
  <c r="K58" i="3"/>
  <c r="K62" i="3" s="1"/>
  <c r="J58" i="3"/>
  <c r="J62" i="3" s="1"/>
  <c r="I58" i="3"/>
  <c r="I62" i="3" s="1"/>
  <c r="H58" i="3"/>
  <c r="H62" i="3" s="1"/>
  <c r="G58" i="3"/>
  <c r="G62" i="3" s="1"/>
  <c r="F58" i="3"/>
  <c r="F62" i="3" s="1"/>
  <c r="E58" i="3"/>
  <c r="E62" i="3" s="1"/>
  <c r="D58" i="3"/>
  <c r="D62" i="3" s="1"/>
  <c r="N45" i="3"/>
  <c r="N92" i="3" s="1"/>
  <c r="M45" i="3"/>
  <c r="M92" i="3" s="1"/>
  <c r="V172" i="3"/>
  <c r="U166" i="3"/>
  <c r="T166" i="3"/>
  <c r="S166" i="3"/>
  <c r="S167" i="3" s="1"/>
  <c r="S173" i="3" s="1"/>
  <c r="R166" i="3"/>
  <c r="Q166" i="3"/>
  <c r="W166" i="3"/>
  <c r="W167" i="3" s="1"/>
  <c r="W173" i="3" s="1"/>
  <c r="X166" i="3"/>
  <c r="Y166" i="3"/>
  <c r="Y167" i="3" s="1"/>
  <c r="Y148" i="3"/>
  <c r="Y19" i="3" s="1"/>
  <c r="X148" i="3"/>
  <c r="X19" i="3" s="1"/>
  <c r="L50" i="3" l="1"/>
  <c r="L51" i="3" s="1"/>
  <c r="G89" i="3"/>
  <c r="J247" i="3"/>
  <c r="H247" i="3"/>
  <c r="R247" i="3"/>
  <c r="E247" i="3"/>
  <c r="K247" i="3"/>
  <c r="H89" i="3"/>
  <c r="I89" i="3"/>
  <c r="F89" i="3"/>
  <c r="X247" i="3"/>
  <c r="I247" i="3"/>
  <c r="L247" i="3"/>
  <c r="G247" i="3"/>
  <c r="J89" i="3"/>
  <c r="K89" i="3"/>
  <c r="C89" i="3"/>
  <c r="E89" i="3"/>
  <c r="F247" i="3"/>
  <c r="AL8" i="3"/>
  <c r="AP8" i="3"/>
  <c r="V79" i="3"/>
  <c r="V77" i="3"/>
  <c r="AI10" i="3"/>
  <c r="Y173" i="3"/>
  <c r="V80" i="3"/>
  <c r="M99" i="3"/>
  <c r="M50" i="3"/>
  <c r="M51" i="3" s="1"/>
  <c r="N99" i="3"/>
  <c r="N50" i="3"/>
  <c r="N51" i="3" s="1"/>
  <c r="U167" i="3"/>
  <c r="U173" i="3" s="1"/>
  <c r="R167" i="3"/>
  <c r="R173" i="3" s="1"/>
  <c r="X25" i="3"/>
  <c r="X167" i="3"/>
  <c r="X173" i="3" s="1"/>
  <c r="Q167" i="3"/>
  <c r="Q173" i="3" s="1"/>
  <c r="T167" i="3"/>
  <c r="T173" i="3" s="1"/>
  <c r="AD381" i="3"/>
  <c r="AD382" i="3" s="1"/>
  <c r="AD384" i="3" s="1"/>
  <c r="AC263" i="3"/>
  <c r="N47" i="3"/>
  <c r="N184" i="3" s="1"/>
  <c r="V78" i="3"/>
  <c r="M47" i="3"/>
  <c r="M184" i="3" s="1"/>
  <c r="V81" i="3"/>
  <c r="AN81" i="3" s="1"/>
  <c r="AJ8" i="3"/>
  <c r="AJ10" i="3" s="1"/>
  <c r="V106" i="3"/>
  <c r="V107" i="3" s="1"/>
  <c r="V137" i="3"/>
  <c r="V136" i="3"/>
  <c r="V135" i="3"/>
  <c r="M118" i="3"/>
  <c r="M114" i="3"/>
  <c r="N114" i="3"/>
  <c r="N118" i="3"/>
  <c r="S25" i="3"/>
  <c r="AC331" i="3"/>
  <c r="AC217" i="3" s="1"/>
  <c r="AB331" i="3"/>
  <c r="AB217" i="3" s="1"/>
  <c r="AE330" i="3"/>
  <c r="AE216" i="3" s="1"/>
  <c r="AF332" i="3"/>
  <c r="AH60" i="3"/>
  <c r="AE334" i="3"/>
  <c r="AD336" i="3"/>
  <c r="AD331" i="3" s="1"/>
  <c r="AD217" i="3" s="1"/>
  <c r="K48" i="3"/>
  <c r="K49" i="3" s="1"/>
  <c r="L48" i="3"/>
  <c r="L49" i="3" s="1"/>
  <c r="Y172" i="3"/>
  <c r="Q172" i="3"/>
  <c r="U172" i="3"/>
  <c r="I172" i="3"/>
  <c r="M172" i="3"/>
  <c r="O172" i="3"/>
  <c r="S172" i="3"/>
  <c r="K172" i="3"/>
  <c r="X172" i="3"/>
  <c r="R172" i="3"/>
  <c r="J172" i="3"/>
  <c r="N172" i="3"/>
  <c r="P172" i="3"/>
  <c r="T172" i="3"/>
  <c r="L172" i="3"/>
  <c r="X111" i="3"/>
  <c r="W111" i="3"/>
  <c r="V111" i="3"/>
  <c r="U111" i="3"/>
  <c r="U120" i="3" s="1"/>
  <c r="S111" i="3"/>
  <c r="S120" i="3" s="1"/>
  <c r="R111" i="3"/>
  <c r="R120" i="3" s="1"/>
  <c r="Q111" i="3"/>
  <c r="Q120" i="3" s="1"/>
  <c r="P111" i="3"/>
  <c r="P120" i="3" s="1"/>
  <c r="O111" i="3"/>
  <c r="O120" i="3" s="1"/>
  <c r="X110" i="3"/>
  <c r="W110" i="3"/>
  <c r="V110" i="3"/>
  <c r="U110" i="3"/>
  <c r="U119" i="3" s="1"/>
  <c r="S110" i="3"/>
  <c r="S119" i="3" s="1"/>
  <c r="R110" i="3"/>
  <c r="R119" i="3" s="1"/>
  <c r="Q110" i="3"/>
  <c r="Q119" i="3" s="1"/>
  <c r="P110" i="3"/>
  <c r="P119" i="3" s="1"/>
  <c r="O110" i="3"/>
  <c r="O119" i="3" s="1"/>
  <c r="X109" i="3"/>
  <c r="W109" i="3"/>
  <c r="V109" i="3"/>
  <c r="U109" i="3"/>
  <c r="S109" i="3"/>
  <c r="R109" i="3"/>
  <c r="Q109" i="3"/>
  <c r="P109" i="3"/>
  <c r="O109" i="3"/>
  <c r="X105" i="3"/>
  <c r="W105" i="3"/>
  <c r="V105" i="3"/>
  <c r="Y105" i="3"/>
  <c r="X104" i="3"/>
  <c r="W104" i="3"/>
  <c r="V104" i="3"/>
  <c r="Y104" i="3"/>
  <c r="W45" i="3"/>
  <c r="W92" i="3" s="1"/>
  <c r="V45" i="3"/>
  <c r="U45" i="3"/>
  <c r="T45" i="3"/>
  <c r="S45" i="3"/>
  <c r="R45" i="3"/>
  <c r="R92" i="3" s="1"/>
  <c r="Q45" i="3"/>
  <c r="P45" i="3"/>
  <c r="O45" i="3"/>
  <c r="X38" i="3"/>
  <c r="W38" i="3"/>
  <c r="Y38" i="3"/>
  <c r="L24" i="3"/>
  <c r="K24" i="3"/>
  <c r="J24" i="3"/>
  <c r="I24" i="3"/>
  <c r="H24" i="3"/>
  <c r="G24" i="3"/>
  <c r="F24" i="3"/>
  <c r="E24" i="3"/>
  <c r="D24" i="3"/>
  <c r="C24" i="3"/>
  <c r="Y45" i="3"/>
  <c r="X45" i="3"/>
  <c r="X92" i="3" s="1"/>
  <c r="W59" i="3"/>
  <c r="V59" i="3"/>
  <c r="U59" i="3"/>
  <c r="Q58" i="3"/>
  <c r="Q62" i="3" s="1"/>
  <c r="P58" i="3"/>
  <c r="P62" i="3" s="1"/>
  <c r="O58" i="3"/>
  <c r="O62" i="3" s="1"/>
  <c r="X59" i="3"/>
  <c r="Y59" i="3"/>
  <c r="W25" i="3"/>
  <c r="V25" i="3"/>
  <c r="U25" i="3"/>
  <c r="T25" i="3"/>
  <c r="R25" i="3"/>
  <c r="Q25" i="3"/>
  <c r="P25" i="3"/>
  <c r="O25" i="3"/>
  <c r="N25" i="3"/>
  <c r="L25" i="3"/>
  <c r="K25" i="3"/>
  <c r="J25" i="3"/>
  <c r="I25" i="3"/>
  <c r="H25" i="3"/>
  <c r="G25" i="3"/>
  <c r="F25" i="3"/>
  <c r="E25" i="3"/>
  <c r="D25" i="3"/>
  <c r="C25" i="3"/>
  <c r="Y25" i="3"/>
  <c r="K18" i="3"/>
  <c r="J18" i="3"/>
  <c r="I18" i="3"/>
  <c r="H18" i="3"/>
  <c r="G18" i="3"/>
  <c r="F18" i="3"/>
  <c r="E18" i="3"/>
  <c r="D18" i="3"/>
  <c r="C18" i="3"/>
  <c r="D3" i="3"/>
  <c r="C245" i="3"/>
  <c r="D245" i="3"/>
  <c r="E245" i="3"/>
  <c r="F245" i="3"/>
  <c r="G245" i="3"/>
  <c r="H245" i="3"/>
  <c r="I245" i="3"/>
  <c r="N18" i="3"/>
  <c r="M18" i="3"/>
  <c r="L18" i="3"/>
  <c r="X153" i="3"/>
  <c r="Y153" i="3"/>
  <c r="W153" i="3"/>
  <c r="Y68" i="3"/>
  <c r="Y127" i="3"/>
  <c r="Y132" i="3"/>
  <c r="AL10" i="3" l="1"/>
  <c r="AP10" i="3"/>
  <c r="W79" i="3"/>
  <c r="W77" i="3"/>
  <c r="N100" i="3"/>
  <c r="X79" i="3"/>
  <c r="X77" i="3"/>
  <c r="X97" i="3" s="1"/>
  <c r="M100" i="3"/>
  <c r="Y80" i="3"/>
  <c r="Y81" i="3"/>
  <c r="Y77" i="3"/>
  <c r="Y79" i="3"/>
  <c r="Y78" i="3"/>
  <c r="Y50" i="3"/>
  <c r="Y51" i="3" s="1"/>
  <c r="V84" i="3"/>
  <c r="AI12" i="3"/>
  <c r="E3" i="3"/>
  <c r="Y69" i="3"/>
  <c r="V82" i="3"/>
  <c r="AN79" i="3"/>
  <c r="V94" i="3"/>
  <c r="V93" i="3"/>
  <c r="V92" i="3"/>
  <c r="O50" i="3"/>
  <c r="O51" i="3" s="1"/>
  <c r="O92" i="3"/>
  <c r="S50" i="3"/>
  <c r="S51" i="3" s="1"/>
  <c r="S92" i="3"/>
  <c r="S99" i="3" s="1"/>
  <c r="R50" i="3"/>
  <c r="R51" i="3" s="1"/>
  <c r="R99" i="3"/>
  <c r="P50" i="3"/>
  <c r="P51" i="3" s="1"/>
  <c r="P92" i="3"/>
  <c r="P99" i="3" s="1"/>
  <c r="T50" i="3"/>
  <c r="T51" i="3" s="1"/>
  <c r="T92" i="3"/>
  <c r="T99" i="3" s="1"/>
  <c r="Q50" i="3"/>
  <c r="Q51" i="3" s="1"/>
  <c r="Q92" i="3"/>
  <c r="Q99" i="3" s="1"/>
  <c r="U50" i="3"/>
  <c r="U51" i="3" s="1"/>
  <c r="U92" i="3"/>
  <c r="M115" i="3"/>
  <c r="W80" i="3"/>
  <c r="W83" i="3" s="1"/>
  <c r="W50" i="3"/>
  <c r="W51" i="3" s="1"/>
  <c r="V50" i="3"/>
  <c r="V51" i="3" s="1"/>
  <c r="X80" i="3"/>
  <c r="X50" i="3"/>
  <c r="X51" i="3" s="1"/>
  <c r="N24" i="3"/>
  <c r="AE381" i="3"/>
  <c r="AE382" i="3" s="1"/>
  <c r="AE384" i="3" s="1"/>
  <c r="AD263" i="3"/>
  <c r="N48" i="3"/>
  <c r="M49" i="3"/>
  <c r="M24" i="3"/>
  <c r="N115" i="3"/>
  <c r="N49" i="3"/>
  <c r="M48" i="3"/>
  <c r="M116" i="3"/>
  <c r="N116" i="3"/>
  <c r="W78" i="3"/>
  <c r="W98" i="3" s="1"/>
  <c r="W97" i="3"/>
  <c r="X78" i="3"/>
  <c r="X98" i="3" s="1"/>
  <c r="W81" i="3"/>
  <c r="X81" i="3"/>
  <c r="V119" i="3"/>
  <c r="V120" i="3"/>
  <c r="V121" i="3"/>
  <c r="AJ12" i="3"/>
  <c r="AJ11" i="3"/>
  <c r="V122" i="3"/>
  <c r="X106" i="3"/>
  <c r="X119" i="3" s="1"/>
  <c r="X136" i="3"/>
  <c r="X135" i="3"/>
  <c r="X137" i="3"/>
  <c r="W106" i="3"/>
  <c r="W107" i="3" s="1"/>
  <c r="W137" i="3"/>
  <c r="W136" i="3"/>
  <c r="W135" i="3"/>
  <c r="Y106" i="3"/>
  <c r="Y135" i="3"/>
  <c r="Y136" i="3"/>
  <c r="Y137" i="3"/>
  <c r="X121" i="3"/>
  <c r="Q118" i="3"/>
  <c r="Q114" i="3"/>
  <c r="V114" i="3"/>
  <c r="V118" i="3"/>
  <c r="U118" i="3"/>
  <c r="U114" i="3"/>
  <c r="R114" i="3"/>
  <c r="R118" i="3"/>
  <c r="P118" i="3"/>
  <c r="P114" i="3"/>
  <c r="O114" i="3"/>
  <c r="O118" i="3"/>
  <c r="S114" i="3"/>
  <c r="S118" i="3"/>
  <c r="AF330" i="3"/>
  <c r="AF216" i="3" s="1"/>
  <c r="AG332" i="3"/>
  <c r="AI60" i="3"/>
  <c r="AF334" i="3"/>
  <c r="AE336" i="3"/>
  <c r="AE331" i="3" s="1"/>
  <c r="AE217" i="3" s="1"/>
  <c r="W172" i="3"/>
  <c r="W19" i="3"/>
  <c r="O47" i="3"/>
  <c r="O184" i="3" s="1"/>
  <c r="S47" i="3"/>
  <c r="S184" i="3" s="1"/>
  <c r="W47" i="3"/>
  <c r="W184" i="3" s="1"/>
  <c r="P47" i="3"/>
  <c r="P184" i="3" s="1"/>
  <c r="T47" i="3"/>
  <c r="T184" i="3" s="1"/>
  <c r="R47" i="3"/>
  <c r="R184" i="3" s="1"/>
  <c r="V47" i="3"/>
  <c r="V184" i="3" s="1"/>
  <c r="Q47" i="3"/>
  <c r="Q184" i="3" s="1"/>
  <c r="U47" i="3"/>
  <c r="U184" i="3" s="1"/>
  <c r="Q18" i="3"/>
  <c r="Q22" i="3" s="1"/>
  <c r="Q195" i="3" s="1"/>
  <c r="Q214" i="3" s="1"/>
  <c r="U18" i="3"/>
  <c r="U22" i="3" s="1"/>
  <c r="U195" i="3" s="1"/>
  <c r="U214" i="3" s="1"/>
  <c r="T18" i="3"/>
  <c r="T22" i="3" s="1"/>
  <c r="T195" i="3" s="1"/>
  <c r="T214" i="3" s="1"/>
  <c r="P18" i="3"/>
  <c r="P22" i="3" s="1"/>
  <c r="P195" i="3" s="1"/>
  <c r="P214" i="3" s="1"/>
  <c r="D22" i="3"/>
  <c r="D195" i="3" s="1"/>
  <c r="D214" i="3" s="1"/>
  <c r="H22" i="3"/>
  <c r="H195" i="3" s="1"/>
  <c r="H214" i="3" s="1"/>
  <c r="N22" i="3"/>
  <c r="N195" i="3" s="1"/>
  <c r="N214" i="3" s="1"/>
  <c r="O18" i="3"/>
  <c r="O22" i="3" s="1"/>
  <c r="O195" i="3" s="1"/>
  <c r="O214" i="3" s="1"/>
  <c r="R18" i="3"/>
  <c r="R22" i="3" s="1"/>
  <c r="R195" i="3" s="1"/>
  <c r="R214" i="3" s="1"/>
  <c r="V18" i="3"/>
  <c r="V22" i="3" s="1"/>
  <c r="M22" i="3"/>
  <c r="M195" i="3" s="1"/>
  <c r="M214" i="3" s="1"/>
  <c r="C22" i="3"/>
  <c r="C195" i="3" s="1"/>
  <c r="C214" i="3" s="1"/>
  <c r="G22" i="3"/>
  <c r="G195" i="3" s="1"/>
  <c r="G214" i="3" s="1"/>
  <c r="K22" i="3"/>
  <c r="K195" i="3" s="1"/>
  <c r="K214" i="3" s="1"/>
  <c r="L22" i="3"/>
  <c r="L195" i="3" s="1"/>
  <c r="L214" i="3" s="1"/>
  <c r="E22" i="3"/>
  <c r="E195" i="3" s="1"/>
  <c r="E214" i="3" s="1"/>
  <c r="I22" i="3"/>
  <c r="I195" i="3" s="1"/>
  <c r="I214" i="3" s="1"/>
  <c r="F22" i="3"/>
  <c r="F195" i="3" s="1"/>
  <c r="F214" i="3" s="1"/>
  <c r="J22" i="3"/>
  <c r="J195" i="3" s="1"/>
  <c r="J214" i="3" s="1"/>
  <c r="Y47" i="3"/>
  <c r="Y184" i="3" s="1"/>
  <c r="X47" i="3"/>
  <c r="X184" i="3" s="1"/>
  <c r="V195" i="3" l="1"/>
  <c r="AN195" i="3" s="1"/>
  <c r="AN22" i="3"/>
  <c r="AL12" i="3"/>
  <c r="AP12" i="3"/>
  <c r="AI53" i="3"/>
  <c r="R26" i="25" s="1"/>
  <c r="R27" i="25" s="1"/>
  <c r="Y100" i="3"/>
  <c r="U100" i="3"/>
  <c r="T100" i="3"/>
  <c r="O100" i="3"/>
  <c r="Q100" i="3"/>
  <c r="P100" i="3"/>
  <c r="Y83" i="3"/>
  <c r="X84" i="3"/>
  <c r="V100" i="3"/>
  <c r="W100" i="3"/>
  <c r="Y84" i="3"/>
  <c r="Y82" i="3"/>
  <c r="X100" i="3"/>
  <c r="R100" i="3"/>
  <c r="S100" i="3"/>
  <c r="W84" i="3"/>
  <c r="V101" i="3"/>
  <c r="AN92" i="3"/>
  <c r="AO81" i="3"/>
  <c r="AM81" i="3"/>
  <c r="Z77" i="3"/>
  <c r="AA77" i="3" s="1"/>
  <c r="AO77" i="3"/>
  <c r="Y97" i="3"/>
  <c r="AO97" i="3" s="1"/>
  <c r="Z78" i="3"/>
  <c r="AA78" i="3" s="1"/>
  <c r="AO78" i="3"/>
  <c r="Y98" i="3"/>
  <c r="AO98" i="3" s="1"/>
  <c r="Y101" i="3"/>
  <c r="AO80" i="3"/>
  <c r="F3" i="3"/>
  <c r="AM79" i="3"/>
  <c r="AO79" i="3"/>
  <c r="Y99" i="3"/>
  <c r="U99" i="3"/>
  <c r="O99" i="3"/>
  <c r="AM92" i="3"/>
  <c r="V97" i="3"/>
  <c r="V99" i="3"/>
  <c r="V98" i="3"/>
  <c r="X94" i="3"/>
  <c r="X93" i="3"/>
  <c r="W93" i="3"/>
  <c r="W94" i="3"/>
  <c r="AI91" i="3"/>
  <c r="Y94" i="3"/>
  <c r="Y93" i="3"/>
  <c r="W101" i="3"/>
  <c r="W99" i="3"/>
  <c r="W82" i="3"/>
  <c r="X101" i="3"/>
  <c r="X83" i="3"/>
  <c r="Z79" i="3"/>
  <c r="X99" i="3"/>
  <c r="X82" i="3"/>
  <c r="Y120" i="3"/>
  <c r="V378" i="3"/>
  <c r="V214" i="3"/>
  <c r="AF381" i="3"/>
  <c r="AF382" i="3" s="1"/>
  <c r="AF384" i="3" s="1"/>
  <c r="AE263" i="3"/>
  <c r="X116" i="3"/>
  <c r="O116" i="3"/>
  <c r="W116" i="3"/>
  <c r="R116" i="3"/>
  <c r="Q116" i="3"/>
  <c r="Y122" i="3"/>
  <c r="Y119" i="3"/>
  <c r="W114" i="3"/>
  <c r="W115" i="3" s="1"/>
  <c r="X107" i="3"/>
  <c r="W119" i="3"/>
  <c r="X114" i="3"/>
  <c r="X115" i="3" s="1"/>
  <c r="Y114" i="3"/>
  <c r="Y115" i="3" s="1"/>
  <c r="AJ13" i="3"/>
  <c r="AJ53" i="3"/>
  <c r="S26" i="25" s="1"/>
  <c r="S27" i="25" s="1"/>
  <c r="W122" i="3"/>
  <c r="Y107" i="3"/>
  <c r="Y118" i="3"/>
  <c r="Y121" i="3"/>
  <c r="W118" i="3"/>
  <c r="W120" i="3"/>
  <c r="X120" i="3"/>
  <c r="X118" i="3"/>
  <c r="W121" i="3"/>
  <c r="X122" i="3"/>
  <c r="T49" i="3"/>
  <c r="T116" i="3"/>
  <c r="V49" i="3"/>
  <c r="V116" i="3"/>
  <c r="S24" i="3"/>
  <c r="S116" i="3"/>
  <c r="Y49" i="3"/>
  <c r="Y116" i="3"/>
  <c r="U49" i="3"/>
  <c r="U116" i="3"/>
  <c r="P115" i="3"/>
  <c r="P116" i="3"/>
  <c r="E294" i="3"/>
  <c r="E372" i="3"/>
  <c r="O200" i="3"/>
  <c r="O322" i="3" s="1"/>
  <c r="O372" i="3"/>
  <c r="L294" i="3"/>
  <c r="L372" i="3"/>
  <c r="C200" i="3"/>
  <c r="C294" i="3"/>
  <c r="P200" i="3"/>
  <c r="P322" i="3" s="1"/>
  <c r="P372" i="3"/>
  <c r="G294" i="3"/>
  <c r="G372" i="3"/>
  <c r="Q200" i="3"/>
  <c r="Q322" i="3" s="1"/>
  <c r="Q324" i="3" s="1"/>
  <c r="Q372" i="3"/>
  <c r="J294" i="3"/>
  <c r="J372" i="3"/>
  <c r="H294" i="3"/>
  <c r="H372" i="3"/>
  <c r="Q115" i="3"/>
  <c r="F294" i="3"/>
  <c r="F372" i="3"/>
  <c r="I294" i="3"/>
  <c r="I372" i="3"/>
  <c r="K294" i="3"/>
  <c r="K372" i="3"/>
  <c r="D294" i="3"/>
  <c r="D372" i="3"/>
  <c r="M200" i="3"/>
  <c r="M322" i="3" s="1"/>
  <c r="M372" i="3"/>
  <c r="N200" i="3"/>
  <c r="N322" i="3" s="1"/>
  <c r="N372" i="3"/>
  <c r="O115" i="3"/>
  <c r="T115" i="3"/>
  <c r="V115" i="3"/>
  <c r="U115" i="3"/>
  <c r="S115" i="3"/>
  <c r="R115" i="3"/>
  <c r="AG330" i="3"/>
  <c r="AG216" i="3" s="1"/>
  <c r="AH332" i="3"/>
  <c r="AJ60" i="3"/>
  <c r="AF336" i="3"/>
  <c r="AF331" i="3" s="1"/>
  <c r="AF217" i="3" s="1"/>
  <c r="AG334" i="3"/>
  <c r="F200" i="3"/>
  <c r="F402" i="3"/>
  <c r="I200" i="3"/>
  <c r="I402" i="3"/>
  <c r="K200" i="3"/>
  <c r="K402" i="3"/>
  <c r="D200" i="3"/>
  <c r="D402" i="3"/>
  <c r="L200" i="3"/>
  <c r="L402" i="3"/>
  <c r="O24" i="3"/>
  <c r="O49" i="3"/>
  <c r="J200" i="3"/>
  <c r="J402" i="3"/>
  <c r="H200" i="3"/>
  <c r="H402" i="3"/>
  <c r="P49" i="3"/>
  <c r="E200" i="3"/>
  <c r="E402" i="3"/>
  <c r="G200" i="3"/>
  <c r="G402" i="3"/>
  <c r="V200" i="3"/>
  <c r="V372" i="3"/>
  <c r="T200" i="3"/>
  <c r="T372" i="3"/>
  <c r="R200" i="3"/>
  <c r="R372" i="3"/>
  <c r="U200" i="3"/>
  <c r="U372" i="3"/>
  <c r="R49" i="3"/>
  <c r="Q49" i="3"/>
  <c r="X49" i="3"/>
  <c r="X24" i="3"/>
  <c r="W24" i="3"/>
  <c r="W49" i="3"/>
  <c r="S49" i="3"/>
  <c r="O48" i="3"/>
  <c r="S48" i="3"/>
  <c r="W48" i="3"/>
  <c r="V24" i="3"/>
  <c r="V48" i="3"/>
  <c r="U24" i="3"/>
  <c r="U48" i="3"/>
  <c r="R24" i="3"/>
  <c r="R48" i="3"/>
  <c r="Q24" i="3"/>
  <c r="Q48" i="3"/>
  <c r="T24" i="3"/>
  <c r="T48" i="3"/>
  <c r="P24" i="3"/>
  <c r="P48" i="3"/>
  <c r="X48" i="3"/>
  <c r="Y48" i="3"/>
  <c r="Y24" i="3"/>
  <c r="S18" i="3"/>
  <c r="S22" i="3" s="1"/>
  <c r="Y18" i="3"/>
  <c r="Y22" i="3" s="1"/>
  <c r="W18" i="3"/>
  <c r="W22" i="3" s="1"/>
  <c r="X18" i="3"/>
  <c r="X22" i="3" s="1"/>
  <c r="X195" i="3" s="1"/>
  <c r="Y195" i="3" l="1"/>
  <c r="AM22" i="3"/>
  <c r="AO22" i="3"/>
  <c r="AI90" i="3"/>
  <c r="AO100" i="3"/>
  <c r="AM100" i="3"/>
  <c r="AN99" i="3"/>
  <c r="AN100" i="3"/>
  <c r="AO101" i="3"/>
  <c r="AN200" i="3"/>
  <c r="Y214" i="3"/>
  <c r="AO195" i="3"/>
  <c r="AM195" i="3"/>
  <c r="G3" i="3"/>
  <c r="AM99" i="3"/>
  <c r="AO99" i="3"/>
  <c r="AJ90" i="3"/>
  <c r="AJ91" i="3"/>
  <c r="AA79" i="3"/>
  <c r="AB77" i="3"/>
  <c r="AB78" i="3"/>
  <c r="X378" i="3"/>
  <c r="X214" i="3"/>
  <c r="AG381" i="3"/>
  <c r="AG382" i="3" s="1"/>
  <c r="AG384" i="3" s="1"/>
  <c r="AF263" i="3"/>
  <c r="Y372" i="3"/>
  <c r="Y378" i="3"/>
  <c r="Q326" i="3"/>
  <c r="AJ54" i="3"/>
  <c r="D202" i="3"/>
  <c r="D204" i="3" s="1"/>
  <c r="D208" i="3" s="1"/>
  <c r="D322" i="3"/>
  <c r="D321" i="3"/>
  <c r="C202" i="3"/>
  <c r="C322" i="3"/>
  <c r="C321" i="3"/>
  <c r="E202" i="3"/>
  <c r="E321" i="3"/>
  <c r="E322" i="3"/>
  <c r="O202" i="3"/>
  <c r="O27" i="3" s="1"/>
  <c r="Q202" i="3"/>
  <c r="Q27" i="3" s="1"/>
  <c r="P321" i="3"/>
  <c r="P325" i="3" s="1"/>
  <c r="Q321" i="3"/>
  <c r="P202" i="3"/>
  <c r="P204" i="3" s="1"/>
  <c r="P208" i="3" s="1"/>
  <c r="N202" i="3"/>
  <c r="N27" i="3" s="1"/>
  <c r="M321" i="3"/>
  <c r="M325" i="3" s="1"/>
  <c r="N321" i="3"/>
  <c r="N325" i="3" s="1"/>
  <c r="O321" i="3"/>
  <c r="O325" i="3" s="1"/>
  <c r="H202" i="3"/>
  <c r="H322" i="3"/>
  <c r="H321" i="3"/>
  <c r="I202" i="3"/>
  <c r="I321" i="3"/>
  <c r="I322" i="3"/>
  <c r="M202" i="3"/>
  <c r="O324" i="3"/>
  <c r="O326" i="3"/>
  <c r="J202" i="3"/>
  <c r="J321" i="3"/>
  <c r="J322" i="3"/>
  <c r="L202" i="3"/>
  <c r="L27" i="3" s="1"/>
  <c r="L322" i="3"/>
  <c r="L321" i="3"/>
  <c r="K202" i="3"/>
  <c r="K322" i="3"/>
  <c r="K321" i="3"/>
  <c r="F202" i="3"/>
  <c r="F321" i="3"/>
  <c r="F322" i="3"/>
  <c r="G202" i="3"/>
  <c r="G322" i="3"/>
  <c r="G321" i="3"/>
  <c r="P326" i="3"/>
  <c r="P324" i="3"/>
  <c r="M326" i="3"/>
  <c r="M324" i="3"/>
  <c r="N326" i="3"/>
  <c r="N324" i="3"/>
  <c r="T321" i="3"/>
  <c r="T322" i="3"/>
  <c r="R202" i="3"/>
  <c r="R322" i="3"/>
  <c r="V321" i="3"/>
  <c r="V322" i="3"/>
  <c r="U321" i="3"/>
  <c r="U322" i="3"/>
  <c r="AH330" i="3"/>
  <c r="AH216" i="3" s="1"/>
  <c r="AI332" i="3"/>
  <c r="U202" i="3"/>
  <c r="V202" i="3"/>
  <c r="T202" i="3"/>
  <c r="AG336" i="3"/>
  <c r="AG331" i="3" s="1"/>
  <c r="AG217" i="3" s="1"/>
  <c r="AH334" i="3"/>
  <c r="R321" i="3"/>
  <c r="X200" i="3"/>
  <c r="X372" i="3"/>
  <c r="Y200" i="3"/>
  <c r="W195" i="3"/>
  <c r="S195" i="3"/>
  <c r="S214" i="3" s="1"/>
  <c r="H3" i="3" l="1"/>
  <c r="AN202" i="3"/>
  <c r="AM200" i="3"/>
  <c r="AO200" i="3"/>
  <c r="L30" i="3"/>
  <c r="N30" i="3"/>
  <c r="AC77" i="3"/>
  <c r="AC78" i="3"/>
  <c r="AB79" i="3"/>
  <c r="Q30" i="3"/>
  <c r="O30" i="3"/>
  <c r="AH381" i="3"/>
  <c r="AH382" i="3" s="1"/>
  <c r="AH384" i="3" s="1"/>
  <c r="AG263" i="3"/>
  <c r="W378" i="3"/>
  <c r="W214" i="3"/>
  <c r="D406" i="3"/>
  <c r="C204" i="3"/>
  <c r="C208" i="3" s="1"/>
  <c r="D27" i="3"/>
  <c r="E27" i="3"/>
  <c r="O204" i="3"/>
  <c r="O209" i="3" s="1"/>
  <c r="O212" i="3" s="1"/>
  <c r="O218" i="3" s="1"/>
  <c r="O344" i="3" s="1"/>
  <c r="E204" i="3"/>
  <c r="E209" i="3" s="1"/>
  <c r="E401" i="3" s="1"/>
  <c r="E404" i="3" s="1"/>
  <c r="O406" i="3"/>
  <c r="O411" i="3" s="1"/>
  <c r="E406" i="3"/>
  <c r="C27" i="3"/>
  <c r="E325" i="3"/>
  <c r="E323" i="3"/>
  <c r="D325" i="3"/>
  <c r="D323" i="3"/>
  <c r="C325" i="3"/>
  <c r="C323" i="3"/>
  <c r="D324" i="3"/>
  <c r="D326" i="3"/>
  <c r="E326" i="3"/>
  <c r="E324" i="3"/>
  <c r="C326" i="3"/>
  <c r="C324" i="3"/>
  <c r="H204" i="3"/>
  <c r="I27" i="3"/>
  <c r="F406" i="3"/>
  <c r="F27" i="3"/>
  <c r="G406" i="3"/>
  <c r="G27" i="3"/>
  <c r="H406" i="3"/>
  <c r="H27" i="3"/>
  <c r="Q406" i="3"/>
  <c r="Q411" i="3" s="1"/>
  <c r="Q204" i="3"/>
  <c r="Q209" i="3" s="1"/>
  <c r="Q212" i="3" s="1"/>
  <c r="Q218" i="3" s="1"/>
  <c r="Q344" i="3" s="1"/>
  <c r="F204" i="3"/>
  <c r="F206" i="3" s="1"/>
  <c r="G204" i="3"/>
  <c r="G209" i="3" s="1"/>
  <c r="G401" i="3" s="1"/>
  <c r="G404" i="3" s="1"/>
  <c r="V406" i="3"/>
  <c r="V27" i="3"/>
  <c r="J27" i="3"/>
  <c r="T406" i="3"/>
  <c r="T27" i="3"/>
  <c r="R406" i="3"/>
  <c r="R27" i="3"/>
  <c r="M27" i="3"/>
  <c r="U406" i="3"/>
  <c r="U27" i="3"/>
  <c r="K27" i="3"/>
  <c r="P406" i="3"/>
  <c r="P411" i="3" s="1"/>
  <c r="P27" i="3"/>
  <c r="I406" i="3"/>
  <c r="L406" i="3"/>
  <c r="L28" i="3"/>
  <c r="L29" i="3" s="1"/>
  <c r="N406" i="3"/>
  <c r="N204" i="3"/>
  <c r="N209" i="3" s="1"/>
  <c r="N212" i="3" s="1"/>
  <c r="N396" i="3" s="1"/>
  <c r="I204" i="3"/>
  <c r="I208" i="3" s="1"/>
  <c r="J406" i="3"/>
  <c r="K406" i="3"/>
  <c r="J204" i="3"/>
  <c r="J206" i="3" s="1"/>
  <c r="M204" i="3"/>
  <c r="M209" i="3" s="1"/>
  <c r="M212" i="3" s="1"/>
  <c r="M396" i="3" s="1"/>
  <c r="K204" i="3"/>
  <c r="K206" i="3" s="1"/>
  <c r="M406" i="3"/>
  <c r="M418" i="3" s="1"/>
  <c r="M419" i="3" s="1"/>
  <c r="L204" i="3"/>
  <c r="L206" i="3" s="1"/>
  <c r="G323" i="3"/>
  <c r="G325" i="3"/>
  <c r="F325" i="3"/>
  <c r="F323" i="3"/>
  <c r="J326" i="3"/>
  <c r="J324" i="3"/>
  <c r="G324" i="3"/>
  <c r="G326" i="3"/>
  <c r="L325" i="3"/>
  <c r="L323" i="3"/>
  <c r="J325" i="3"/>
  <c r="J323" i="3"/>
  <c r="H325" i="3"/>
  <c r="H323" i="3"/>
  <c r="K325" i="3"/>
  <c r="K323" i="3"/>
  <c r="L326" i="3"/>
  <c r="L324" i="3"/>
  <c r="I326" i="3"/>
  <c r="I324" i="3"/>
  <c r="H324" i="3"/>
  <c r="H326" i="3"/>
  <c r="F326" i="3"/>
  <c r="F324" i="3"/>
  <c r="K326" i="3"/>
  <c r="K324" i="3"/>
  <c r="I323" i="3"/>
  <c r="I325" i="3"/>
  <c r="O28" i="3"/>
  <c r="O29" i="3" s="1"/>
  <c r="R324" i="3"/>
  <c r="R326" i="3"/>
  <c r="R204" i="3"/>
  <c r="R209" i="3" s="1"/>
  <c r="R223" i="3" s="1"/>
  <c r="R227" i="3" s="1"/>
  <c r="X202" i="3"/>
  <c r="X322" i="3"/>
  <c r="Y202" i="3"/>
  <c r="Y406" i="3" s="1"/>
  <c r="Y322" i="3"/>
  <c r="AI330" i="3"/>
  <c r="AI216" i="3" s="1"/>
  <c r="AJ332" i="3"/>
  <c r="AJ330" i="3" s="1"/>
  <c r="AJ216" i="3" s="1"/>
  <c r="T204" i="3"/>
  <c r="T209" i="3" s="1"/>
  <c r="T223" i="3" s="1"/>
  <c r="T227" i="3" s="1"/>
  <c r="D209" i="3"/>
  <c r="D212" i="3" s="1"/>
  <c r="D206" i="3"/>
  <c r="V204" i="3"/>
  <c r="U204" i="3"/>
  <c r="U209" i="3" s="1"/>
  <c r="U223" i="3" s="1"/>
  <c r="AI334" i="3"/>
  <c r="AH336" i="3"/>
  <c r="AH331" i="3" s="1"/>
  <c r="AH217" i="3" s="1"/>
  <c r="X321" i="3"/>
  <c r="Y321" i="3"/>
  <c r="S200" i="3"/>
  <c r="S372" i="3"/>
  <c r="W200" i="3"/>
  <c r="W372" i="3"/>
  <c r="P209" i="3"/>
  <c r="P212" i="3" s="1"/>
  <c r="P206" i="3"/>
  <c r="Q28" i="3"/>
  <c r="Q29" i="3" s="1"/>
  <c r="U156" i="3" l="1"/>
  <c r="V156" i="3"/>
  <c r="V160" i="3" s="1"/>
  <c r="V161" i="3" s="1"/>
  <c r="V206" i="3"/>
  <c r="AN204" i="3"/>
  <c r="M30" i="3"/>
  <c r="K30" i="3"/>
  <c r="AO202" i="3"/>
  <c r="AM202" i="3"/>
  <c r="T156" i="3"/>
  <c r="T160" i="3" s="1"/>
  <c r="I3" i="3"/>
  <c r="Q413" i="3"/>
  <c r="Q415" i="3" s="1"/>
  <c r="Q418" i="3"/>
  <c r="Q419" i="3" s="1"/>
  <c r="G411" i="3"/>
  <c r="G418" i="3"/>
  <c r="G419" i="3" s="1"/>
  <c r="P408" i="3"/>
  <c r="P418" i="3"/>
  <c r="P419" i="3" s="1"/>
  <c r="T413" i="3"/>
  <c r="T415" i="3" s="1"/>
  <c r="T418" i="3"/>
  <c r="L408" i="3"/>
  <c r="L418" i="3"/>
  <c r="L419" i="3" s="1"/>
  <c r="H408" i="3"/>
  <c r="H418" i="3"/>
  <c r="H419" i="3" s="1"/>
  <c r="F413" i="3"/>
  <c r="F415" i="3" s="1"/>
  <c r="F418" i="3"/>
  <c r="F419" i="3" s="1"/>
  <c r="E413" i="3"/>
  <c r="E415" i="3" s="1"/>
  <c r="E418" i="3"/>
  <c r="E419" i="3" s="1"/>
  <c r="Y413" i="3"/>
  <c r="Y415" i="3" s="1"/>
  <c r="Y418" i="3"/>
  <c r="K408" i="3"/>
  <c r="K418" i="3"/>
  <c r="K419" i="3" s="1"/>
  <c r="N413" i="3"/>
  <c r="N415" i="3" s="1"/>
  <c r="N418" i="3"/>
  <c r="N419" i="3" s="1"/>
  <c r="U413" i="3"/>
  <c r="U418" i="3"/>
  <c r="V413" i="3"/>
  <c r="V415" i="3" s="1"/>
  <c r="V418" i="3"/>
  <c r="J413" i="3"/>
  <c r="J415" i="3" s="1"/>
  <c r="J418" i="3"/>
  <c r="J419" i="3" s="1"/>
  <c r="D411" i="3"/>
  <c r="D418" i="3"/>
  <c r="D419" i="3" s="1"/>
  <c r="I411" i="3"/>
  <c r="I418" i="3"/>
  <c r="I419" i="3" s="1"/>
  <c r="R413" i="3"/>
  <c r="R415" i="3" s="1"/>
  <c r="R418" i="3"/>
  <c r="O413" i="3"/>
  <c r="O415" i="3" s="1"/>
  <c r="O418" i="3"/>
  <c r="O419" i="3" s="1"/>
  <c r="AD77" i="3"/>
  <c r="AC79" i="3"/>
  <c r="AD78" i="3"/>
  <c r="R30" i="3"/>
  <c r="F28" i="3"/>
  <c r="F29" i="3" s="1"/>
  <c r="F30" i="3"/>
  <c r="C28" i="3"/>
  <c r="C29" i="3" s="1"/>
  <c r="C30" i="3"/>
  <c r="U160" i="3"/>
  <c r="U161" i="3" s="1"/>
  <c r="U30" i="3"/>
  <c r="V30" i="3"/>
  <c r="E28" i="3"/>
  <c r="E29" i="3" s="1"/>
  <c r="E30" i="3"/>
  <c r="J28" i="3"/>
  <c r="J29" i="3" s="1"/>
  <c r="J30" i="3"/>
  <c r="H28" i="3"/>
  <c r="H29" i="3" s="1"/>
  <c r="H30" i="3"/>
  <c r="P30" i="3"/>
  <c r="T161" i="3"/>
  <c r="T30" i="3"/>
  <c r="G28" i="3"/>
  <c r="G29" i="3" s="1"/>
  <c r="G30" i="3"/>
  <c r="I28" i="3"/>
  <c r="I29" i="3" s="1"/>
  <c r="I30" i="3"/>
  <c r="D28" i="3"/>
  <c r="D29" i="3" s="1"/>
  <c r="D30" i="3"/>
  <c r="AI381" i="3"/>
  <c r="AI382" i="3" s="1"/>
  <c r="AI384" i="3" s="1"/>
  <c r="AH263" i="3"/>
  <c r="F408" i="3"/>
  <c r="F411" i="3"/>
  <c r="C209" i="3"/>
  <c r="C212" i="3" s="1"/>
  <c r="C206" i="3"/>
  <c r="D413" i="3"/>
  <c r="D415" i="3" s="1"/>
  <c r="D408" i="3"/>
  <c r="E208" i="3"/>
  <c r="E223" i="3"/>
  <c r="E227" i="3" s="1"/>
  <c r="O396" i="3"/>
  <c r="O208" i="3"/>
  <c r="O219" i="3"/>
  <c r="O206" i="3"/>
  <c r="O223" i="3"/>
  <c r="O227" i="3" s="1"/>
  <c r="L411" i="3"/>
  <c r="H413" i="3"/>
  <c r="O408" i="3"/>
  <c r="E411" i="3"/>
  <c r="M208" i="3"/>
  <c r="E206" i="3"/>
  <c r="E212" i="3"/>
  <c r="E219" i="3" s="1"/>
  <c r="H411" i="3"/>
  <c r="E408" i="3"/>
  <c r="N208" i="3"/>
  <c r="H208" i="3"/>
  <c r="H209" i="3"/>
  <c r="H401" i="3" s="1"/>
  <c r="H404" i="3" s="1"/>
  <c r="H206" i="3"/>
  <c r="F208" i="3"/>
  <c r="G408" i="3"/>
  <c r="G413" i="3"/>
  <c r="G415" i="3" s="1"/>
  <c r="V28" i="3"/>
  <c r="F209" i="3"/>
  <c r="F401" i="3" s="1"/>
  <c r="F404" i="3" s="1"/>
  <c r="P413" i="3"/>
  <c r="Q223" i="3"/>
  <c r="Q227" i="3" s="1"/>
  <c r="Q396" i="3"/>
  <c r="Q208" i="3"/>
  <c r="Q219" i="3"/>
  <c r="Q206" i="3"/>
  <c r="P28" i="3"/>
  <c r="P29" i="3" s="1"/>
  <c r="Q408" i="3"/>
  <c r="N223" i="3"/>
  <c r="N227" i="3" s="1"/>
  <c r="R212" i="3"/>
  <c r="R218" i="3" s="1"/>
  <c r="R344" i="3" s="1"/>
  <c r="M223" i="3"/>
  <c r="M227" i="3" s="1"/>
  <c r="M206" i="3"/>
  <c r="G206" i="3"/>
  <c r="G208" i="3"/>
  <c r="N411" i="3"/>
  <c r="J208" i="3"/>
  <c r="G212" i="3"/>
  <c r="G219" i="3" s="1"/>
  <c r="G223" i="3"/>
  <c r="G227" i="3" s="1"/>
  <c r="L413" i="3"/>
  <c r="I209" i="3"/>
  <c r="I212" i="3" s="1"/>
  <c r="I219" i="3" s="1"/>
  <c r="N206" i="3"/>
  <c r="K413" i="3"/>
  <c r="K411" i="3"/>
  <c r="X406" i="3"/>
  <c r="X27" i="3"/>
  <c r="I408" i="3"/>
  <c r="I413" i="3"/>
  <c r="R206" i="3"/>
  <c r="P218" i="3"/>
  <c r="P344" i="3" s="1"/>
  <c r="P219" i="3"/>
  <c r="I206" i="3"/>
  <c r="N408" i="3"/>
  <c r="M218" i="3"/>
  <c r="M344" i="3" s="1"/>
  <c r="M219" i="3"/>
  <c r="N219" i="3"/>
  <c r="N218" i="3"/>
  <c r="N344" i="3" s="1"/>
  <c r="D218" i="3"/>
  <c r="D344" i="3" s="1"/>
  <c r="D219" i="3"/>
  <c r="R208" i="3"/>
  <c r="J408" i="3"/>
  <c r="J411" i="3"/>
  <c r="J209" i="3"/>
  <c r="J223" i="3" s="1"/>
  <c r="J227" i="3" s="1"/>
  <c r="K28" i="3"/>
  <c r="K29" i="3" s="1"/>
  <c r="K208" i="3"/>
  <c r="L209" i="3"/>
  <c r="L212" i="3" s="1"/>
  <c r="K209" i="3"/>
  <c r="K401" i="3" s="1"/>
  <c r="K404" i="3" s="1"/>
  <c r="L208" i="3"/>
  <c r="N28" i="3"/>
  <c r="N29" i="3" s="1"/>
  <c r="M28" i="3"/>
  <c r="M29" i="3" s="1"/>
  <c r="M413" i="3"/>
  <c r="M408" i="3"/>
  <c r="M411" i="3"/>
  <c r="R28" i="3"/>
  <c r="R29" i="3" s="1"/>
  <c r="Y27" i="3"/>
  <c r="Y204" i="3"/>
  <c r="U212" i="3"/>
  <c r="X204" i="3"/>
  <c r="X206" i="3" s="1"/>
  <c r="U206" i="3"/>
  <c r="S321" i="3"/>
  <c r="S322" i="3"/>
  <c r="W321" i="3"/>
  <c r="W322" i="3"/>
  <c r="T208" i="3"/>
  <c r="V208" i="3"/>
  <c r="D401" i="3"/>
  <c r="D404" i="3" s="1"/>
  <c r="T212" i="3"/>
  <c r="V209" i="3"/>
  <c r="V223" i="3" s="1"/>
  <c r="D396" i="3"/>
  <c r="D398" i="3" s="1"/>
  <c r="D223" i="3"/>
  <c r="D227" i="3" s="1"/>
  <c r="T206" i="3"/>
  <c r="U28" i="3"/>
  <c r="U29" i="3" s="1"/>
  <c r="U208" i="3"/>
  <c r="T28" i="3"/>
  <c r="T29" i="3" s="1"/>
  <c r="W202" i="3"/>
  <c r="AI336" i="3"/>
  <c r="L61" i="9" s="1"/>
  <c r="AJ334" i="3"/>
  <c r="AJ336" i="3" s="1"/>
  <c r="AJ331" i="3" s="1"/>
  <c r="AJ217" i="3" s="1"/>
  <c r="S202" i="3"/>
  <c r="P223" i="3"/>
  <c r="P227" i="3" s="1"/>
  <c r="P396" i="3"/>
  <c r="V29" i="3" l="1"/>
  <c r="AN28" i="3"/>
  <c r="D399" i="3"/>
  <c r="Y208" i="3"/>
  <c r="AO204" i="3"/>
  <c r="AM204" i="3"/>
  <c r="Y156" i="3"/>
  <c r="Y160" i="3" s="1"/>
  <c r="X156" i="3"/>
  <c r="X160" i="3" s="1"/>
  <c r="X161" i="3" s="1"/>
  <c r="U415" i="3"/>
  <c r="J3" i="3"/>
  <c r="AI331" i="3"/>
  <c r="AI217" i="3" s="1"/>
  <c r="X413" i="3"/>
  <c r="X415" i="3" s="1"/>
  <c r="X418" i="3"/>
  <c r="AD79" i="3"/>
  <c r="AE78" i="3"/>
  <c r="AE77" i="3"/>
  <c r="X30" i="3"/>
  <c r="Y28" i="3"/>
  <c r="Y30" i="3"/>
  <c r="AJ381" i="3"/>
  <c r="AJ382" i="3" s="1"/>
  <c r="AJ384" i="3" s="1"/>
  <c r="AJ263" i="3" s="1"/>
  <c r="AI263" i="3"/>
  <c r="C223" i="3"/>
  <c r="C227" i="3" s="1"/>
  <c r="C219" i="3"/>
  <c r="C218" i="3"/>
  <c r="C344" i="3" s="1"/>
  <c r="E218" i="3"/>
  <c r="E344" i="3" s="1"/>
  <c r="H415" i="3"/>
  <c r="E396" i="3"/>
  <c r="E398" i="3" s="1"/>
  <c r="E399" i="3" s="1"/>
  <c r="K415" i="3"/>
  <c r="H223" i="3"/>
  <c r="H227" i="3" s="1"/>
  <c r="P415" i="3"/>
  <c r="M415" i="3"/>
  <c r="R396" i="3"/>
  <c r="L415" i="3"/>
  <c r="H212" i="3"/>
  <c r="F212" i="3"/>
  <c r="F219" i="3" s="1"/>
  <c r="F223" i="3"/>
  <c r="F227" i="3" s="1"/>
  <c r="I415" i="3"/>
  <c r="G218" i="3"/>
  <c r="G344" i="3" s="1"/>
  <c r="R219" i="3"/>
  <c r="I401" i="3"/>
  <c r="I404" i="3" s="1"/>
  <c r="X209" i="3"/>
  <c r="X212" i="3" s="1"/>
  <c r="X218" i="3" s="1"/>
  <c r="X344" i="3" s="1"/>
  <c r="K223" i="3"/>
  <c r="K227" i="3" s="1"/>
  <c r="I396" i="3"/>
  <c r="I398" i="3" s="1"/>
  <c r="I399" i="3" s="1"/>
  <c r="G396" i="3"/>
  <c r="I218" i="3"/>
  <c r="I344" i="3" s="1"/>
  <c r="I223" i="3"/>
  <c r="I227" i="3" s="1"/>
  <c r="W406" i="3"/>
  <c r="W27" i="3"/>
  <c r="S406" i="3"/>
  <c r="S27" i="3"/>
  <c r="L218" i="3"/>
  <c r="L344" i="3" s="1"/>
  <c r="L219" i="3"/>
  <c r="U396" i="3"/>
  <c r="U218" i="3"/>
  <c r="U344" i="3" s="1"/>
  <c r="U219" i="3"/>
  <c r="J401" i="3"/>
  <c r="J404" i="3" s="1"/>
  <c r="T396" i="3"/>
  <c r="T218" i="3"/>
  <c r="T344" i="3" s="1"/>
  <c r="T219" i="3"/>
  <c r="J212" i="3"/>
  <c r="J219" i="3" s="1"/>
  <c r="K212" i="3"/>
  <c r="K396" i="3" s="1"/>
  <c r="L396" i="3"/>
  <c r="L397" i="3" s="1"/>
  <c r="L401" i="3"/>
  <c r="L404" i="3" s="1"/>
  <c r="L223" i="3"/>
  <c r="L227" i="3" s="1"/>
  <c r="X28" i="3"/>
  <c r="X29" i="3" s="1"/>
  <c r="Y206" i="3"/>
  <c r="Y209" i="3"/>
  <c r="Y223" i="3" s="1"/>
  <c r="S326" i="3"/>
  <c r="S324" i="3"/>
  <c r="X208" i="3"/>
  <c r="V212" i="3"/>
  <c r="W204" i="3"/>
  <c r="W209" i="3" s="1"/>
  <c r="W223" i="3" s="1"/>
  <c r="D397" i="3"/>
  <c r="S204" i="3"/>
  <c r="S209" i="3" s="1"/>
  <c r="S223" i="3" s="1"/>
  <c r="S227" i="3" s="1"/>
  <c r="Y29" i="3" l="1"/>
  <c r="AO28" i="3"/>
  <c r="AM28" i="3"/>
  <c r="K3" i="3"/>
  <c r="W156" i="3"/>
  <c r="W160" i="3" s="1"/>
  <c r="W413" i="3"/>
  <c r="W415" i="3" s="1"/>
  <c r="W418" i="3"/>
  <c r="S413" i="3"/>
  <c r="S418" i="3"/>
  <c r="AF77" i="3"/>
  <c r="AE79" i="3"/>
  <c r="AF78" i="3"/>
  <c r="S28" i="3"/>
  <c r="S29" i="3" s="1"/>
  <c r="S30" i="3"/>
  <c r="W28" i="3"/>
  <c r="W29" i="3" s="1"/>
  <c r="W30" i="3"/>
  <c r="E397" i="3"/>
  <c r="H219" i="3"/>
  <c r="H218" i="3"/>
  <c r="H344" i="3" s="1"/>
  <c r="H396" i="3"/>
  <c r="F396" i="3"/>
  <c r="F397" i="3" s="1"/>
  <c r="F218" i="3"/>
  <c r="F344" i="3" s="1"/>
  <c r="Y212" i="3"/>
  <c r="Y396" i="3" s="1"/>
  <c r="I397" i="3"/>
  <c r="X396" i="3"/>
  <c r="X219" i="3"/>
  <c r="Y161" i="3"/>
  <c r="X223" i="3"/>
  <c r="G398" i="3"/>
  <c r="G399" i="3" s="1"/>
  <c r="G397" i="3"/>
  <c r="V219" i="3"/>
  <c r="V218" i="3"/>
  <c r="V344" i="3" s="1"/>
  <c r="J218" i="3"/>
  <c r="J344" i="3" s="1"/>
  <c r="J396" i="3"/>
  <c r="J397" i="3" s="1"/>
  <c r="K219" i="3"/>
  <c r="K218" i="3"/>
  <c r="K344" i="3" s="1"/>
  <c r="L398" i="3"/>
  <c r="L399" i="3" s="1"/>
  <c r="W206" i="3"/>
  <c r="V396" i="3"/>
  <c r="W212" i="3"/>
  <c r="W396" i="3" s="1"/>
  <c r="W208" i="3"/>
  <c r="S206" i="3"/>
  <c r="S208" i="3"/>
  <c r="S212" i="3"/>
  <c r="K397" i="3"/>
  <c r="K398" i="3"/>
  <c r="K399" i="3" s="1"/>
  <c r="L3" i="3" l="1"/>
  <c r="S415" i="3"/>
  <c r="AG78" i="3"/>
  <c r="AF79" i="3"/>
  <c r="AG77" i="3"/>
  <c r="Y219" i="3"/>
  <c r="F398" i="3"/>
  <c r="F399" i="3" s="1"/>
  <c r="H397" i="3"/>
  <c r="H398" i="3"/>
  <c r="H399" i="3" s="1"/>
  <c r="Y218" i="3"/>
  <c r="W161" i="3"/>
  <c r="S219" i="3"/>
  <c r="S218" i="3"/>
  <c r="S344" i="3" s="1"/>
  <c r="W219" i="3"/>
  <c r="W218" i="3"/>
  <c r="W344" i="3" s="1"/>
  <c r="J398" i="3"/>
  <c r="J399" i="3" s="1"/>
  <c r="S396" i="3"/>
  <c r="M3" i="3" l="1"/>
  <c r="AH78" i="3"/>
  <c r="AG79" i="3"/>
  <c r="AH77" i="3"/>
  <c r="N3" i="3" l="1"/>
  <c r="AI77" i="3"/>
  <c r="AH79" i="3"/>
  <c r="AI78" i="3"/>
  <c r="M276" i="3"/>
  <c r="M281" i="3" s="1"/>
  <c r="M245" i="3"/>
  <c r="L245" i="3"/>
  <c r="K245" i="3"/>
  <c r="J245" i="3"/>
  <c r="P297" i="3"/>
  <c r="O297" i="3"/>
  <c r="AL77" i="3" l="1"/>
  <c r="AP77" i="3"/>
  <c r="AL78" i="3"/>
  <c r="AP78" i="3"/>
  <c r="O3" i="3"/>
  <c r="AJ78" i="3"/>
  <c r="AI79" i="3"/>
  <c r="AJ77" i="3"/>
  <c r="O293" i="3"/>
  <c r="Q293" i="3"/>
  <c r="P293" i="3"/>
  <c r="M260" i="3"/>
  <c r="M267" i="3" s="1"/>
  <c r="M403" i="3" s="1"/>
  <c r="N293" i="3"/>
  <c r="Q395" i="3"/>
  <c r="P395" i="3"/>
  <c r="N395" i="3"/>
  <c r="M395" i="3"/>
  <c r="V293" i="3"/>
  <c r="O395" i="3"/>
  <c r="W293" i="3"/>
  <c r="T293" i="3"/>
  <c r="X293" i="3"/>
  <c r="S293" i="3"/>
  <c r="U293" i="3"/>
  <c r="Y293" i="3"/>
  <c r="M293" i="3"/>
  <c r="M295" i="3" s="1"/>
  <c r="M296" i="3" s="1"/>
  <c r="M286" i="3"/>
  <c r="AL79" i="3" l="1"/>
  <c r="AP79" i="3"/>
  <c r="P3" i="3"/>
  <c r="AI38" i="3"/>
  <c r="AI68" i="3" s="1"/>
  <c r="AJ79" i="3"/>
  <c r="T294" i="3"/>
  <c r="N295" i="3"/>
  <c r="N296" i="3" s="1"/>
  <c r="Q294" i="3"/>
  <c r="U294" i="3"/>
  <c r="Y295" i="3"/>
  <c r="P295" i="3"/>
  <c r="P296" i="3" s="1"/>
  <c r="W295" i="3"/>
  <c r="U295" i="3"/>
  <c r="M287" i="3"/>
  <c r="X295" i="3"/>
  <c r="T295" i="3"/>
  <c r="M402" i="3"/>
  <c r="O295" i="3"/>
  <c r="O296" i="3" s="1"/>
  <c r="V295" i="3"/>
  <c r="Q295" i="3"/>
  <c r="M294" i="3"/>
  <c r="Q3" i="3" l="1"/>
  <c r="AI81" i="3"/>
  <c r="AI18" i="3"/>
  <c r="AI22" i="3" s="1"/>
  <c r="AI65" i="3"/>
  <c r="AJ38" i="3"/>
  <c r="AJ65" i="3" s="1"/>
  <c r="M323" i="3"/>
  <c r="AI195" i="3" l="1"/>
  <c r="AP195" i="3" s="1"/>
  <c r="AP22" i="3"/>
  <c r="AL22" i="3"/>
  <c r="AP81" i="3"/>
  <c r="AI87" i="3"/>
  <c r="AI40" i="3" s="1"/>
  <c r="AL81" i="3"/>
  <c r="R3" i="3"/>
  <c r="AI88" i="3"/>
  <c r="AI41" i="3" s="1"/>
  <c r="AJ81" i="3"/>
  <c r="AJ88" i="3" s="1"/>
  <c r="AJ41" i="3" s="1"/>
  <c r="AJ18" i="3"/>
  <c r="AJ22" i="3" s="1"/>
  <c r="AJ195" i="3" s="1"/>
  <c r="AJ371" i="3" s="1"/>
  <c r="AJ261" i="3" s="1"/>
  <c r="AJ68" i="3"/>
  <c r="M398" i="3"/>
  <c r="M399" i="3" s="1"/>
  <c r="M401" i="3"/>
  <c r="M404" i="3" s="1"/>
  <c r="AI371" i="3" l="1"/>
  <c r="AP371" i="3" s="1"/>
  <c r="AI211" i="3"/>
  <c r="AI240" i="3" s="1"/>
  <c r="L49" i="9" s="1"/>
  <c r="L91" i="9" s="1"/>
  <c r="AL195" i="3"/>
  <c r="L38" i="9"/>
  <c r="S3" i="3"/>
  <c r="AJ87" i="3"/>
  <c r="AJ40" i="3" s="1"/>
  <c r="AJ211" i="3"/>
  <c r="AJ240" i="3" s="1"/>
  <c r="M49" i="9" s="1"/>
  <c r="M397" i="3"/>
  <c r="AL371" i="3" l="1"/>
  <c r="AJ367" i="3"/>
  <c r="AJ368" i="3" s="1"/>
  <c r="AJ201" i="3" s="1"/>
  <c r="AJ224" i="3" s="1"/>
  <c r="AI261" i="3"/>
  <c r="T3" i="3"/>
  <c r="M91" i="9"/>
  <c r="U410" i="3"/>
  <c r="V316" i="3"/>
  <c r="U316" i="3"/>
  <c r="T316" i="3"/>
  <c r="V296" i="3"/>
  <c r="U296" i="3"/>
  <c r="X316" i="3"/>
  <c r="W316" i="3"/>
  <c r="Y316" i="3"/>
  <c r="W296" i="3"/>
  <c r="X296" i="3"/>
  <c r="Y296" i="3"/>
  <c r="T276" i="3"/>
  <c r="T281" i="3" s="1"/>
  <c r="S276" i="3"/>
  <c r="S281" i="3" s="1"/>
  <c r="R276" i="3"/>
  <c r="R281" i="3" s="1"/>
  <c r="Q276" i="3"/>
  <c r="Q281" i="3" s="1"/>
  <c r="Q286" i="3" s="1"/>
  <c r="P276" i="3"/>
  <c r="P281" i="3" s="1"/>
  <c r="P286" i="3" s="1"/>
  <c r="O276" i="3"/>
  <c r="O281" i="3" s="1"/>
  <c r="O286" i="3" s="1"/>
  <c r="N276" i="3"/>
  <c r="N281" i="3" s="1"/>
  <c r="N286" i="3" s="1"/>
  <c r="T260" i="3"/>
  <c r="S260" i="3"/>
  <c r="Q260" i="3"/>
  <c r="Q267" i="3" s="1"/>
  <c r="Q403" i="3" s="1"/>
  <c r="P260" i="3"/>
  <c r="P267" i="3" s="1"/>
  <c r="P403" i="3" s="1"/>
  <c r="O260" i="3"/>
  <c r="O267" i="3" s="1"/>
  <c r="O403" i="3" s="1"/>
  <c r="N260" i="3"/>
  <c r="N267" i="3" s="1"/>
  <c r="N403" i="3" s="1"/>
  <c r="AJ369" i="3" l="1"/>
  <c r="AJ374" i="3" s="1"/>
  <c r="U417" i="3"/>
  <c r="U3" i="3"/>
  <c r="W410" i="3"/>
  <c r="W417" i="3" s="1"/>
  <c r="W395" i="3"/>
  <c r="T410" i="3"/>
  <c r="T417" i="3" s="1"/>
  <c r="T395" i="3"/>
  <c r="Y410" i="3"/>
  <c r="Y417" i="3" s="1"/>
  <c r="Y395" i="3"/>
  <c r="R395" i="3"/>
  <c r="V410" i="3"/>
  <c r="V417" i="3" s="1"/>
  <c r="V395" i="3"/>
  <c r="X410" i="3"/>
  <c r="X417" i="3" s="1"/>
  <c r="X395" i="3"/>
  <c r="S395" i="3"/>
  <c r="T397" i="3" s="1"/>
  <c r="T296" i="3"/>
  <c r="Q296" i="3"/>
  <c r="R260" i="3"/>
  <c r="R267" i="3" s="1"/>
  <c r="R403" i="3" s="1"/>
  <c r="R293" i="3"/>
  <c r="R245" i="3"/>
  <c r="S286" i="3"/>
  <c r="T267" i="3"/>
  <c r="T403" i="3" s="1"/>
  <c r="Q245" i="3"/>
  <c r="S245" i="3"/>
  <c r="T313" i="3"/>
  <c r="R286" i="3"/>
  <c r="T286" i="3"/>
  <c r="S267" i="3"/>
  <c r="S403" i="3" s="1"/>
  <c r="V313" i="3"/>
  <c r="U313" i="3"/>
  <c r="O245" i="3"/>
  <c r="P245" i="3"/>
  <c r="Q287" i="3"/>
  <c r="N245" i="3"/>
  <c r="P287" i="3"/>
  <c r="O287" i="3"/>
  <c r="N287" i="3"/>
  <c r="Y419" i="3" l="1"/>
  <c r="AJ232" i="3"/>
  <c r="AJ236" i="3" s="1"/>
  <c r="X419" i="3"/>
  <c r="V3" i="3"/>
  <c r="W419" i="3"/>
  <c r="V411" i="3"/>
  <c r="U419" i="3"/>
  <c r="U411" i="3"/>
  <c r="V419" i="3"/>
  <c r="S294" i="3"/>
  <c r="R294" i="3"/>
  <c r="U314" i="3"/>
  <c r="U326" i="3"/>
  <c r="U324" i="3"/>
  <c r="V314" i="3"/>
  <c r="V324" i="3"/>
  <c r="V326" i="3"/>
  <c r="T314" i="3"/>
  <c r="T326" i="3"/>
  <c r="T324" i="3"/>
  <c r="T317" i="3"/>
  <c r="U317" i="3"/>
  <c r="W397" i="3"/>
  <c r="S410" i="3"/>
  <c r="R410" i="3"/>
  <c r="R295" i="3"/>
  <c r="R296" i="3" s="1"/>
  <c r="S295" i="3"/>
  <c r="S296" i="3" s="1"/>
  <c r="T245" i="3"/>
  <c r="S287" i="3"/>
  <c r="T287" i="3"/>
  <c r="R287" i="3"/>
  <c r="T315" i="3"/>
  <c r="V317" i="3"/>
  <c r="U315" i="3"/>
  <c r="V315" i="3"/>
  <c r="W3" i="3" l="1"/>
  <c r="S417" i="3"/>
  <c r="T419" i="3" s="1"/>
  <c r="T411" i="3"/>
  <c r="R417" i="3"/>
  <c r="R411" i="3"/>
  <c r="S411" i="3"/>
  <c r="T402" i="3"/>
  <c r="Y294" i="3"/>
  <c r="N294" i="3"/>
  <c r="N402" i="3"/>
  <c r="R402" i="3"/>
  <c r="P294" i="3"/>
  <c r="P402" i="3"/>
  <c r="S402" i="3"/>
  <c r="O294" i="3"/>
  <c r="O402" i="3"/>
  <c r="Q402" i="3"/>
  <c r="X294" i="3"/>
  <c r="W294" i="3"/>
  <c r="V294" i="3"/>
  <c r="R419" i="3" l="1"/>
  <c r="S419" i="3"/>
  <c r="X3" i="3"/>
  <c r="T323" i="3"/>
  <c r="S323" i="3"/>
  <c r="R323" i="3"/>
  <c r="N323" i="3"/>
  <c r="Q323" i="3"/>
  <c r="S408" i="3" l="1"/>
  <c r="R408" i="3"/>
  <c r="T408" i="3"/>
  <c r="P401" i="3"/>
  <c r="P404" i="3" s="1"/>
  <c r="N401" i="3"/>
  <c r="N404" i="3" s="1"/>
  <c r="O401" i="3"/>
  <c r="O404" i="3" s="1"/>
  <c r="T401" i="3"/>
  <c r="T404" i="3" s="1"/>
  <c r="O323" i="3"/>
  <c r="P323" i="3"/>
  <c r="T325" i="3"/>
  <c r="S325" i="3"/>
  <c r="Q325" i="3"/>
  <c r="R325" i="3"/>
  <c r="Y313" i="3"/>
  <c r="Y326" i="3" s="1"/>
  <c r="Y314" i="3" l="1"/>
  <c r="Y324" i="3"/>
  <c r="Q401" i="3"/>
  <c r="Q404" i="3" s="1"/>
  <c r="R401" i="3"/>
  <c r="R404" i="3" s="1"/>
  <c r="T398" i="3"/>
  <c r="T399" i="3" s="1"/>
  <c r="O398" i="3"/>
  <c r="O399" i="3" s="1"/>
  <c r="O397" i="3"/>
  <c r="P398" i="3"/>
  <c r="P399" i="3" s="1"/>
  <c r="P397" i="3"/>
  <c r="S401" i="3"/>
  <c r="S404" i="3" s="1"/>
  <c r="N398" i="3"/>
  <c r="N399" i="3" s="1"/>
  <c r="N397" i="3"/>
  <c r="U260" i="3"/>
  <c r="U267" i="3" s="1"/>
  <c r="U403" i="3" s="1"/>
  <c r="Y260" i="3"/>
  <c r="Y267" i="3" s="1"/>
  <c r="Y403" i="3" s="1"/>
  <c r="U276" i="3"/>
  <c r="U281" i="3" s="1"/>
  <c r="U286" i="3" s="1"/>
  <c r="V276" i="3"/>
  <c r="V281" i="3" s="1"/>
  <c r="V286" i="3" s="1"/>
  <c r="W276" i="3"/>
  <c r="W281" i="3" s="1"/>
  <c r="W286" i="3" s="1"/>
  <c r="X276" i="3"/>
  <c r="X281" i="3" s="1"/>
  <c r="X286" i="3" s="1"/>
  <c r="Y276" i="3"/>
  <c r="Y281" i="3" s="1"/>
  <c r="Y286" i="3" s="1"/>
  <c r="U395" i="3"/>
  <c r="M5" i="9"/>
  <c r="C9" i="9"/>
  <c r="C29" i="9" s="1"/>
  <c r="C13" i="9"/>
  <c r="C312" i="3" s="1"/>
  <c r="J18" i="9"/>
  <c r="J20" i="9" s="1"/>
  <c r="J21" i="9" s="1"/>
  <c r="K21" i="9" s="1"/>
  <c r="K18" i="9"/>
  <c r="C21" i="9"/>
  <c r="D33" i="9"/>
  <c r="E33" i="9" s="1"/>
  <c r="F33" i="9" s="1"/>
  <c r="G33" i="9" s="1"/>
  <c r="H33" i="9" s="1"/>
  <c r="I33" i="9" s="1"/>
  <c r="J33" i="9" s="1"/>
  <c r="K33" i="9" s="1"/>
  <c r="L33" i="9" s="1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C104" i="9"/>
  <c r="D73" i="9"/>
  <c r="E73" i="9" s="1"/>
  <c r="F73" i="9" s="1"/>
  <c r="G73" i="9" s="1"/>
  <c r="H73" i="9" s="1"/>
  <c r="I73" i="9" s="1"/>
  <c r="J73" i="9" s="1"/>
  <c r="K73" i="9" s="1"/>
  <c r="L73" i="9" s="1"/>
  <c r="M73" i="9" s="1"/>
  <c r="C74" i="9"/>
  <c r="D74" i="9" s="1"/>
  <c r="E74" i="9" s="1"/>
  <c r="F74" i="9" s="1"/>
  <c r="G74" i="9" s="1"/>
  <c r="H74" i="9" s="1"/>
  <c r="I74" i="9" s="1"/>
  <c r="J74" i="9" s="1"/>
  <c r="K74" i="9" s="1"/>
  <c r="L74" i="9" s="1"/>
  <c r="C85" i="9"/>
  <c r="D85" i="9"/>
  <c r="E85" i="9"/>
  <c r="F85" i="9"/>
  <c r="G85" i="9"/>
  <c r="H85" i="9"/>
  <c r="I85" i="9"/>
  <c r="J85" i="9"/>
  <c r="K85" i="9"/>
  <c r="L85" i="9"/>
  <c r="M85" i="9"/>
  <c r="C22" i="9"/>
  <c r="V397" i="3" l="1"/>
  <c r="U397" i="3"/>
  <c r="Q319" i="3"/>
  <c r="Q318" i="3" s="1"/>
  <c r="R319" i="3"/>
  <c r="R318" i="3" s="1"/>
  <c r="S319" i="3"/>
  <c r="S318" i="3" s="1"/>
  <c r="S398" i="3"/>
  <c r="S399" i="3" s="1"/>
  <c r="S397" i="3"/>
  <c r="Y402" i="3"/>
  <c r="R398" i="3"/>
  <c r="R399" i="3" s="1"/>
  <c r="R397" i="3"/>
  <c r="Q398" i="3"/>
  <c r="Q399" i="3" s="1"/>
  <c r="Q397" i="3"/>
  <c r="V319" i="3"/>
  <c r="V318" i="3" s="1"/>
  <c r="T319" i="3"/>
  <c r="T318" i="3" s="1"/>
  <c r="U319" i="3"/>
  <c r="U318" i="3" s="1"/>
  <c r="U287" i="3"/>
  <c r="W260" i="3"/>
  <c r="W267" i="3" s="1"/>
  <c r="W403" i="3" s="1"/>
  <c r="Y287" i="3"/>
  <c r="Y245" i="3"/>
  <c r="X313" i="3"/>
  <c r="V245" i="3"/>
  <c r="C17" i="9"/>
  <c r="U402" i="3"/>
  <c r="L29" i="9"/>
  <c r="D29" i="9" s="1"/>
  <c r="E29" i="9" s="1"/>
  <c r="F29" i="9" s="1"/>
  <c r="G29" i="9" s="1"/>
  <c r="H29" i="9" s="1"/>
  <c r="I29" i="9" s="1"/>
  <c r="J29" i="9" s="1"/>
  <c r="K29" i="9" s="1"/>
  <c r="K55" i="9" s="1"/>
  <c r="C55" i="9"/>
  <c r="M33" i="9"/>
  <c r="M74" i="9"/>
  <c r="K64" i="9"/>
  <c r="K109" i="9"/>
  <c r="L110" i="9"/>
  <c r="C106" i="9"/>
  <c r="W313" i="3"/>
  <c r="X260" i="3"/>
  <c r="X267" i="3" s="1"/>
  <c r="X403" i="3" s="1"/>
  <c r="V260" i="3"/>
  <c r="V267" i="3" s="1"/>
  <c r="V403" i="3" s="1"/>
  <c r="W228" i="3"/>
  <c r="W227" i="3" s="1"/>
  <c r="V228" i="3"/>
  <c r="V227" i="3" s="1"/>
  <c r="Y228" i="3"/>
  <c r="Y227" i="3" s="1"/>
  <c r="U228" i="3"/>
  <c r="U227" i="3" s="1"/>
  <c r="X228" i="3"/>
  <c r="X227" i="3" s="1"/>
  <c r="W314" i="3" l="1"/>
  <c r="W326" i="3"/>
  <c r="W324" i="3"/>
  <c r="X314" i="3"/>
  <c r="X326" i="3"/>
  <c r="X324" i="3"/>
  <c r="X325" i="3"/>
  <c r="X287" i="3"/>
  <c r="W287" i="3"/>
  <c r="L55" i="9"/>
  <c r="D55" i="9"/>
  <c r="E55" i="9"/>
  <c r="F55" i="9"/>
  <c r="G55" i="9"/>
  <c r="J55" i="9"/>
  <c r="H55" i="9"/>
  <c r="W325" i="3"/>
  <c r="U325" i="3"/>
  <c r="V323" i="3"/>
  <c r="Y325" i="3"/>
  <c r="Y319" i="3"/>
  <c r="X319" i="3"/>
  <c r="W319" i="3"/>
  <c r="Y317" i="3"/>
  <c r="X317" i="3"/>
  <c r="W317" i="3"/>
  <c r="W402" i="3"/>
  <c r="W245" i="3"/>
  <c r="X245" i="3"/>
  <c r="U245" i="3"/>
  <c r="Y315" i="3"/>
  <c r="I55" i="9"/>
  <c r="M29" i="9"/>
  <c r="K22" i="9"/>
  <c r="V402" i="3"/>
  <c r="X402" i="3"/>
  <c r="V287" i="3"/>
  <c r="W315" i="3"/>
  <c r="X315" i="3"/>
  <c r="Y318" i="3" l="1"/>
  <c r="C45" i="9"/>
  <c r="C87" i="9" s="1"/>
  <c r="V408" i="3"/>
  <c r="U323" i="3"/>
  <c r="X323" i="3"/>
  <c r="Y323" i="3"/>
  <c r="V325" i="3"/>
  <c r="W323" i="3"/>
  <c r="W318" i="3"/>
  <c r="X318" i="3"/>
  <c r="W411" i="3"/>
  <c r="W408" i="3"/>
  <c r="Y408" i="3"/>
  <c r="Y411" i="3"/>
  <c r="V401" i="3"/>
  <c r="V404" i="3" s="1"/>
  <c r="X408" i="3"/>
  <c r="X411" i="3"/>
  <c r="U408" i="3"/>
  <c r="W401" i="3" l="1"/>
  <c r="W404" i="3" s="1"/>
  <c r="Y401" i="3"/>
  <c r="Y404" i="3" s="1"/>
  <c r="X401" i="3"/>
  <c r="X404" i="3" s="1"/>
  <c r="Y3" i="3"/>
  <c r="U401" i="3"/>
  <c r="U404" i="3" s="1"/>
  <c r="V398" i="3"/>
  <c r="V399" i="3" s="1"/>
  <c r="Y344" i="3" l="1"/>
  <c r="W398" i="3"/>
  <c r="W399" i="3" s="1"/>
  <c r="Z3" i="3"/>
  <c r="X397" i="3"/>
  <c r="X398" i="3"/>
  <c r="X399" i="3" s="1"/>
  <c r="Y397" i="3"/>
  <c r="Y398" i="3"/>
  <c r="Y399" i="3" s="1"/>
  <c r="U398" i="3"/>
  <c r="U399" i="3" s="1"/>
  <c r="AI293" i="3" l="1"/>
  <c r="AA3" i="3"/>
  <c r="AJ293" i="3" l="1"/>
  <c r="AB3" i="3"/>
  <c r="AJ297" i="3" l="1"/>
  <c r="AC3" i="3"/>
  <c r="AJ229" i="3" l="1"/>
  <c r="AD3" i="3"/>
  <c r="AE3" i="3" l="1"/>
  <c r="AF3" i="3" l="1"/>
  <c r="AG3" i="3" l="1"/>
  <c r="AH3" i="3" l="1"/>
  <c r="AI3" i="3" l="1"/>
  <c r="AJ3" i="3" l="1"/>
  <c r="C20" i="9" l="1"/>
  <c r="D20" i="9" l="1"/>
  <c r="B121" i="9"/>
  <c r="D21" i="9"/>
  <c r="D22" i="9"/>
  <c r="C24" i="9" l="1"/>
  <c r="Z276" i="3" l="1"/>
  <c r="AA276" i="3" l="1"/>
  <c r="AB276" i="3" l="1"/>
  <c r="AC276" i="3" l="1"/>
  <c r="AD276" i="3" l="1"/>
  <c r="AE276" i="3" l="1"/>
  <c r="AF276" i="3" l="1"/>
  <c r="M47" i="9"/>
  <c r="M89" i="9" s="1"/>
  <c r="L78" i="9"/>
  <c r="AG276" i="3" l="1"/>
  <c r="M78" i="9"/>
  <c r="M79" i="9" s="1"/>
  <c r="M45" i="9" l="1"/>
  <c r="M87" i="9" s="1"/>
  <c r="AH276" i="3"/>
  <c r="AI276" i="3" l="1"/>
  <c r="AJ276" i="3"/>
  <c r="L106" i="9" l="1"/>
  <c r="C263" i="3" l="1"/>
  <c r="C267" i="3" s="1"/>
  <c r="C287" i="3" s="1"/>
  <c r="AI57" i="3" l="1"/>
  <c r="AI59" i="3" s="1"/>
  <c r="AJ57" i="3"/>
  <c r="AJ375" i="3" s="1"/>
  <c r="AJ58" i="3" l="1"/>
  <c r="AJ61" i="3" s="1"/>
  <c r="AJ59" i="3"/>
  <c r="M9" i="9"/>
  <c r="M10" i="9"/>
  <c r="M11" i="9"/>
  <c r="K19" i="9"/>
  <c r="K20" i="9"/>
  <c r="J22" i="9"/>
  <c r="J23" i="9"/>
  <c r="K23" i="9"/>
  <c r="K24" i="9"/>
  <c r="C25" i="9"/>
  <c r="J25" i="9"/>
  <c r="K25" i="9"/>
  <c r="C36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C38" i="9"/>
  <c r="D38" i="9"/>
  <c r="E38" i="9"/>
  <c r="F38" i="9"/>
  <c r="G38" i="9"/>
  <c r="H38" i="9"/>
  <c r="I38" i="9"/>
  <c r="J38" i="9"/>
  <c r="K38" i="9"/>
  <c r="M38" i="9"/>
  <c r="D39" i="9"/>
  <c r="E39" i="9"/>
  <c r="F39" i="9"/>
  <c r="G39" i="9"/>
  <c r="H39" i="9"/>
  <c r="I39" i="9"/>
  <c r="J39" i="9"/>
  <c r="K39" i="9"/>
  <c r="L39" i="9"/>
  <c r="M39" i="9"/>
  <c r="C40" i="9"/>
  <c r="D40" i="9"/>
  <c r="E40" i="9"/>
  <c r="F40" i="9"/>
  <c r="G40" i="9"/>
  <c r="H40" i="9"/>
  <c r="I40" i="9"/>
  <c r="J40" i="9"/>
  <c r="K40" i="9"/>
  <c r="L40" i="9"/>
  <c r="M40" i="9"/>
  <c r="D41" i="9"/>
  <c r="E41" i="9"/>
  <c r="F41" i="9"/>
  <c r="G41" i="9"/>
  <c r="H41" i="9"/>
  <c r="I41" i="9"/>
  <c r="J41" i="9"/>
  <c r="K41" i="9"/>
  <c r="L41" i="9"/>
  <c r="M41" i="9"/>
  <c r="C42" i="9"/>
  <c r="D42" i="9"/>
  <c r="E42" i="9"/>
  <c r="F42" i="9"/>
  <c r="G42" i="9"/>
  <c r="H42" i="9"/>
  <c r="I42" i="9"/>
  <c r="J42" i="9"/>
  <c r="K42" i="9"/>
  <c r="L42" i="9"/>
  <c r="M42" i="9"/>
  <c r="C44" i="9"/>
  <c r="D44" i="9"/>
  <c r="E44" i="9"/>
  <c r="F44" i="9"/>
  <c r="G44" i="9"/>
  <c r="H44" i="9"/>
  <c r="I44" i="9"/>
  <c r="J44" i="9"/>
  <c r="K44" i="9"/>
  <c r="L44" i="9"/>
  <c r="M44" i="9"/>
  <c r="D45" i="9"/>
  <c r="E45" i="9"/>
  <c r="F45" i="9"/>
  <c r="G45" i="9"/>
  <c r="H45" i="9"/>
  <c r="I45" i="9"/>
  <c r="J45" i="9"/>
  <c r="K45" i="9"/>
  <c r="L45" i="9"/>
  <c r="C46" i="9"/>
  <c r="D46" i="9"/>
  <c r="E46" i="9"/>
  <c r="F46" i="9"/>
  <c r="G46" i="9"/>
  <c r="H46" i="9"/>
  <c r="I46" i="9"/>
  <c r="J46" i="9"/>
  <c r="K46" i="9"/>
  <c r="L46" i="9"/>
  <c r="M46" i="9"/>
  <c r="C47" i="9"/>
  <c r="D47" i="9"/>
  <c r="E47" i="9"/>
  <c r="F47" i="9"/>
  <c r="G47" i="9"/>
  <c r="H47" i="9"/>
  <c r="I47" i="9"/>
  <c r="J47" i="9"/>
  <c r="K47" i="9"/>
  <c r="L47" i="9"/>
  <c r="C48" i="9"/>
  <c r="D48" i="9"/>
  <c r="E48" i="9"/>
  <c r="F48" i="9"/>
  <c r="G48" i="9"/>
  <c r="H48" i="9"/>
  <c r="I48" i="9"/>
  <c r="J48" i="9"/>
  <c r="K48" i="9"/>
  <c r="L48" i="9"/>
  <c r="M48" i="9"/>
  <c r="C49" i="9"/>
  <c r="D49" i="9"/>
  <c r="E49" i="9"/>
  <c r="F49" i="9"/>
  <c r="G49" i="9"/>
  <c r="H49" i="9"/>
  <c r="I49" i="9"/>
  <c r="J49" i="9"/>
  <c r="K49" i="9"/>
  <c r="C50" i="9"/>
  <c r="D50" i="9"/>
  <c r="E50" i="9"/>
  <c r="F50" i="9"/>
  <c r="G50" i="9"/>
  <c r="H50" i="9"/>
  <c r="I50" i="9"/>
  <c r="J50" i="9"/>
  <c r="K50" i="9"/>
  <c r="L50" i="9"/>
  <c r="C51" i="9"/>
  <c r="D51" i="9"/>
  <c r="E51" i="9"/>
  <c r="F51" i="9"/>
  <c r="G51" i="9"/>
  <c r="H51" i="9"/>
  <c r="I51" i="9"/>
  <c r="J51" i="9"/>
  <c r="K51" i="9"/>
  <c r="L51" i="9"/>
  <c r="M51" i="9"/>
  <c r="C52" i="9"/>
  <c r="D52" i="9"/>
  <c r="E52" i="9"/>
  <c r="F52" i="9"/>
  <c r="G52" i="9"/>
  <c r="H52" i="9"/>
  <c r="I52" i="9"/>
  <c r="J52" i="9"/>
  <c r="K52" i="9"/>
  <c r="L52" i="9"/>
  <c r="M52" i="9"/>
  <c r="C54" i="9"/>
  <c r="D54" i="9"/>
  <c r="E54" i="9"/>
  <c r="F54" i="9"/>
  <c r="G54" i="9"/>
  <c r="H54" i="9"/>
  <c r="I54" i="9"/>
  <c r="J54" i="9"/>
  <c r="K54" i="9"/>
  <c r="L54" i="9"/>
  <c r="C56" i="9"/>
  <c r="D56" i="9"/>
  <c r="E56" i="9"/>
  <c r="F56" i="9"/>
  <c r="G56" i="9"/>
  <c r="H56" i="9"/>
  <c r="I56" i="9"/>
  <c r="J56" i="9"/>
  <c r="K56" i="9"/>
  <c r="L56" i="9"/>
  <c r="C58" i="9"/>
  <c r="C60" i="9"/>
  <c r="L60" i="9"/>
  <c r="C62" i="9"/>
  <c r="L62" i="9"/>
  <c r="L63" i="9"/>
  <c r="L64" i="9"/>
  <c r="L65" i="9"/>
  <c r="C69" i="9"/>
  <c r="D69" i="9"/>
  <c r="E69" i="9"/>
  <c r="F69" i="9"/>
  <c r="G69" i="9"/>
  <c r="H69" i="9"/>
  <c r="I69" i="9"/>
  <c r="J69" i="9"/>
  <c r="K69" i="9"/>
  <c r="L69" i="9"/>
  <c r="M69" i="9"/>
  <c r="C76" i="9"/>
  <c r="D76" i="9"/>
  <c r="E76" i="9"/>
  <c r="F76" i="9"/>
  <c r="G76" i="9"/>
  <c r="H76" i="9"/>
  <c r="I76" i="9"/>
  <c r="J76" i="9"/>
  <c r="K76" i="9"/>
  <c r="L76" i="9"/>
  <c r="M76" i="9"/>
  <c r="D77" i="9"/>
  <c r="E77" i="9"/>
  <c r="F77" i="9"/>
  <c r="G77" i="9"/>
  <c r="H77" i="9"/>
  <c r="I77" i="9"/>
  <c r="J77" i="9"/>
  <c r="K77" i="9"/>
  <c r="L77" i="9"/>
  <c r="M77" i="9"/>
  <c r="C78" i="9"/>
  <c r="D78" i="9"/>
  <c r="E78" i="9"/>
  <c r="F78" i="9"/>
  <c r="G78" i="9"/>
  <c r="H78" i="9"/>
  <c r="I78" i="9"/>
  <c r="J78" i="9"/>
  <c r="K78" i="9"/>
  <c r="D79" i="9"/>
  <c r="E79" i="9"/>
  <c r="F79" i="9"/>
  <c r="G79" i="9"/>
  <c r="H79" i="9"/>
  <c r="I79" i="9"/>
  <c r="J79" i="9"/>
  <c r="K79" i="9"/>
  <c r="L79" i="9"/>
  <c r="C80" i="9"/>
  <c r="D80" i="9"/>
  <c r="E80" i="9"/>
  <c r="F80" i="9"/>
  <c r="G80" i="9"/>
  <c r="H80" i="9"/>
  <c r="I80" i="9"/>
  <c r="J80" i="9"/>
  <c r="K80" i="9"/>
  <c r="L80" i="9"/>
  <c r="M80" i="9"/>
  <c r="D81" i="9"/>
  <c r="E81" i="9"/>
  <c r="F81" i="9"/>
  <c r="G81" i="9"/>
  <c r="H81" i="9"/>
  <c r="I81" i="9"/>
  <c r="J81" i="9"/>
  <c r="K81" i="9"/>
  <c r="L81" i="9"/>
  <c r="M81" i="9"/>
  <c r="C82" i="9"/>
  <c r="D82" i="9"/>
  <c r="E82" i="9"/>
  <c r="F82" i="9"/>
  <c r="G82" i="9"/>
  <c r="H82" i="9"/>
  <c r="I82" i="9"/>
  <c r="J82" i="9"/>
  <c r="K82" i="9"/>
  <c r="L82" i="9"/>
  <c r="M82" i="9"/>
  <c r="C84" i="9"/>
  <c r="D84" i="9"/>
  <c r="E84" i="9"/>
  <c r="F84" i="9"/>
  <c r="G84" i="9"/>
  <c r="H84" i="9"/>
  <c r="I84" i="9"/>
  <c r="J84" i="9"/>
  <c r="K84" i="9"/>
  <c r="L84" i="9"/>
  <c r="M84" i="9"/>
  <c r="C86" i="9"/>
  <c r="D86" i="9"/>
  <c r="E86" i="9"/>
  <c r="F86" i="9"/>
  <c r="G86" i="9"/>
  <c r="H86" i="9"/>
  <c r="I86" i="9"/>
  <c r="J86" i="9"/>
  <c r="K86" i="9"/>
  <c r="L86" i="9"/>
  <c r="M86" i="9"/>
  <c r="D87" i="9"/>
  <c r="E87" i="9"/>
  <c r="F87" i="9"/>
  <c r="G87" i="9"/>
  <c r="H87" i="9"/>
  <c r="I87" i="9"/>
  <c r="J87" i="9"/>
  <c r="K87" i="9"/>
  <c r="L87" i="9"/>
  <c r="C88" i="9"/>
  <c r="D88" i="9"/>
  <c r="E88" i="9"/>
  <c r="F88" i="9"/>
  <c r="G88" i="9"/>
  <c r="H88" i="9"/>
  <c r="I88" i="9"/>
  <c r="J88" i="9"/>
  <c r="K88" i="9"/>
  <c r="L88" i="9"/>
  <c r="M88" i="9"/>
  <c r="C89" i="9"/>
  <c r="D89" i="9"/>
  <c r="E89" i="9"/>
  <c r="F89" i="9"/>
  <c r="G89" i="9"/>
  <c r="H89" i="9"/>
  <c r="I89" i="9"/>
  <c r="J89" i="9"/>
  <c r="K89" i="9"/>
  <c r="L89" i="9"/>
  <c r="C90" i="9"/>
  <c r="D90" i="9"/>
  <c r="E90" i="9"/>
  <c r="F90" i="9"/>
  <c r="G90" i="9"/>
  <c r="H90" i="9"/>
  <c r="I90" i="9"/>
  <c r="J90" i="9"/>
  <c r="K90" i="9"/>
  <c r="L90" i="9"/>
  <c r="M90" i="9"/>
  <c r="C91" i="9"/>
  <c r="D91" i="9"/>
  <c r="E91" i="9"/>
  <c r="F91" i="9"/>
  <c r="G91" i="9"/>
  <c r="H91" i="9"/>
  <c r="I91" i="9"/>
  <c r="J91" i="9"/>
  <c r="K91" i="9"/>
  <c r="C92" i="9"/>
  <c r="D92" i="9"/>
  <c r="E92" i="9"/>
  <c r="F92" i="9"/>
  <c r="G92" i="9"/>
  <c r="H92" i="9"/>
  <c r="I92" i="9"/>
  <c r="J92" i="9"/>
  <c r="K92" i="9"/>
  <c r="L92" i="9"/>
  <c r="M92" i="9"/>
  <c r="C93" i="9"/>
  <c r="D93" i="9"/>
  <c r="E93" i="9"/>
  <c r="F93" i="9"/>
  <c r="G93" i="9"/>
  <c r="H93" i="9"/>
  <c r="I93" i="9"/>
  <c r="J93" i="9"/>
  <c r="K93" i="9"/>
  <c r="L93" i="9"/>
  <c r="M93" i="9"/>
  <c r="D94" i="9"/>
  <c r="E94" i="9"/>
  <c r="F94" i="9"/>
  <c r="G94" i="9"/>
  <c r="H94" i="9"/>
  <c r="I94" i="9"/>
  <c r="J94" i="9"/>
  <c r="K94" i="9"/>
  <c r="L94" i="9"/>
  <c r="M94" i="9"/>
  <c r="C96" i="9"/>
  <c r="D96" i="9"/>
  <c r="E96" i="9"/>
  <c r="F96" i="9"/>
  <c r="G96" i="9"/>
  <c r="H96" i="9"/>
  <c r="I96" i="9"/>
  <c r="J96" i="9"/>
  <c r="K96" i="9"/>
  <c r="L96" i="9"/>
  <c r="C97" i="9"/>
  <c r="D97" i="9"/>
  <c r="E97" i="9"/>
  <c r="F97" i="9"/>
  <c r="G97" i="9"/>
  <c r="H97" i="9"/>
  <c r="I97" i="9"/>
  <c r="J97" i="9"/>
  <c r="K97" i="9"/>
  <c r="L97" i="9"/>
  <c r="C98" i="9"/>
  <c r="D98" i="9"/>
  <c r="E98" i="9"/>
  <c r="F98" i="9"/>
  <c r="G98" i="9"/>
  <c r="H98" i="9"/>
  <c r="I98" i="9"/>
  <c r="J98" i="9"/>
  <c r="K98" i="9"/>
  <c r="L98" i="9"/>
  <c r="C100" i="9"/>
  <c r="L100" i="9"/>
  <c r="L101" i="9"/>
  <c r="L104" i="9"/>
  <c r="C105" i="9"/>
  <c r="L105" i="9"/>
  <c r="C107" i="9"/>
  <c r="L109" i="9"/>
  <c r="C113" i="9"/>
  <c r="D113" i="9"/>
  <c r="E113" i="9"/>
  <c r="F113" i="9"/>
  <c r="G113" i="9"/>
  <c r="H113" i="9"/>
  <c r="I113" i="9"/>
  <c r="J113" i="9"/>
  <c r="K113" i="9"/>
  <c r="L113" i="9"/>
  <c r="C114" i="9"/>
  <c r="D114" i="9"/>
  <c r="E114" i="9"/>
  <c r="F114" i="9"/>
  <c r="G114" i="9"/>
  <c r="H114" i="9"/>
  <c r="I114" i="9"/>
  <c r="J114" i="9"/>
  <c r="K114" i="9"/>
  <c r="L114" i="9"/>
  <c r="C115" i="9"/>
  <c r="D115" i="9"/>
  <c r="E115" i="9"/>
  <c r="F115" i="9"/>
  <c r="G115" i="9"/>
  <c r="H115" i="9"/>
  <c r="I115" i="9"/>
  <c r="J115" i="9"/>
  <c r="K115" i="9"/>
  <c r="L115" i="9"/>
  <c r="C116" i="9"/>
  <c r="D116" i="9"/>
  <c r="E116" i="9"/>
  <c r="F116" i="9"/>
  <c r="G116" i="9"/>
  <c r="H116" i="9"/>
  <c r="I116" i="9"/>
  <c r="J116" i="9"/>
  <c r="K116" i="9"/>
  <c r="L116" i="9"/>
  <c r="C117" i="9"/>
  <c r="D117" i="9"/>
  <c r="E117" i="9"/>
  <c r="F117" i="9"/>
  <c r="G117" i="9"/>
  <c r="H117" i="9"/>
  <c r="I117" i="9"/>
  <c r="J117" i="9"/>
  <c r="K117" i="9"/>
  <c r="L117" i="9"/>
  <c r="C118" i="9"/>
  <c r="D118" i="9"/>
  <c r="E118" i="9"/>
  <c r="F118" i="9"/>
  <c r="G118" i="9"/>
  <c r="H118" i="9"/>
  <c r="I118" i="9"/>
  <c r="J118" i="9"/>
  <c r="K118" i="9"/>
  <c r="L118" i="9"/>
  <c r="C121" i="9"/>
  <c r="D121" i="9"/>
  <c r="E121" i="9"/>
  <c r="F121" i="9"/>
  <c r="G121" i="9"/>
  <c r="H121" i="9"/>
  <c r="I121" i="9"/>
  <c r="J121" i="9"/>
  <c r="K121" i="9"/>
  <c r="L121" i="9"/>
  <c r="B122" i="9"/>
  <c r="I26" i="25"/>
  <c r="J26" i="25"/>
  <c r="K26" i="25"/>
  <c r="L26" i="25"/>
  <c r="M26" i="25"/>
  <c r="N26" i="25"/>
  <c r="O26" i="25"/>
  <c r="P26" i="25"/>
  <c r="Q26" i="25"/>
  <c r="I27" i="25"/>
  <c r="J27" i="25"/>
  <c r="K27" i="25"/>
  <c r="L27" i="25"/>
  <c r="M27" i="25"/>
  <c r="N27" i="25"/>
  <c r="O27" i="25"/>
  <c r="P27" i="25"/>
  <c r="Q27" i="25"/>
  <c r="B1" i="3"/>
  <c r="B2" i="3"/>
  <c r="Z8" i="3"/>
  <c r="AA8" i="3"/>
  <c r="AB8" i="3"/>
  <c r="AC8" i="3"/>
  <c r="AD8" i="3"/>
  <c r="AE8" i="3"/>
  <c r="AF8" i="3"/>
  <c r="AG8" i="3"/>
  <c r="AH8" i="3"/>
  <c r="Z9" i="3"/>
  <c r="AA9" i="3"/>
  <c r="AB9" i="3"/>
  <c r="AC9" i="3"/>
  <c r="AD9" i="3"/>
  <c r="AE9" i="3"/>
  <c r="AF9" i="3"/>
  <c r="AG9" i="3"/>
  <c r="AH9" i="3"/>
  <c r="Z10" i="3"/>
  <c r="AA10" i="3"/>
  <c r="AB10" i="3"/>
  <c r="AC10" i="3"/>
  <c r="AD10" i="3"/>
  <c r="AE10" i="3"/>
  <c r="AF10" i="3"/>
  <c r="AG10" i="3"/>
  <c r="AH10" i="3"/>
  <c r="Z11" i="3"/>
  <c r="AA11" i="3"/>
  <c r="AB11" i="3"/>
  <c r="AC11" i="3"/>
  <c r="AD11" i="3"/>
  <c r="AE11" i="3"/>
  <c r="AF11" i="3"/>
  <c r="AG11" i="3"/>
  <c r="AH11" i="3"/>
  <c r="AI11" i="3"/>
  <c r="Z12" i="3"/>
  <c r="AA12" i="3"/>
  <c r="AB12" i="3"/>
  <c r="AC12" i="3"/>
  <c r="AD12" i="3"/>
  <c r="AE12" i="3"/>
  <c r="AF12" i="3"/>
  <c r="AG12" i="3"/>
  <c r="AH12" i="3"/>
  <c r="Z13" i="3"/>
  <c r="AA13" i="3"/>
  <c r="AB13" i="3"/>
  <c r="AC13" i="3"/>
  <c r="AD13" i="3"/>
  <c r="AE13" i="3"/>
  <c r="AF13" i="3"/>
  <c r="AG13" i="3"/>
  <c r="AH13" i="3"/>
  <c r="AI13" i="3"/>
  <c r="Z18" i="3"/>
  <c r="AA18" i="3"/>
  <c r="AB18" i="3"/>
  <c r="AC18" i="3"/>
  <c r="AD18" i="3"/>
  <c r="AE18" i="3"/>
  <c r="AF18" i="3"/>
  <c r="AG18" i="3"/>
  <c r="AH18" i="3"/>
  <c r="Z22" i="3"/>
  <c r="AA22" i="3"/>
  <c r="AB22" i="3"/>
  <c r="AC22" i="3"/>
  <c r="AD22" i="3"/>
  <c r="AE22" i="3"/>
  <c r="AF22" i="3"/>
  <c r="AG22" i="3"/>
  <c r="AH22" i="3"/>
  <c r="Z24" i="3"/>
  <c r="AA24" i="3"/>
  <c r="AB24" i="3"/>
  <c r="AC24" i="3"/>
  <c r="AD24" i="3"/>
  <c r="AE24" i="3"/>
  <c r="AF24" i="3"/>
  <c r="AG24" i="3"/>
  <c r="AH24" i="3"/>
  <c r="AI24" i="3"/>
  <c r="AJ24" i="3"/>
  <c r="Z27" i="3"/>
  <c r="AA27" i="3"/>
  <c r="AB27" i="3"/>
  <c r="AC27" i="3"/>
  <c r="AD27" i="3"/>
  <c r="AE27" i="3"/>
  <c r="AF27" i="3"/>
  <c r="AG27" i="3"/>
  <c r="AH27" i="3"/>
  <c r="AI27" i="3"/>
  <c r="AJ27" i="3"/>
  <c r="Z28" i="3"/>
  <c r="AA28" i="3"/>
  <c r="AB28" i="3"/>
  <c r="AC28" i="3"/>
  <c r="AD28" i="3"/>
  <c r="AE28" i="3"/>
  <c r="AF28" i="3"/>
  <c r="AG28" i="3"/>
  <c r="AH28" i="3"/>
  <c r="AI28" i="3"/>
  <c r="AJ28" i="3"/>
  <c r="AL28" i="3"/>
  <c r="AP28" i="3"/>
  <c r="Z29" i="3"/>
  <c r="AA29" i="3"/>
  <c r="AB29" i="3"/>
  <c r="AC29" i="3"/>
  <c r="AD29" i="3"/>
  <c r="AE29" i="3"/>
  <c r="AF29" i="3"/>
  <c r="AG29" i="3"/>
  <c r="AH29" i="3"/>
  <c r="AI29" i="3"/>
  <c r="AJ29" i="3"/>
  <c r="Z38" i="3"/>
  <c r="AA38" i="3"/>
  <c r="AB38" i="3"/>
  <c r="AC38" i="3"/>
  <c r="AD38" i="3"/>
  <c r="AE38" i="3"/>
  <c r="AF38" i="3"/>
  <c r="AG38" i="3"/>
  <c r="AH38" i="3"/>
  <c r="Z40" i="3"/>
  <c r="AA40" i="3"/>
  <c r="AB40" i="3"/>
  <c r="AC40" i="3"/>
  <c r="AD40" i="3"/>
  <c r="AE40" i="3"/>
  <c r="AF40" i="3"/>
  <c r="AG40" i="3"/>
  <c r="AH40" i="3"/>
  <c r="Z41" i="3"/>
  <c r="AA41" i="3"/>
  <c r="AB41" i="3"/>
  <c r="AC41" i="3"/>
  <c r="AD41" i="3"/>
  <c r="AE41" i="3"/>
  <c r="AF41" i="3"/>
  <c r="AG41" i="3"/>
  <c r="AH41" i="3"/>
  <c r="AA42" i="3"/>
  <c r="AB42" i="3"/>
  <c r="AC42" i="3"/>
  <c r="AD42" i="3"/>
  <c r="AE42" i="3"/>
  <c r="AF42" i="3"/>
  <c r="AG42" i="3"/>
  <c r="AH42" i="3"/>
  <c r="AI42" i="3"/>
  <c r="AJ42" i="3"/>
  <c r="Z45" i="3"/>
  <c r="AA45" i="3"/>
  <c r="AB45" i="3"/>
  <c r="AC45" i="3"/>
  <c r="AD45" i="3"/>
  <c r="AE45" i="3"/>
  <c r="AF45" i="3"/>
  <c r="AG45" i="3"/>
  <c r="AH45" i="3"/>
  <c r="AI45" i="3"/>
  <c r="AJ45" i="3"/>
  <c r="Z47" i="3"/>
  <c r="AA47" i="3"/>
  <c r="AB47" i="3"/>
  <c r="AC47" i="3"/>
  <c r="AD47" i="3"/>
  <c r="AE47" i="3"/>
  <c r="AF47" i="3"/>
  <c r="AG47" i="3"/>
  <c r="AH47" i="3"/>
  <c r="AI47" i="3"/>
  <c r="AJ47" i="3"/>
  <c r="Z48" i="3"/>
  <c r="AA48" i="3"/>
  <c r="AB48" i="3"/>
  <c r="AC48" i="3"/>
  <c r="AD48" i="3"/>
  <c r="AE48" i="3"/>
  <c r="AF48" i="3"/>
  <c r="AG48" i="3"/>
  <c r="AH48" i="3"/>
  <c r="AI48" i="3"/>
  <c r="AJ48" i="3"/>
  <c r="Z49" i="3"/>
  <c r="AA49" i="3"/>
  <c r="AB49" i="3"/>
  <c r="AC49" i="3"/>
  <c r="AD49" i="3"/>
  <c r="AE49" i="3"/>
  <c r="AF49" i="3"/>
  <c r="AG49" i="3"/>
  <c r="AH49" i="3"/>
  <c r="AI49" i="3"/>
  <c r="AJ49" i="3"/>
  <c r="Z50" i="3"/>
  <c r="AA50" i="3"/>
  <c r="AB50" i="3"/>
  <c r="AC50" i="3"/>
  <c r="AD50" i="3"/>
  <c r="AE50" i="3"/>
  <c r="AF50" i="3"/>
  <c r="AG50" i="3"/>
  <c r="AH50" i="3"/>
  <c r="AI50" i="3"/>
  <c r="AJ50" i="3"/>
  <c r="Z51" i="3"/>
  <c r="AA51" i="3"/>
  <c r="AB51" i="3"/>
  <c r="AC51" i="3"/>
  <c r="AD51" i="3"/>
  <c r="AE51" i="3"/>
  <c r="AF51" i="3"/>
  <c r="AG51" i="3"/>
  <c r="AH51" i="3"/>
  <c r="AI51" i="3"/>
  <c r="AJ51" i="3"/>
  <c r="Z53" i="3"/>
  <c r="AA53" i="3"/>
  <c r="AB53" i="3"/>
  <c r="AC53" i="3"/>
  <c r="AD53" i="3"/>
  <c r="AE53" i="3"/>
  <c r="AF53" i="3"/>
  <c r="AG53" i="3"/>
  <c r="AH53" i="3"/>
  <c r="Z54" i="3"/>
  <c r="AA54" i="3"/>
  <c r="AB54" i="3"/>
  <c r="AC54" i="3"/>
  <c r="AD54" i="3"/>
  <c r="AE54" i="3"/>
  <c r="AF54" i="3"/>
  <c r="AG54" i="3"/>
  <c r="AH54" i="3"/>
  <c r="AI54" i="3"/>
  <c r="Z57" i="3"/>
  <c r="AA57" i="3"/>
  <c r="AB57" i="3"/>
  <c r="AC57" i="3"/>
  <c r="AD57" i="3"/>
  <c r="AE57" i="3"/>
  <c r="AF57" i="3"/>
  <c r="AG57" i="3"/>
  <c r="AH57" i="3"/>
  <c r="Z58" i="3"/>
  <c r="AA58" i="3"/>
  <c r="AB58" i="3"/>
  <c r="AC58" i="3"/>
  <c r="AD58" i="3"/>
  <c r="AE58" i="3"/>
  <c r="AF58" i="3"/>
  <c r="AG58" i="3"/>
  <c r="AH58" i="3"/>
  <c r="AI58" i="3"/>
  <c r="Z59" i="3"/>
  <c r="AA59" i="3"/>
  <c r="AB59" i="3"/>
  <c r="AC59" i="3"/>
  <c r="AD59" i="3"/>
  <c r="AE59" i="3"/>
  <c r="AF59" i="3"/>
  <c r="AG59" i="3"/>
  <c r="AH59" i="3"/>
  <c r="Z61" i="3"/>
  <c r="AA61" i="3"/>
  <c r="AB61" i="3"/>
  <c r="AC61" i="3"/>
  <c r="AD61" i="3"/>
  <c r="AE61" i="3"/>
  <c r="AF61" i="3"/>
  <c r="AG61" i="3"/>
  <c r="AH61" i="3"/>
  <c r="AI61" i="3"/>
  <c r="K65" i="3"/>
  <c r="L65" i="3"/>
  <c r="M65" i="3"/>
  <c r="N65" i="3"/>
  <c r="O65" i="3"/>
  <c r="P65" i="3"/>
  <c r="Q65" i="3"/>
  <c r="Z65" i="3"/>
  <c r="AA65" i="3"/>
  <c r="AB65" i="3"/>
  <c r="AC65" i="3"/>
  <c r="AD65" i="3"/>
  <c r="AE65" i="3"/>
  <c r="AF65" i="3"/>
  <c r="AG65" i="3"/>
  <c r="AH65" i="3"/>
  <c r="K66" i="3"/>
  <c r="L66" i="3"/>
  <c r="M66" i="3"/>
  <c r="N66" i="3"/>
  <c r="O66" i="3"/>
  <c r="P66" i="3"/>
  <c r="Q66" i="3"/>
  <c r="Z66" i="3"/>
  <c r="AA66" i="3"/>
  <c r="AB66" i="3"/>
  <c r="AC66" i="3"/>
  <c r="AD66" i="3"/>
  <c r="AE66" i="3"/>
  <c r="AF66" i="3"/>
  <c r="AG66" i="3"/>
  <c r="AH66" i="3"/>
  <c r="AI66" i="3"/>
  <c r="AJ66" i="3"/>
  <c r="K67" i="3"/>
  <c r="L67" i="3"/>
  <c r="M67" i="3"/>
  <c r="N67" i="3"/>
  <c r="O67" i="3"/>
  <c r="P67" i="3"/>
  <c r="Q67" i="3"/>
  <c r="Z67" i="3"/>
  <c r="AA67" i="3"/>
  <c r="AB67" i="3"/>
  <c r="AC67" i="3"/>
  <c r="AD67" i="3"/>
  <c r="AE67" i="3"/>
  <c r="AF67" i="3"/>
  <c r="AG67" i="3"/>
  <c r="AH67" i="3"/>
  <c r="AI67" i="3"/>
  <c r="AJ67" i="3"/>
  <c r="Z68" i="3"/>
  <c r="AA68" i="3"/>
  <c r="AB68" i="3"/>
  <c r="AC68" i="3"/>
  <c r="AD68" i="3"/>
  <c r="AE68" i="3"/>
  <c r="AF68" i="3"/>
  <c r="AG68" i="3"/>
  <c r="AH68" i="3"/>
  <c r="K69" i="3"/>
  <c r="L69" i="3"/>
  <c r="M69" i="3"/>
  <c r="N69" i="3"/>
  <c r="O69" i="3"/>
  <c r="P69" i="3"/>
  <c r="Q69" i="3"/>
  <c r="Z69" i="3"/>
  <c r="AA69" i="3"/>
  <c r="AB69" i="3"/>
  <c r="AC69" i="3"/>
  <c r="AD69" i="3"/>
  <c r="AE69" i="3"/>
  <c r="AF69" i="3"/>
  <c r="AG69" i="3"/>
  <c r="AH69" i="3"/>
  <c r="AI69" i="3"/>
  <c r="AJ69" i="3"/>
  <c r="K72" i="3"/>
  <c r="L72" i="3"/>
  <c r="M72" i="3"/>
  <c r="N72" i="3"/>
  <c r="O72" i="3"/>
  <c r="P72" i="3"/>
  <c r="Q72" i="3"/>
  <c r="R72" i="3"/>
  <c r="S72" i="3"/>
  <c r="T72" i="3"/>
  <c r="U72" i="3"/>
  <c r="K73" i="3"/>
  <c r="L73" i="3"/>
  <c r="M73" i="3"/>
  <c r="N73" i="3"/>
  <c r="O73" i="3"/>
  <c r="P73" i="3"/>
  <c r="Q73" i="3"/>
  <c r="R73" i="3"/>
  <c r="S73" i="3"/>
  <c r="T73" i="3"/>
  <c r="U73" i="3"/>
  <c r="K77" i="3"/>
  <c r="L77" i="3"/>
  <c r="M77" i="3"/>
  <c r="N77" i="3"/>
  <c r="O77" i="3"/>
  <c r="P77" i="3"/>
  <c r="Q77" i="3"/>
  <c r="R77" i="3"/>
  <c r="S77" i="3"/>
  <c r="T77" i="3"/>
  <c r="U77" i="3"/>
  <c r="AM77" i="3"/>
  <c r="AN77" i="3"/>
  <c r="K78" i="3"/>
  <c r="L78" i="3"/>
  <c r="M78" i="3"/>
  <c r="N78" i="3"/>
  <c r="O78" i="3"/>
  <c r="P78" i="3"/>
  <c r="Q78" i="3"/>
  <c r="R78" i="3"/>
  <c r="S78" i="3"/>
  <c r="T78" i="3"/>
  <c r="U78" i="3"/>
  <c r="AM78" i="3"/>
  <c r="AN78" i="3"/>
  <c r="K80" i="3"/>
  <c r="L80" i="3"/>
  <c r="M80" i="3"/>
  <c r="N80" i="3"/>
  <c r="O80" i="3"/>
  <c r="P80" i="3"/>
  <c r="Q80" i="3"/>
  <c r="R80" i="3"/>
  <c r="S80" i="3"/>
  <c r="T80" i="3"/>
  <c r="U80" i="3"/>
  <c r="Z80" i="3"/>
  <c r="AA80" i="3"/>
  <c r="AB80" i="3"/>
  <c r="AC80" i="3"/>
  <c r="AD80" i="3"/>
  <c r="AE80" i="3"/>
  <c r="AF80" i="3"/>
  <c r="AG80" i="3"/>
  <c r="AH80" i="3"/>
  <c r="AI80" i="3"/>
  <c r="AJ80" i="3"/>
  <c r="AL80" i="3"/>
  <c r="AM80" i="3"/>
  <c r="AN80" i="3"/>
  <c r="AP80" i="3"/>
  <c r="Z81" i="3"/>
  <c r="AA81" i="3"/>
  <c r="AB81" i="3"/>
  <c r="AC81" i="3"/>
  <c r="AD81" i="3"/>
  <c r="AE81" i="3"/>
  <c r="AF81" i="3"/>
  <c r="AG81" i="3"/>
  <c r="AH81" i="3"/>
  <c r="K83" i="3"/>
  <c r="L83" i="3"/>
  <c r="M83" i="3"/>
  <c r="N83" i="3"/>
  <c r="O83" i="3"/>
  <c r="P83" i="3"/>
  <c r="Q83" i="3"/>
  <c r="R83" i="3"/>
  <c r="S83" i="3"/>
  <c r="T83" i="3"/>
  <c r="U83" i="3"/>
  <c r="V83" i="3"/>
  <c r="K84" i="3"/>
  <c r="L84" i="3"/>
  <c r="M84" i="3"/>
  <c r="N84" i="3"/>
  <c r="O84" i="3"/>
  <c r="P84" i="3"/>
  <c r="Q84" i="3"/>
  <c r="R84" i="3"/>
  <c r="S84" i="3"/>
  <c r="T84" i="3"/>
  <c r="U84" i="3"/>
  <c r="Z84" i="3"/>
  <c r="AA84" i="3"/>
  <c r="AB84" i="3"/>
  <c r="AC84" i="3"/>
  <c r="AD84" i="3"/>
  <c r="AE84" i="3"/>
  <c r="AF84" i="3"/>
  <c r="AG84" i="3"/>
  <c r="AH84" i="3"/>
  <c r="AI84" i="3"/>
  <c r="AJ84" i="3"/>
  <c r="Z87" i="3"/>
  <c r="AA87" i="3"/>
  <c r="AB87" i="3"/>
  <c r="AC87" i="3"/>
  <c r="AD87" i="3"/>
  <c r="AE87" i="3"/>
  <c r="AF87" i="3"/>
  <c r="AG87" i="3"/>
  <c r="AH87" i="3"/>
  <c r="Z88" i="3"/>
  <c r="AA88" i="3"/>
  <c r="AB88" i="3"/>
  <c r="AC88" i="3"/>
  <c r="AD88" i="3"/>
  <c r="AE88" i="3"/>
  <c r="AF88" i="3"/>
  <c r="AG88" i="3"/>
  <c r="AH88" i="3"/>
  <c r="Z89" i="3"/>
  <c r="AA89" i="3"/>
  <c r="AB89" i="3"/>
  <c r="AC89" i="3"/>
  <c r="AD89" i="3"/>
  <c r="AE89" i="3"/>
  <c r="AF89" i="3"/>
  <c r="AG89" i="3"/>
  <c r="AH89" i="3"/>
  <c r="AI89" i="3"/>
  <c r="AJ89" i="3"/>
  <c r="Z90" i="3"/>
  <c r="AA90" i="3"/>
  <c r="AB90" i="3"/>
  <c r="AC90" i="3"/>
  <c r="AD90" i="3"/>
  <c r="AE90" i="3"/>
  <c r="AF90" i="3"/>
  <c r="AG90" i="3"/>
  <c r="AH90" i="3"/>
  <c r="Z91" i="3"/>
  <c r="AA91" i="3"/>
  <c r="AB91" i="3"/>
  <c r="AC91" i="3"/>
  <c r="AD91" i="3"/>
  <c r="AE91" i="3"/>
  <c r="AF91" i="3"/>
  <c r="AG91" i="3"/>
  <c r="AH91" i="3"/>
  <c r="Z92" i="3"/>
  <c r="AA92" i="3"/>
  <c r="AB92" i="3"/>
  <c r="AC92" i="3"/>
  <c r="AD92" i="3"/>
  <c r="AE92" i="3"/>
  <c r="AF92" i="3"/>
  <c r="AG92" i="3"/>
  <c r="AH92" i="3"/>
  <c r="AI92" i="3"/>
  <c r="AJ92" i="3"/>
  <c r="AL92" i="3"/>
  <c r="AP92" i="3"/>
  <c r="K97" i="3"/>
  <c r="L97" i="3"/>
  <c r="M97" i="3"/>
  <c r="N97" i="3"/>
  <c r="O97" i="3"/>
  <c r="P97" i="3"/>
  <c r="Q97" i="3"/>
  <c r="R97" i="3"/>
  <c r="S97" i="3"/>
  <c r="T97" i="3"/>
  <c r="U97" i="3"/>
  <c r="Z97" i="3"/>
  <c r="AA97" i="3"/>
  <c r="AB97" i="3"/>
  <c r="AC97" i="3"/>
  <c r="AD97" i="3"/>
  <c r="AE97" i="3"/>
  <c r="AF97" i="3"/>
  <c r="AG97" i="3"/>
  <c r="AH97" i="3"/>
  <c r="AI97" i="3"/>
  <c r="AJ97" i="3"/>
  <c r="AL97" i="3"/>
  <c r="AM97" i="3"/>
  <c r="AN97" i="3"/>
  <c r="AP97" i="3"/>
  <c r="K98" i="3"/>
  <c r="L98" i="3"/>
  <c r="M98" i="3"/>
  <c r="N98" i="3"/>
  <c r="O98" i="3"/>
  <c r="P98" i="3"/>
  <c r="Q98" i="3"/>
  <c r="R98" i="3"/>
  <c r="S98" i="3"/>
  <c r="T98" i="3"/>
  <c r="U98" i="3"/>
  <c r="Z98" i="3"/>
  <c r="AA98" i="3"/>
  <c r="AB98" i="3"/>
  <c r="AC98" i="3"/>
  <c r="AD98" i="3"/>
  <c r="AE98" i="3"/>
  <c r="AF98" i="3"/>
  <c r="AG98" i="3"/>
  <c r="AH98" i="3"/>
  <c r="AI98" i="3"/>
  <c r="AJ98" i="3"/>
  <c r="AL98" i="3"/>
  <c r="AM98" i="3"/>
  <c r="AN98" i="3"/>
  <c r="AP98" i="3"/>
  <c r="Z99" i="3"/>
  <c r="AA99" i="3"/>
  <c r="AB99" i="3"/>
  <c r="AC99" i="3"/>
  <c r="AD99" i="3"/>
  <c r="AE99" i="3"/>
  <c r="AF99" i="3"/>
  <c r="AG99" i="3"/>
  <c r="AH99" i="3"/>
  <c r="AI99" i="3"/>
  <c r="AJ99" i="3"/>
  <c r="AL99" i="3"/>
  <c r="AP99" i="3"/>
  <c r="Z100" i="3"/>
  <c r="AA100" i="3"/>
  <c r="AB100" i="3"/>
  <c r="AC100" i="3"/>
  <c r="AD100" i="3"/>
  <c r="AE100" i="3"/>
  <c r="AF100" i="3"/>
  <c r="AG100" i="3"/>
  <c r="AH100" i="3"/>
  <c r="AI100" i="3"/>
  <c r="AJ100" i="3"/>
  <c r="AL100" i="3"/>
  <c r="AP100" i="3"/>
  <c r="K101" i="3"/>
  <c r="L101" i="3"/>
  <c r="M101" i="3"/>
  <c r="N101" i="3"/>
  <c r="O101" i="3"/>
  <c r="P101" i="3"/>
  <c r="Q101" i="3"/>
  <c r="R101" i="3"/>
  <c r="S101" i="3"/>
  <c r="T101" i="3"/>
  <c r="U101" i="3"/>
  <c r="Z101" i="3"/>
  <c r="AA101" i="3"/>
  <c r="AB101" i="3"/>
  <c r="AC101" i="3"/>
  <c r="AD101" i="3"/>
  <c r="AE101" i="3"/>
  <c r="AF101" i="3"/>
  <c r="AG101" i="3"/>
  <c r="AH101" i="3"/>
  <c r="AI101" i="3"/>
  <c r="AJ101" i="3"/>
  <c r="AL101" i="3"/>
  <c r="AM101" i="3"/>
  <c r="AN101" i="3"/>
  <c r="AP101" i="3"/>
  <c r="Z195" i="3"/>
  <c r="AA195" i="3"/>
  <c r="AB195" i="3"/>
  <c r="AC195" i="3"/>
  <c r="AD195" i="3"/>
  <c r="AE195" i="3"/>
  <c r="AF195" i="3"/>
  <c r="AG195" i="3"/>
  <c r="AH195" i="3"/>
  <c r="Z200" i="3"/>
  <c r="AA200" i="3"/>
  <c r="AB200" i="3"/>
  <c r="AC200" i="3"/>
  <c r="AD200" i="3"/>
  <c r="AE200" i="3"/>
  <c r="AF200" i="3"/>
  <c r="AG200" i="3"/>
  <c r="AH200" i="3"/>
  <c r="AI200" i="3"/>
  <c r="AJ200" i="3"/>
  <c r="AL200" i="3"/>
  <c r="AP200" i="3"/>
  <c r="AA201" i="3"/>
  <c r="AB201" i="3"/>
  <c r="AC201" i="3"/>
  <c r="AD201" i="3"/>
  <c r="AE201" i="3"/>
  <c r="AF201" i="3"/>
  <c r="AG201" i="3"/>
  <c r="AH201" i="3"/>
  <c r="AI201" i="3"/>
  <c r="AL201" i="3"/>
  <c r="AP201" i="3"/>
  <c r="Z202" i="3"/>
  <c r="AA202" i="3"/>
  <c r="AB202" i="3"/>
  <c r="AC202" i="3"/>
  <c r="AD202" i="3"/>
  <c r="AE202" i="3"/>
  <c r="AF202" i="3"/>
  <c r="AG202" i="3"/>
  <c r="AH202" i="3"/>
  <c r="AI202" i="3"/>
  <c r="AJ202" i="3"/>
  <c r="AL202" i="3"/>
  <c r="AP202" i="3"/>
  <c r="Z203" i="3"/>
  <c r="AA203" i="3"/>
  <c r="AB203" i="3"/>
  <c r="AC203" i="3"/>
  <c r="AD203" i="3"/>
  <c r="AE203" i="3"/>
  <c r="AF203" i="3"/>
  <c r="AG203" i="3"/>
  <c r="AH203" i="3"/>
  <c r="AI203" i="3"/>
  <c r="AJ203" i="3"/>
  <c r="Z204" i="3"/>
  <c r="AA204" i="3"/>
  <c r="AB204" i="3"/>
  <c r="AC204" i="3"/>
  <c r="AD204" i="3"/>
  <c r="AE204" i="3"/>
  <c r="AF204" i="3"/>
  <c r="AG204" i="3"/>
  <c r="AH204" i="3"/>
  <c r="AI204" i="3"/>
  <c r="AJ204" i="3"/>
  <c r="AL204" i="3"/>
  <c r="AP204" i="3"/>
  <c r="Z205" i="3"/>
  <c r="AA205" i="3"/>
  <c r="AB205" i="3"/>
  <c r="AC205" i="3"/>
  <c r="AD205" i="3"/>
  <c r="AE205" i="3"/>
  <c r="AF205" i="3"/>
  <c r="AG205" i="3"/>
  <c r="AH205" i="3"/>
  <c r="AI205" i="3"/>
  <c r="AJ205" i="3"/>
  <c r="Z207" i="3"/>
  <c r="AA207" i="3"/>
  <c r="AB207" i="3"/>
  <c r="AC207" i="3"/>
  <c r="AD207" i="3"/>
  <c r="AE207" i="3"/>
  <c r="AF207" i="3"/>
  <c r="AG207" i="3"/>
  <c r="AH207" i="3"/>
  <c r="AI207" i="3"/>
  <c r="AJ207" i="3"/>
  <c r="Z209" i="3"/>
  <c r="AA209" i="3"/>
  <c r="AB209" i="3"/>
  <c r="AC209" i="3"/>
  <c r="AD209" i="3"/>
  <c r="AE209" i="3"/>
  <c r="AF209" i="3"/>
  <c r="AG209" i="3"/>
  <c r="AH209" i="3"/>
  <c r="AI209" i="3"/>
  <c r="AJ209" i="3"/>
  <c r="Z211" i="3"/>
  <c r="AA211" i="3"/>
  <c r="AB211" i="3"/>
  <c r="AC211" i="3"/>
  <c r="AD211" i="3"/>
  <c r="AE211" i="3"/>
  <c r="AF211" i="3"/>
  <c r="AG211" i="3"/>
  <c r="AH211" i="3"/>
  <c r="Z212" i="3"/>
  <c r="AA212" i="3"/>
  <c r="AB212" i="3"/>
  <c r="AC212" i="3"/>
  <c r="AD212" i="3"/>
  <c r="AE212" i="3"/>
  <c r="AF212" i="3"/>
  <c r="AG212" i="3"/>
  <c r="AH212" i="3"/>
  <c r="AI212" i="3"/>
  <c r="AJ212" i="3"/>
  <c r="Z218" i="3"/>
  <c r="AA218" i="3"/>
  <c r="AB218" i="3"/>
  <c r="AC218" i="3"/>
  <c r="AD218" i="3"/>
  <c r="AE218" i="3"/>
  <c r="AF218" i="3"/>
  <c r="AG218" i="3"/>
  <c r="AH218" i="3"/>
  <c r="AI218" i="3"/>
  <c r="AJ218" i="3"/>
  <c r="Z219" i="3"/>
  <c r="AA219" i="3"/>
  <c r="AB219" i="3"/>
  <c r="AC219" i="3"/>
  <c r="AD219" i="3"/>
  <c r="AE219" i="3"/>
  <c r="AF219" i="3"/>
  <c r="AG219" i="3"/>
  <c r="AH219" i="3"/>
  <c r="AI219" i="3"/>
  <c r="AJ219" i="3"/>
  <c r="Z223" i="3"/>
  <c r="AA223" i="3"/>
  <c r="AB223" i="3"/>
  <c r="AC223" i="3"/>
  <c r="AD223" i="3"/>
  <c r="AE223" i="3"/>
  <c r="AF223" i="3"/>
  <c r="AG223" i="3"/>
  <c r="AH223" i="3"/>
  <c r="AI223" i="3"/>
  <c r="AJ223" i="3"/>
  <c r="AA224" i="3"/>
  <c r="AB224" i="3"/>
  <c r="AC224" i="3"/>
  <c r="AD224" i="3"/>
  <c r="AE224" i="3"/>
  <c r="AF224" i="3"/>
  <c r="AG224" i="3"/>
  <c r="AH224" i="3"/>
  <c r="AI224" i="3"/>
  <c r="Z226" i="3"/>
  <c r="AA226" i="3"/>
  <c r="AB226" i="3"/>
  <c r="AC226" i="3"/>
  <c r="AD226" i="3"/>
  <c r="AE226" i="3"/>
  <c r="AF226" i="3"/>
  <c r="AG226" i="3"/>
  <c r="AH226" i="3"/>
  <c r="AI226" i="3"/>
  <c r="AJ226" i="3"/>
  <c r="Z228" i="3"/>
  <c r="AA228" i="3"/>
  <c r="AB228" i="3"/>
  <c r="AC228" i="3"/>
  <c r="AD228" i="3"/>
  <c r="AE228" i="3"/>
  <c r="AF228" i="3"/>
  <c r="AG228" i="3"/>
  <c r="AH228" i="3"/>
  <c r="AI228" i="3"/>
  <c r="AJ228" i="3"/>
  <c r="Z229" i="3"/>
  <c r="AA229" i="3"/>
  <c r="AB229" i="3"/>
  <c r="AC229" i="3"/>
  <c r="AD229" i="3"/>
  <c r="AE229" i="3"/>
  <c r="AF229" i="3"/>
  <c r="AG229" i="3"/>
  <c r="AH229" i="3"/>
  <c r="AI229" i="3"/>
  <c r="Z230" i="3"/>
  <c r="AA230" i="3"/>
  <c r="AB230" i="3"/>
  <c r="AC230" i="3"/>
  <c r="AD230" i="3"/>
  <c r="AE230" i="3"/>
  <c r="AF230" i="3"/>
  <c r="AG230" i="3"/>
  <c r="AH230" i="3"/>
  <c r="AI230" i="3"/>
  <c r="AJ230" i="3"/>
  <c r="Z232" i="3"/>
  <c r="AA232" i="3"/>
  <c r="AB232" i="3"/>
  <c r="AC232" i="3"/>
  <c r="AD232" i="3"/>
  <c r="AE232" i="3"/>
  <c r="AF232" i="3"/>
  <c r="AG232" i="3"/>
  <c r="AH232" i="3"/>
  <c r="AI232" i="3"/>
  <c r="Z236" i="3"/>
  <c r="AA236" i="3"/>
  <c r="AB236" i="3"/>
  <c r="AC236" i="3"/>
  <c r="AD236" i="3"/>
  <c r="AE236" i="3"/>
  <c r="AF236" i="3"/>
  <c r="AG236" i="3"/>
  <c r="AH236" i="3"/>
  <c r="AI236" i="3"/>
  <c r="Z238" i="3"/>
  <c r="AA238" i="3"/>
  <c r="AB238" i="3"/>
  <c r="AC238" i="3"/>
  <c r="AD238" i="3"/>
  <c r="AE238" i="3"/>
  <c r="AF238" i="3"/>
  <c r="AG238" i="3"/>
  <c r="AH238" i="3"/>
  <c r="AI238" i="3"/>
  <c r="AJ238" i="3"/>
  <c r="Z240" i="3"/>
  <c r="AA240" i="3"/>
  <c r="AB240" i="3"/>
  <c r="AC240" i="3"/>
  <c r="AD240" i="3"/>
  <c r="AE240" i="3"/>
  <c r="AF240" i="3"/>
  <c r="AG240" i="3"/>
  <c r="AH240" i="3"/>
  <c r="Z242" i="3"/>
  <c r="AA242" i="3"/>
  <c r="AB242" i="3"/>
  <c r="AC242" i="3"/>
  <c r="AD242" i="3"/>
  <c r="AE242" i="3"/>
  <c r="AF242" i="3"/>
  <c r="AG242" i="3"/>
  <c r="AH242" i="3"/>
  <c r="AI242" i="3"/>
  <c r="AJ242" i="3"/>
  <c r="Z245" i="3"/>
  <c r="AA245" i="3"/>
  <c r="AB245" i="3"/>
  <c r="AC245" i="3"/>
  <c r="AD245" i="3"/>
  <c r="AE245" i="3"/>
  <c r="AF245" i="3"/>
  <c r="AG245" i="3"/>
  <c r="AH245" i="3"/>
  <c r="AI245" i="3"/>
  <c r="AJ245" i="3"/>
  <c r="Z246" i="3"/>
  <c r="AA246" i="3"/>
  <c r="AB246" i="3"/>
  <c r="AC246" i="3"/>
  <c r="AD246" i="3"/>
  <c r="AE246" i="3"/>
  <c r="AF246" i="3"/>
  <c r="AG246" i="3"/>
  <c r="AH246" i="3"/>
  <c r="AI246" i="3"/>
  <c r="AJ246" i="3"/>
  <c r="Z247" i="3"/>
  <c r="AA247" i="3"/>
  <c r="AB247" i="3"/>
  <c r="AC247" i="3"/>
  <c r="AD247" i="3"/>
  <c r="AE247" i="3"/>
  <c r="AF247" i="3"/>
  <c r="AG247" i="3"/>
  <c r="AH247" i="3"/>
  <c r="AI247" i="3"/>
  <c r="AJ247" i="3"/>
  <c r="Z251" i="3"/>
  <c r="AA251" i="3"/>
  <c r="AB251" i="3"/>
  <c r="AC251" i="3"/>
  <c r="AD251" i="3"/>
  <c r="AE251" i="3"/>
  <c r="AF251" i="3"/>
  <c r="AG251" i="3"/>
  <c r="AH251" i="3"/>
  <c r="AI251" i="3"/>
  <c r="AJ251" i="3"/>
  <c r="Z254" i="3"/>
  <c r="AA254" i="3"/>
  <c r="AB254" i="3"/>
  <c r="AC254" i="3"/>
  <c r="AD254" i="3"/>
  <c r="AE254" i="3"/>
  <c r="AF254" i="3"/>
  <c r="AG254" i="3"/>
  <c r="AH254" i="3"/>
  <c r="AI254" i="3"/>
  <c r="AJ254" i="3"/>
  <c r="Z255" i="3"/>
  <c r="AA255" i="3"/>
  <c r="AB255" i="3"/>
  <c r="AC255" i="3"/>
  <c r="AD255" i="3"/>
  <c r="AE255" i="3"/>
  <c r="AF255" i="3"/>
  <c r="AG255" i="3"/>
  <c r="AH255" i="3"/>
  <c r="AI255" i="3"/>
  <c r="AJ255" i="3"/>
  <c r="Z256" i="3"/>
  <c r="AA256" i="3"/>
  <c r="AB256" i="3"/>
  <c r="AC256" i="3"/>
  <c r="AD256" i="3"/>
  <c r="AE256" i="3"/>
  <c r="AF256" i="3"/>
  <c r="AG256" i="3"/>
  <c r="AH256" i="3"/>
  <c r="AI256" i="3"/>
  <c r="AJ256" i="3"/>
  <c r="Z257" i="3"/>
  <c r="AA257" i="3"/>
  <c r="AB257" i="3"/>
  <c r="AC257" i="3"/>
  <c r="AD257" i="3"/>
  <c r="AE257" i="3"/>
  <c r="AF257" i="3"/>
  <c r="AG257" i="3"/>
  <c r="AH257" i="3"/>
  <c r="AI257" i="3"/>
  <c r="AJ257" i="3"/>
  <c r="Z258" i="3"/>
  <c r="AA258" i="3"/>
  <c r="AB258" i="3"/>
  <c r="AC258" i="3"/>
  <c r="AD258" i="3"/>
  <c r="AE258" i="3"/>
  <c r="AF258" i="3"/>
  <c r="AG258" i="3"/>
  <c r="AH258" i="3"/>
  <c r="AI258" i="3"/>
  <c r="AJ258" i="3"/>
  <c r="Z260" i="3"/>
  <c r="AA260" i="3"/>
  <c r="AB260" i="3"/>
  <c r="AC260" i="3"/>
  <c r="AD260" i="3"/>
  <c r="AE260" i="3"/>
  <c r="AF260" i="3"/>
  <c r="AG260" i="3"/>
  <c r="AH260" i="3"/>
  <c r="AI260" i="3"/>
  <c r="AJ260" i="3"/>
  <c r="Z261" i="3"/>
  <c r="AA261" i="3"/>
  <c r="AB261" i="3"/>
  <c r="AC261" i="3"/>
  <c r="AD261" i="3"/>
  <c r="AE261" i="3"/>
  <c r="AF261" i="3"/>
  <c r="AG261" i="3"/>
  <c r="AH261" i="3"/>
  <c r="Z267" i="3"/>
  <c r="AA267" i="3"/>
  <c r="AB267" i="3"/>
  <c r="AC267" i="3"/>
  <c r="AD267" i="3"/>
  <c r="AE267" i="3"/>
  <c r="AF267" i="3"/>
  <c r="AG267" i="3"/>
  <c r="AH267" i="3"/>
  <c r="AI267" i="3"/>
  <c r="AJ267" i="3"/>
  <c r="Z277" i="3"/>
  <c r="AA277" i="3"/>
  <c r="AB277" i="3"/>
  <c r="AC277" i="3"/>
  <c r="AD277" i="3"/>
  <c r="AE277" i="3"/>
  <c r="AF277" i="3"/>
  <c r="AG277" i="3"/>
  <c r="AH277" i="3"/>
  <c r="AI277" i="3"/>
  <c r="AJ277" i="3"/>
  <c r="Z279" i="3"/>
  <c r="AA279" i="3"/>
  <c r="AB279" i="3"/>
  <c r="AC279" i="3"/>
  <c r="AD279" i="3"/>
  <c r="AE279" i="3"/>
  <c r="AF279" i="3"/>
  <c r="AG279" i="3"/>
  <c r="AH279" i="3"/>
  <c r="AI279" i="3"/>
  <c r="AJ279" i="3"/>
  <c r="Z281" i="3"/>
  <c r="AA281" i="3"/>
  <c r="AB281" i="3"/>
  <c r="AC281" i="3"/>
  <c r="AD281" i="3"/>
  <c r="AE281" i="3"/>
  <c r="AF281" i="3"/>
  <c r="AG281" i="3"/>
  <c r="AH281" i="3"/>
  <c r="AI281" i="3"/>
  <c r="AJ281" i="3"/>
  <c r="Z284" i="3"/>
  <c r="AA284" i="3"/>
  <c r="AB284" i="3"/>
  <c r="AC284" i="3"/>
  <c r="AD284" i="3"/>
  <c r="AE284" i="3"/>
  <c r="AF284" i="3"/>
  <c r="AG284" i="3"/>
  <c r="AH284" i="3"/>
  <c r="AI284" i="3"/>
  <c r="AJ284" i="3"/>
  <c r="Z286" i="3"/>
  <c r="AA286" i="3"/>
  <c r="AB286" i="3"/>
  <c r="AC286" i="3"/>
  <c r="AD286" i="3"/>
  <c r="AE286" i="3"/>
  <c r="AF286" i="3"/>
  <c r="AG286" i="3"/>
  <c r="AH286" i="3"/>
  <c r="AI286" i="3"/>
  <c r="AJ286" i="3"/>
  <c r="Z287" i="3"/>
  <c r="AA287" i="3"/>
  <c r="AB287" i="3"/>
  <c r="AC287" i="3"/>
  <c r="AD287" i="3"/>
  <c r="AE287" i="3"/>
  <c r="AF287" i="3"/>
  <c r="AG287" i="3"/>
  <c r="AH287" i="3"/>
  <c r="AI287" i="3"/>
  <c r="AJ287" i="3"/>
  <c r="Z291" i="3"/>
  <c r="AA291" i="3"/>
  <c r="AB291" i="3"/>
  <c r="AC291" i="3"/>
  <c r="AD291" i="3"/>
  <c r="AE291" i="3"/>
  <c r="AF291" i="3"/>
  <c r="AG291" i="3"/>
  <c r="AH291" i="3"/>
  <c r="AI291" i="3"/>
  <c r="AJ291" i="3"/>
  <c r="Z293" i="3"/>
  <c r="AA293" i="3"/>
  <c r="AB293" i="3"/>
  <c r="AC293" i="3"/>
  <c r="AD293" i="3"/>
  <c r="AE293" i="3"/>
  <c r="AF293" i="3"/>
  <c r="AG293" i="3"/>
  <c r="AH293" i="3"/>
  <c r="Z297" i="3"/>
  <c r="AA297" i="3"/>
  <c r="AB297" i="3"/>
  <c r="AC297" i="3"/>
  <c r="AD297" i="3"/>
  <c r="AE297" i="3"/>
  <c r="AF297" i="3"/>
  <c r="AG297" i="3"/>
  <c r="AH297" i="3"/>
  <c r="AI297" i="3"/>
  <c r="Z312" i="3"/>
  <c r="AA312" i="3"/>
  <c r="AB312" i="3"/>
  <c r="AC312" i="3"/>
  <c r="AD312" i="3"/>
  <c r="AE312" i="3"/>
  <c r="AF312" i="3"/>
  <c r="AG312" i="3"/>
  <c r="AH312" i="3"/>
  <c r="AI312" i="3"/>
  <c r="AJ312" i="3"/>
  <c r="Z313" i="3"/>
  <c r="AA313" i="3"/>
  <c r="AB313" i="3"/>
  <c r="AC313" i="3"/>
  <c r="AD313" i="3"/>
  <c r="AE313" i="3"/>
  <c r="AF313" i="3"/>
  <c r="AG313" i="3"/>
  <c r="AH313" i="3"/>
  <c r="AI313" i="3"/>
  <c r="AJ313" i="3"/>
  <c r="Z314" i="3"/>
  <c r="AA314" i="3"/>
  <c r="AB314" i="3"/>
  <c r="AC314" i="3"/>
  <c r="AD314" i="3"/>
  <c r="AE314" i="3"/>
  <c r="AF314" i="3"/>
  <c r="AG314" i="3"/>
  <c r="AH314" i="3"/>
  <c r="AI314" i="3"/>
  <c r="AJ314" i="3"/>
  <c r="Z315" i="3"/>
  <c r="AA315" i="3"/>
  <c r="AB315" i="3"/>
  <c r="AC315" i="3"/>
  <c r="AD315" i="3"/>
  <c r="AE315" i="3"/>
  <c r="AF315" i="3"/>
  <c r="AG315" i="3"/>
  <c r="AH315" i="3"/>
  <c r="AI315" i="3"/>
  <c r="AJ315" i="3"/>
  <c r="Z316" i="3"/>
  <c r="AA316" i="3"/>
  <c r="AB316" i="3"/>
  <c r="AC316" i="3"/>
  <c r="AD316" i="3"/>
  <c r="AE316" i="3"/>
  <c r="AF316" i="3"/>
  <c r="AG316" i="3"/>
  <c r="AH316" i="3"/>
  <c r="AI316" i="3"/>
  <c r="AJ316" i="3"/>
  <c r="Z317" i="3"/>
  <c r="AA317" i="3"/>
  <c r="AB317" i="3"/>
  <c r="AC317" i="3"/>
  <c r="AD317" i="3"/>
  <c r="AE317" i="3"/>
  <c r="AF317" i="3"/>
  <c r="AG317" i="3"/>
  <c r="AH317" i="3"/>
  <c r="AI317" i="3"/>
  <c r="AJ317" i="3"/>
  <c r="Z319" i="3"/>
  <c r="AA319" i="3"/>
  <c r="AB319" i="3"/>
  <c r="AC319" i="3"/>
  <c r="AD319" i="3"/>
  <c r="AE319" i="3"/>
  <c r="AF319" i="3"/>
  <c r="AG319" i="3"/>
  <c r="AH319" i="3"/>
  <c r="AI319" i="3"/>
  <c r="AJ319" i="3"/>
  <c r="Z321" i="3"/>
  <c r="AA321" i="3"/>
  <c r="AB321" i="3"/>
  <c r="AC321" i="3"/>
  <c r="AD321" i="3"/>
  <c r="AE321" i="3"/>
  <c r="AF321" i="3"/>
  <c r="AG321" i="3"/>
  <c r="AH321" i="3"/>
  <c r="AI321" i="3"/>
  <c r="AJ321" i="3"/>
  <c r="Z322" i="3"/>
  <c r="AA322" i="3"/>
  <c r="AB322" i="3"/>
  <c r="AC322" i="3"/>
  <c r="AD322" i="3"/>
  <c r="AE322" i="3"/>
  <c r="AF322" i="3"/>
  <c r="AG322" i="3"/>
  <c r="AH322" i="3"/>
  <c r="AI322" i="3"/>
  <c r="AJ322" i="3"/>
  <c r="Z324" i="3"/>
  <c r="AA324" i="3"/>
  <c r="AB324" i="3"/>
  <c r="AC324" i="3"/>
  <c r="AD324" i="3"/>
  <c r="AE324" i="3"/>
  <c r="AF324" i="3"/>
  <c r="AG324" i="3"/>
  <c r="AH324" i="3"/>
  <c r="AI324" i="3"/>
  <c r="AJ324" i="3"/>
  <c r="Z325" i="3"/>
  <c r="AA325" i="3"/>
  <c r="AB325" i="3"/>
  <c r="AC325" i="3"/>
  <c r="AD325" i="3"/>
  <c r="AE325" i="3"/>
  <c r="AF325" i="3"/>
  <c r="AG325" i="3"/>
  <c r="AH325" i="3"/>
  <c r="AI325" i="3"/>
  <c r="AJ325" i="3"/>
  <c r="Z326" i="3"/>
  <c r="AA326" i="3"/>
  <c r="AB326" i="3"/>
  <c r="AC326" i="3"/>
  <c r="AD326" i="3"/>
  <c r="AE326" i="3"/>
  <c r="AF326" i="3"/>
  <c r="AG326" i="3"/>
  <c r="AH326" i="3"/>
  <c r="AI326" i="3"/>
  <c r="AJ326" i="3"/>
  <c r="Z344" i="3"/>
  <c r="AA344" i="3"/>
  <c r="AB344" i="3"/>
  <c r="AC344" i="3"/>
  <c r="AD344" i="3"/>
  <c r="AE344" i="3"/>
  <c r="AF344" i="3"/>
  <c r="AG344" i="3"/>
  <c r="AH344" i="3"/>
  <c r="AI344" i="3"/>
  <c r="AJ344" i="3"/>
  <c r="Z345" i="3"/>
  <c r="AA345" i="3"/>
  <c r="AB345" i="3"/>
  <c r="AC345" i="3"/>
  <c r="AD345" i="3"/>
  <c r="AE345" i="3"/>
  <c r="AF345" i="3"/>
  <c r="AG345" i="3"/>
  <c r="AH345" i="3"/>
  <c r="AI345" i="3"/>
  <c r="AJ345" i="3"/>
  <c r="Z346" i="3"/>
  <c r="AA346" i="3"/>
  <c r="AB346" i="3"/>
  <c r="AC346" i="3"/>
  <c r="AD346" i="3"/>
  <c r="AE346" i="3"/>
  <c r="AF346" i="3"/>
  <c r="AG346" i="3"/>
  <c r="AH346" i="3"/>
  <c r="AI346" i="3"/>
  <c r="AJ346" i="3"/>
  <c r="AA367" i="3"/>
  <c r="AB367" i="3"/>
  <c r="AC367" i="3"/>
  <c r="AD367" i="3"/>
  <c r="AE367" i="3"/>
  <c r="AF367" i="3"/>
  <c r="AG367" i="3"/>
  <c r="AH367" i="3"/>
  <c r="AI367" i="3"/>
  <c r="AL367" i="3"/>
  <c r="AP367" i="3"/>
  <c r="AA368" i="3"/>
  <c r="AB368" i="3"/>
  <c r="AC368" i="3"/>
  <c r="AD368" i="3"/>
  <c r="AE368" i="3"/>
  <c r="AF368" i="3"/>
  <c r="AG368" i="3"/>
  <c r="AH368" i="3"/>
  <c r="AI368" i="3"/>
  <c r="Z369" i="3"/>
  <c r="AA369" i="3"/>
  <c r="AB369" i="3"/>
  <c r="AC369" i="3"/>
  <c r="AD369" i="3"/>
  <c r="AE369" i="3"/>
  <c r="AF369" i="3"/>
  <c r="AG369" i="3"/>
  <c r="AH369" i="3"/>
  <c r="AI369" i="3"/>
  <c r="Z371" i="3"/>
  <c r="AA371" i="3"/>
  <c r="AB371" i="3"/>
  <c r="AC371" i="3"/>
  <c r="AD371" i="3"/>
  <c r="AE371" i="3"/>
  <c r="AF371" i="3"/>
  <c r="AG371" i="3"/>
  <c r="AH371" i="3"/>
  <c r="Z374" i="3"/>
  <c r="AA374" i="3"/>
  <c r="AB374" i="3"/>
  <c r="AC374" i="3"/>
  <c r="AD374" i="3"/>
  <c r="AE374" i="3"/>
  <c r="AF374" i="3"/>
  <c r="AG374" i="3"/>
  <c r="AH374" i="3"/>
  <c r="AI374" i="3"/>
  <c r="Z375" i="3"/>
  <c r="AA375" i="3"/>
  <c r="AB375" i="3"/>
  <c r="AC375" i="3"/>
  <c r="AD375" i="3"/>
  <c r="AE375" i="3"/>
  <c r="AF375" i="3"/>
  <c r="AG375" i="3"/>
  <c r="AH375" i="3"/>
  <c r="AI375" i="3"/>
  <c r="Z395" i="3"/>
  <c r="AA395" i="3"/>
  <c r="AB395" i="3"/>
  <c r="AC395" i="3"/>
  <c r="AD395" i="3"/>
  <c r="AE395" i="3"/>
  <c r="AF395" i="3"/>
  <c r="AG395" i="3"/>
  <c r="AH395" i="3"/>
  <c r="AI395" i="3"/>
  <c r="AJ395" i="3"/>
  <c r="Z396" i="3"/>
  <c r="AA396" i="3"/>
  <c r="AB396" i="3"/>
  <c r="AC396" i="3"/>
  <c r="AD396" i="3"/>
  <c r="AE396" i="3"/>
  <c r="AF396" i="3"/>
  <c r="AG396" i="3"/>
  <c r="AH396" i="3"/>
  <c r="AI396" i="3"/>
  <c r="AJ396" i="3"/>
  <c r="Z397" i="3"/>
  <c r="AA397" i="3"/>
  <c r="AB397" i="3"/>
  <c r="AC397" i="3"/>
  <c r="AD397" i="3"/>
  <c r="AE397" i="3"/>
  <c r="AF397" i="3"/>
  <c r="AG397" i="3"/>
  <c r="AH397" i="3"/>
  <c r="AI397" i="3"/>
  <c r="AJ397" i="3"/>
  <c r="Z398" i="3"/>
  <c r="AA398" i="3"/>
  <c r="AB398" i="3"/>
  <c r="AC398" i="3"/>
  <c r="AD398" i="3"/>
  <c r="AE398" i="3"/>
  <c r="AF398" i="3"/>
  <c r="AG398" i="3"/>
  <c r="AH398" i="3"/>
  <c r="AI398" i="3"/>
  <c r="AJ398" i="3"/>
  <c r="Z399" i="3"/>
  <c r="AA399" i="3"/>
  <c r="AB399" i="3"/>
  <c r="AC399" i="3"/>
  <c r="AD399" i="3"/>
  <c r="AE399" i="3"/>
  <c r="AF399" i="3"/>
  <c r="AG399" i="3"/>
  <c r="AH399" i="3"/>
  <c r="AI399" i="3"/>
  <c r="AJ399" i="3"/>
  <c r="Z401" i="3"/>
  <c r="AA401" i="3"/>
  <c r="AB401" i="3"/>
  <c r="AC401" i="3"/>
  <c r="AD401" i="3"/>
  <c r="AE401" i="3"/>
  <c r="AF401" i="3"/>
  <c r="AG401" i="3"/>
  <c r="AH401" i="3"/>
  <c r="AI401" i="3"/>
  <c r="AJ401" i="3"/>
  <c r="Z402" i="3"/>
  <c r="AA402" i="3"/>
  <c r="AB402" i="3"/>
  <c r="AC402" i="3"/>
  <c r="AD402" i="3"/>
  <c r="AE402" i="3"/>
  <c r="AF402" i="3"/>
  <c r="AG402" i="3"/>
  <c r="AH402" i="3"/>
  <c r="AI402" i="3"/>
  <c r="AJ402" i="3"/>
  <c r="Z403" i="3"/>
  <c r="AA403" i="3"/>
  <c r="AB403" i="3"/>
  <c r="AC403" i="3"/>
  <c r="AD403" i="3"/>
  <c r="AE403" i="3"/>
  <c r="AF403" i="3"/>
  <c r="AG403" i="3"/>
  <c r="AH403" i="3"/>
  <c r="AI403" i="3"/>
  <c r="AJ403" i="3"/>
  <c r="Z404" i="3"/>
  <c r="AA404" i="3"/>
  <c r="AB404" i="3"/>
  <c r="AC404" i="3"/>
  <c r="AD404" i="3"/>
  <c r="AE404" i="3"/>
  <c r="AF404" i="3"/>
  <c r="AG404" i="3"/>
  <c r="AH404" i="3"/>
  <c r="AI404" i="3"/>
  <c r="AJ404" i="3"/>
  <c r="Z406" i="3"/>
  <c r="AA406" i="3"/>
  <c r="AB406" i="3"/>
  <c r="AC406" i="3"/>
  <c r="AD406" i="3"/>
  <c r="AE406" i="3"/>
  <c r="AF406" i="3"/>
  <c r="AG406" i="3"/>
  <c r="AH406" i="3"/>
  <c r="AI406" i="3"/>
  <c r="AJ406" i="3"/>
  <c r="Z407" i="3"/>
  <c r="AA407" i="3"/>
  <c r="AB407" i="3"/>
  <c r="AC407" i="3"/>
  <c r="AD407" i="3"/>
  <c r="AE407" i="3"/>
  <c r="AF407" i="3"/>
  <c r="AG407" i="3"/>
  <c r="AH407" i="3"/>
  <c r="AI407" i="3"/>
  <c r="AJ407" i="3"/>
  <c r="Z408" i="3"/>
  <c r="AA408" i="3"/>
  <c r="AB408" i="3"/>
  <c r="AC408" i="3"/>
  <c r="AD408" i="3"/>
  <c r="AE408" i="3"/>
  <c r="AF408" i="3"/>
  <c r="AG408" i="3"/>
  <c r="AH408" i="3"/>
  <c r="AI408" i="3"/>
  <c r="AJ408" i="3"/>
  <c r="Z410" i="3"/>
  <c r="AA410" i="3"/>
  <c r="AB410" i="3"/>
  <c r="AC410" i="3"/>
  <c r="AD410" i="3"/>
  <c r="AE410" i="3"/>
  <c r="AF410" i="3"/>
  <c r="AG410" i="3"/>
  <c r="AH410" i="3"/>
  <c r="AI410" i="3"/>
  <c r="AJ410" i="3"/>
  <c r="Z411" i="3"/>
  <c r="AA411" i="3"/>
  <c r="AB411" i="3"/>
  <c r="AC411" i="3"/>
  <c r="AD411" i="3"/>
  <c r="AE411" i="3"/>
  <c r="AF411" i="3"/>
  <c r="AG411" i="3"/>
  <c r="AH411" i="3"/>
  <c r="AI411" i="3"/>
  <c r="AJ411" i="3"/>
  <c r="Z417" i="3"/>
  <c r="AA417" i="3"/>
  <c r="AB417" i="3"/>
  <c r="AC417" i="3"/>
  <c r="AD417" i="3"/>
  <c r="AE417" i="3"/>
  <c r="AF417" i="3"/>
  <c r="AG417" i="3"/>
  <c r="AH417" i="3"/>
  <c r="AI417" i="3"/>
  <c r="AJ417" i="3"/>
  <c r="Z418" i="3"/>
  <c r="AA418" i="3"/>
  <c r="AB418" i="3"/>
  <c r="AC418" i="3"/>
  <c r="AD418" i="3"/>
  <c r="AE418" i="3"/>
  <c r="AF418" i="3"/>
  <c r="AG418" i="3"/>
  <c r="AH418" i="3"/>
  <c r="AI418" i="3"/>
  <c r="AJ418" i="3"/>
  <c r="Z419" i="3"/>
  <c r="AA419" i="3"/>
  <c r="AB419" i="3"/>
  <c r="AC419" i="3"/>
  <c r="AD419" i="3"/>
  <c r="AE419" i="3"/>
  <c r="AF419" i="3"/>
  <c r="AG419" i="3"/>
  <c r="AH419" i="3"/>
  <c r="AI419" i="3"/>
  <c r="AJ419" i="3"/>
</calcChain>
</file>

<file path=xl/sharedStrings.xml><?xml version="1.0" encoding="utf-8"?>
<sst xmlns="http://schemas.openxmlformats.org/spreadsheetml/2006/main" count="765" uniqueCount="363">
  <si>
    <t>Revenue</t>
  </si>
  <si>
    <t>Other</t>
  </si>
  <si>
    <t>EBIT</t>
  </si>
  <si>
    <t>EBT</t>
  </si>
  <si>
    <t>Net Income</t>
  </si>
  <si>
    <t>NWC</t>
  </si>
  <si>
    <t>Capex</t>
  </si>
  <si>
    <t>Free Cash Flow to Equity</t>
  </si>
  <si>
    <t>EV</t>
  </si>
  <si>
    <t>Cost of Equity</t>
  </si>
  <si>
    <t>Year</t>
  </si>
  <si>
    <t>Operating Margin</t>
  </si>
  <si>
    <t>Delta</t>
  </si>
  <si>
    <t>IRR</t>
  </si>
  <si>
    <t>Current Price</t>
  </si>
  <si>
    <t>Segment Data</t>
  </si>
  <si>
    <t>Income Statement</t>
  </si>
  <si>
    <t>Interest expense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</si>
  <si>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</si>
  <si>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</si>
  <si>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</si>
  <si>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</si>
  <si>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</si>
  <si>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</si>
  <si>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Basic Shares (W.A)</t>
  </si>
  <si>
    <t>Diluted Shares (W.A)</t>
  </si>
  <si>
    <t>Cash Flow Statement</t>
  </si>
  <si>
    <t>SBC</t>
  </si>
  <si>
    <t>Deferred tax</t>
  </si>
  <si>
    <t>CFO ex NWC</t>
  </si>
  <si>
    <t>Cash flow from Operations</t>
  </si>
  <si>
    <t>Cash flow from Investing</t>
  </si>
  <si>
    <t>Common Equity</t>
  </si>
  <si>
    <t>Cash flow from Financing</t>
  </si>
  <si>
    <t>FX</t>
  </si>
  <si>
    <t>Change in Cash</t>
  </si>
  <si>
    <t>Balance Sheet</t>
  </si>
  <si>
    <t>Cash and equivalents</t>
  </si>
  <si>
    <t>AR</t>
  </si>
  <si>
    <t>Inventories</t>
  </si>
  <si>
    <t>Current Assets</t>
  </si>
  <si>
    <t>PP&amp;E (net)</t>
  </si>
  <si>
    <t>Intangibles</t>
  </si>
  <si>
    <t>Goodwill</t>
  </si>
  <si>
    <t>Total Assets</t>
  </si>
  <si>
    <t>AP</t>
  </si>
  <si>
    <t>Accrued expenses</t>
  </si>
  <si>
    <t>Current Liabilities</t>
  </si>
  <si>
    <t>Total Liabilities</t>
  </si>
  <si>
    <t>Retained earnings</t>
  </si>
  <si>
    <t>Total Liabilities and Equities</t>
  </si>
  <si>
    <t>Check</t>
  </si>
  <si>
    <t>Debt</t>
  </si>
  <si>
    <t>Total Debt</t>
  </si>
  <si>
    <t>Change in Debt</t>
  </si>
  <si>
    <t>Ratios</t>
  </si>
  <si>
    <t>ROE</t>
  </si>
  <si>
    <t>ROE ex cash</t>
  </si>
  <si>
    <t>ROE multiple on ROIC</t>
  </si>
  <si>
    <t>Net margin (NI/S)</t>
  </si>
  <si>
    <t>Asset turnover (S/A)</t>
  </si>
  <si>
    <t>Leverage (A/E)</t>
  </si>
  <si>
    <t>ROIC</t>
  </si>
  <si>
    <t>Equity</t>
  </si>
  <si>
    <t>Date</t>
  </si>
  <si>
    <t>Operating lease liabilities</t>
  </si>
  <si>
    <t>WACC</t>
  </si>
  <si>
    <t>Ticker Details</t>
  </si>
  <si>
    <t>Current year</t>
  </si>
  <si>
    <t>Risk free rate</t>
  </si>
  <si>
    <t>Exchange</t>
  </si>
  <si>
    <t>NYSE</t>
  </si>
  <si>
    <t>EQRP</t>
  </si>
  <si>
    <t>Ticker</t>
  </si>
  <si>
    <t>Beta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</si>
  <si>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</si>
  <si>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</si>
  <si>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</si>
  <si>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</si>
  <si>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</si>
  <si>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</si>
  <si>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</si>
  <si>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</si>
  <si>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</si>
  <si>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</si>
  <si>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</si>
  <si>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</si>
  <si>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</si>
  <si>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</si>
  <si>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</si>
  <si>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</si>
  <si>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</si>
  <si>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</si>
  <si>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</si>
  <si>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</si>
  <si>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</si>
  <si>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</si>
  <si>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</si>
  <si>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</si>
  <si>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</si>
  <si>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</si>
  <si>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</si>
  <si>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</si>
  <si>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</si>
  <si>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</si>
  <si>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EBITDA</t>
  </si>
  <si>
    <t>Y/Y EBITDA Growth</t>
  </si>
  <si>
    <t>EBITDA Margins</t>
  </si>
  <si>
    <t>Deferred taxes</t>
  </si>
  <si>
    <t>Change in NWC</t>
  </si>
  <si>
    <t>Capex/M&amp;A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</si>
  <si>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</si>
  <si>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</si>
  <si>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</si>
  <si>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</si>
  <si>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</si>
  <si>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</si>
  <si>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</si>
  <si>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</si>
  <si>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</si>
  <si>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</si>
  <si>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</si>
  <si>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</si>
  <si>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</si>
  <si>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EPS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</si>
  <si>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</si>
  <si>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</si>
  <si>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</si>
  <si>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</si>
  <si>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</si>
  <si>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</si>
  <si>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</si>
  <si>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</si>
  <si>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</si>
  <si>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</si>
  <si>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</si>
  <si>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</si>
  <si>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D/Cap</t>
  </si>
  <si>
    <t>A-tax Cost of Debt</t>
  </si>
  <si>
    <t>Total Revenue</t>
  </si>
  <si>
    <t>Total Operating Income</t>
  </si>
  <si>
    <t>Prepaid and other</t>
  </si>
  <si>
    <t>ROU</t>
  </si>
  <si>
    <t>Current portion of LT debt</t>
  </si>
  <si>
    <t>Long-term debt</t>
  </si>
  <si>
    <t>Deferred income taxes</t>
  </si>
  <si>
    <t>Paid in capital</t>
  </si>
  <si>
    <t>Accumulated other comprehensive income/loss</t>
  </si>
  <si>
    <t>Depreciation</t>
  </si>
  <si>
    <t>Amortization</t>
  </si>
  <si>
    <t>Change in LT debt</t>
  </si>
  <si>
    <t>Change in common equity</t>
  </si>
  <si>
    <t>PP&amp;E, Intangibles, Goodwill</t>
  </si>
  <si>
    <t>Revolver</t>
  </si>
  <si>
    <t>Reported Interest Expense</t>
  </si>
  <si>
    <t>Implied Interest Rate</t>
  </si>
  <si>
    <t>Estimated Interest Rate</t>
  </si>
  <si>
    <t>D/EBITDA</t>
  </si>
  <si>
    <t>na</t>
  </si>
  <si>
    <t>ND/EBITDA</t>
  </si>
  <si>
    <t>Total NWC</t>
  </si>
  <si>
    <t>Organic Change in NWC</t>
  </si>
  <si>
    <t>Total Change in NWC</t>
  </si>
  <si>
    <t>NWC as % of Revenue</t>
  </si>
  <si>
    <t>Invested Capital (Equity + Debt capital, excluding cash)</t>
  </si>
  <si>
    <t>Invested Capital (Equity + Debt capital)</t>
  </si>
  <si>
    <t>NOPAT @ 23% tax rate</t>
  </si>
  <si>
    <t>ROIC ex cash</t>
  </si>
  <si>
    <t>M&amp;A/Other Change in NWC</t>
  </si>
  <si>
    <t>FCFE ex M&amp;A/Debt Distinguishment</t>
  </si>
  <si>
    <t>Adj. EBITDA</t>
  </si>
  <si>
    <t>DD&amp;A</t>
  </si>
  <si>
    <t>DVA</t>
  </si>
  <si>
    <t>Outpatient hemodialysis</t>
  </si>
  <si>
    <t>Home-based dialysis</t>
  </si>
  <si>
    <t>Hospital inpatient hemodialysis</t>
  </si>
  <si>
    <t>Treatments</t>
  </si>
  <si>
    <t>Medicare and Medicare Advantage plans</t>
  </si>
  <si>
    <t>Medicaid and managed Medicaid plans</t>
  </si>
  <si>
    <t>Other government-based programs</t>
  </si>
  <si>
    <t>Commercial (including hospital dialysis services)</t>
  </si>
  <si>
    <t>Total U.S. dialysis patient services revenue</t>
  </si>
  <si>
    <t>Other - Ancillary services</t>
  </si>
  <si>
    <t>Intersegment</t>
  </si>
  <si>
    <t>Net patient service revenues</t>
  </si>
  <si>
    <t>Other external sources</t>
  </si>
  <si>
    <t>Intersegment revenues</t>
  </si>
  <si>
    <t>Total Segment Revenue</t>
  </si>
  <si>
    <t>U.S. Dialysis</t>
  </si>
  <si>
    <t>Ancillary Services</t>
  </si>
  <si>
    <t>Average treatments per day</t>
  </si>
  <si>
    <t>Treatment days</t>
  </si>
  <si>
    <t>Normalized non-acquired treatment growth</t>
  </si>
  <si>
    <t>Dialysis treatments (000)</t>
  </si>
  <si>
    <t>y/y treatments</t>
  </si>
  <si>
    <t>Patient care costs</t>
  </si>
  <si>
    <t>G&amp;A</t>
  </si>
  <si>
    <t>Equity investment income</t>
  </si>
  <si>
    <t>Total Opex</t>
  </si>
  <si>
    <t>Segment Operating Income</t>
  </si>
  <si>
    <t>U.S. dialysis patient services revenue - Intersegment</t>
  </si>
  <si>
    <t>U.S. dialysis patient services revenue - External</t>
  </si>
  <si>
    <t>Other U.S revenue - External</t>
  </si>
  <si>
    <t>Other U.S revenue - Intersegment</t>
  </si>
  <si>
    <t>Per Treatment Breakdown</t>
  </si>
  <si>
    <t>Patient Services Revenue</t>
  </si>
  <si>
    <t>Other Revenue</t>
  </si>
  <si>
    <t>U.S. IKC</t>
  </si>
  <si>
    <t>U.S. other ancillary</t>
  </si>
  <si>
    <t>International</t>
  </si>
  <si>
    <t>Equity investment income, net</t>
  </si>
  <si>
    <t>Discontinued operations</t>
  </si>
  <si>
    <t>Weighted Average Shares (basic)</t>
  </si>
  <si>
    <t>Weighted Average Shares (f.d.)</t>
  </si>
  <si>
    <t>Acquisitions</t>
  </si>
  <si>
    <t>Dispositions</t>
  </si>
  <si>
    <t>Distribution to NCI (net)</t>
  </si>
  <si>
    <t>Restricted cash</t>
  </si>
  <si>
    <t>ST investments</t>
  </si>
  <si>
    <t>Other receivables</t>
  </si>
  <si>
    <t>Income tax receivable</t>
  </si>
  <si>
    <t>Equity &amp; LT investments</t>
  </si>
  <si>
    <t>Current portion of leases</t>
  </si>
  <si>
    <t>Income tax payable</t>
  </si>
  <si>
    <t>NCI</t>
  </si>
  <si>
    <t>Term Loan A</t>
  </si>
  <si>
    <t>Term Loan B-1</t>
  </si>
  <si>
    <t>4.625% Senior Notes - 2030</t>
  </si>
  <si>
    <t>3.75% Senior Notes - 2031</t>
  </si>
  <si>
    <t>Finance Leases</t>
  </si>
  <si>
    <t>Incremental</t>
  </si>
  <si>
    <t>Term Loan B</t>
  </si>
  <si>
    <t>5.125% Senior Notes - 2024</t>
  </si>
  <si>
    <t>5.0% Senior Notes - 2025</t>
  </si>
  <si>
    <t>Current assets held for sale</t>
  </si>
  <si>
    <t>Current liabilities held for sale</t>
  </si>
  <si>
    <t>5.75% Senior Notes - 2022</t>
  </si>
  <si>
    <t>Adj. Operating Margin</t>
  </si>
  <si>
    <t>FCFE/share</t>
  </si>
  <si>
    <t>Gain on sale/settlements</t>
  </si>
  <si>
    <t>DMG</t>
  </si>
  <si>
    <t>Operating Income</t>
  </si>
  <si>
    <t>Corporate</t>
  </si>
  <si>
    <t>Other (including Medical payables)</t>
  </si>
  <si>
    <t>Land</t>
  </si>
  <si>
    <t>Buildings</t>
  </si>
  <si>
    <t>Leasehold Improvements</t>
  </si>
  <si>
    <t>Equipment and IT</t>
  </si>
  <si>
    <t>New center and capital asset projects in progress</t>
  </si>
  <si>
    <t>Gross PP&amp;E</t>
  </si>
  <si>
    <t>Accumulated Depreciation</t>
  </si>
  <si>
    <t>Net PP&amp;E</t>
  </si>
  <si>
    <t>Net/Gross</t>
  </si>
  <si>
    <t>Beginning PP&amp;E</t>
  </si>
  <si>
    <t>Ending PP&amp;E</t>
  </si>
  <si>
    <t>Beginning Intangibles</t>
  </si>
  <si>
    <t>Ending Intangibles</t>
  </si>
  <si>
    <t>Beginning Goodwill</t>
  </si>
  <si>
    <t>Impairment</t>
  </si>
  <si>
    <t>M&amp;A/FX</t>
  </si>
  <si>
    <t>Other (incl. M&amp;A/FX)</t>
  </si>
  <si>
    <t>Ending Goodwill</t>
  </si>
  <si>
    <t>NOPAT (excl. NCI)</t>
  </si>
  <si>
    <t>ROIC (ex cash, ex NCI)</t>
  </si>
  <si>
    <t>IC (excl. NCI)</t>
  </si>
  <si>
    <t>Book Value of Common Equity</t>
  </si>
  <si>
    <t>Net Income to Common Equity</t>
  </si>
  <si>
    <t>Basic Shares (end of period)</t>
  </si>
  <si>
    <t>Dilutive Shares</t>
  </si>
  <si>
    <t>Anti-dilutive Shares</t>
  </si>
  <si>
    <t>Total Potentially Dilutive Shares</t>
  </si>
  <si>
    <t>Buybacks</t>
  </si>
  <si>
    <t>Total</t>
  </si>
  <si>
    <t>PP&amp;E as % of Revenue</t>
  </si>
  <si>
    <t>Remaining Useful Life (years)</t>
  </si>
  <si>
    <t>Capex/Depreciation</t>
  </si>
  <si>
    <t>D/Adj. EBITDA</t>
  </si>
  <si>
    <t>ND/Adj. EBITDA</t>
  </si>
  <si>
    <t>Non-cash current assets</t>
  </si>
  <si>
    <t>Current liabilities</t>
  </si>
  <si>
    <t>Adjusted Operating Income</t>
  </si>
  <si>
    <t>EPS (diluted; continuing operations)</t>
  </si>
  <si>
    <t>EPS (diluted; total)</t>
  </si>
  <si>
    <t>Other (including settlements, gain on sale, etc.)</t>
  </si>
  <si>
    <t>y/y Change</t>
  </si>
  <si>
    <t>PP&amp;E/U.S. Dialysis Treatments</t>
  </si>
  <si>
    <t>Total Clinics</t>
  </si>
  <si>
    <t>Total Patients</t>
  </si>
  <si>
    <t>Treatments/patient/year</t>
  </si>
  <si>
    <t>Transplant %</t>
  </si>
  <si>
    <t>Total U.S. Dialysis Patients</t>
  </si>
  <si>
    <t>DVA U.S. Dialysis Patients</t>
  </si>
  <si>
    <t>DVA Market Share</t>
  </si>
  <si>
    <t>y/y Growth</t>
  </si>
  <si>
    <t>ESRD Prevalence</t>
  </si>
  <si>
    <t>Transplants</t>
  </si>
  <si>
    <t>Total U.S. dialysis patient split</t>
  </si>
  <si>
    <t>Medicare and Medicare Advantage</t>
  </si>
  <si>
    <t>Other government</t>
  </si>
  <si>
    <t>Commercial</t>
  </si>
  <si>
    <t>Revenue/Treatment (location/type)</t>
  </si>
  <si>
    <t>Revenue/Patient (by payor; $000/year)</t>
  </si>
  <si>
    <t>Growth from net M&amp;A</t>
  </si>
  <si>
    <t>Normalized Operating Margin/Patient (by payor; $000/year)</t>
  </si>
  <si>
    <t>Total Government (Medicare, MA, Medicaid, etc)</t>
  </si>
  <si>
    <t>U.S.</t>
  </si>
  <si>
    <t>Total Dialysis Centers end of year</t>
  </si>
  <si>
    <t>PP&amp;E + ROU</t>
  </si>
  <si>
    <t>PP&amp;E + ROU as % of Revenue</t>
  </si>
  <si>
    <t>PP&amp;E + ROU / Patients ($000)</t>
  </si>
  <si>
    <t>U.S. Patients/Center</t>
  </si>
  <si>
    <t>W.A. Net Price</t>
  </si>
  <si>
    <t>Net Change in Shares</t>
  </si>
  <si>
    <t>Minority Interest as % of Net Income</t>
  </si>
  <si>
    <t>Segment EBITDA</t>
  </si>
  <si>
    <t>Segment Operating Margin</t>
  </si>
  <si>
    <t>Segment EBITDA Margin</t>
  </si>
  <si>
    <t>Segment Adj. EBITDA</t>
  </si>
  <si>
    <t>Segment Adj. EBITDA Margin</t>
  </si>
  <si>
    <t>NCI/other</t>
  </si>
  <si>
    <t>Corporate as % of U.S. Dialysis</t>
  </si>
  <si>
    <t>Commercial Inflation</t>
  </si>
  <si>
    <t>Government Inflation</t>
  </si>
  <si>
    <t>Opex/Patient (by payor; $000/year)</t>
  </si>
  <si>
    <t>Total Revenue/Patient/Year ($000)</t>
  </si>
  <si>
    <t>Patient care/revenue</t>
  </si>
  <si>
    <t>G&amp;A/revenue</t>
  </si>
  <si>
    <t>CFO/share</t>
  </si>
  <si>
    <t>FCF/share</t>
  </si>
  <si>
    <t>Invested Capital (ex. Goodwill)</t>
  </si>
  <si>
    <t>NOPAT (ex. Amortization of acquired intangibles)</t>
  </si>
  <si>
    <t>IKC Patients (risk-based care)</t>
  </si>
  <si>
    <t>IKC Patients (other integrated care)</t>
  </si>
  <si>
    <t>Total IKC Patients (year-end)</t>
  </si>
  <si>
    <t>Fixed Cost</t>
  </si>
  <si>
    <t>ESRD Patients</t>
  </si>
  <si>
    <t>Cohort</t>
  </si>
  <si>
    <t>Patient Additions</t>
  </si>
  <si>
    <t>Cumulative Churn</t>
  </si>
  <si>
    <t>Cohort OM</t>
  </si>
  <si>
    <t>Revenue ($mn)</t>
  </si>
  <si>
    <t>Operating Income (pre fixed-cost)</t>
  </si>
  <si>
    <t>CKD Split</t>
  </si>
  <si>
    <t>CKD</t>
  </si>
  <si>
    <t>ESRD</t>
  </si>
  <si>
    <t>Penetration</t>
  </si>
  <si>
    <t>Savings/Patient</t>
  </si>
  <si>
    <t>ROIC (ex. M&amp;A)</t>
  </si>
  <si>
    <t>2032-22</t>
  </si>
  <si>
    <t>2012-22</t>
  </si>
  <si>
    <t>2009-19</t>
  </si>
  <si>
    <t>2000-22</t>
  </si>
  <si>
    <t>Normalized Opex/patient</t>
  </si>
  <si>
    <t>Patient Turnover</t>
  </si>
  <si>
    <t>Commercial/Government</t>
  </si>
  <si>
    <t>Revenue/Clinic ($mn)</t>
  </si>
  <si>
    <t>OI/Clinic ($mn)</t>
  </si>
  <si>
    <t>US OI/Clinic ($mn)</t>
  </si>
  <si>
    <t>Opex/Clinic ($mn)</t>
  </si>
  <si>
    <t>International Patients/Center</t>
  </si>
  <si>
    <t>International Patients</t>
  </si>
  <si>
    <t>2019-32</t>
  </si>
  <si>
    <t>Industry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</si>
</sst>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0.0%"/>
    <numFmt numFmtId="165" formatCode="&quot;$&quot;#,##0.00"/>
    <numFmt numFmtId="166" formatCode="0&quot;E&quot;"/>
    <numFmt numFmtId="167" formatCode="#,##0.0"/>
    <numFmt numFmtId="168" formatCode="0.0\x"/>
    <numFmt numFmtId="169" formatCode="&quot;$&quot;#,##0"/>
    <numFmt numFmtId="170" formatCode="0.000"/>
    <numFmt numFmtId="171" formatCode="yy\-mm\-dd;@"/>
    <numFmt numFmtId="172" formatCode=";;;"/>
    <numFmt numFmtId="173" formatCode="#,##0.000"/>
    <numFmt numFmtId="174" formatCode="#,##0.0000"/>
    <numFmt numFmtId="175" formatCode="0.0"/>
    <numFmt numFmtId="176" formatCode="&quot;$&quot;#,##0.0"/>
    <numFmt numFmtId="178" formatCode="&quot;$&quot;#,##0.0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64" fontId="6" fillId="0" borderId="0" xfId="0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10" fontId="5" fillId="0" borderId="0" xfId="0" applyNumberFormat="1" applyFont="1"/>
    <xf numFmtId="10" fontId="7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3" fontId="6" fillId="0" borderId="0" xfId="0" applyNumberFormat="1" applyFont="1"/>
    <xf numFmtId="167" fontId="7" fillId="0" borderId="0" xfId="0" applyNumberFormat="1" applyFont="1"/>
    <xf numFmtId="10" fontId="7" fillId="0" borderId="0" xfId="0" applyNumberFormat="1" applyFont="1"/>
    <xf numFmtId="164" fontId="7" fillId="0" borderId="0" xfId="0" applyNumberFormat="1" applyFont="1"/>
    <xf numFmtId="3" fontId="7" fillId="0" borderId="0" xfId="0" applyNumberFormat="1" applyFont="1"/>
    <xf numFmtId="3" fontId="2" fillId="0" borderId="0" xfId="0" applyNumberFormat="1" applyFont="1"/>
    <xf numFmtId="168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9" fontId="0" fillId="0" borderId="0" xfId="0" applyNumberFormat="1"/>
    <xf numFmtId="0" fontId="2" fillId="0" borderId="1" xfId="0" applyFont="1" applyBorder="1"/>
    <xf numFmtId="3" fontId="2" fillId="0" borderId="1" xfId="0" applyNumberFormat="1" applyFont="1" applyBorder="1"/>
    <xf numFmtId="3" fontId="9" fillId="0" borderId="1" xfId="0" applyNumberFormat="1" applyFont="1" applyBorder="1"/>
    <xf numFmtId="164" fontId="6" fillId="0" borderId="0" xfId="0" applyNumberFormat="1" applyFont="1"/>
    <xf numFmtId="4" fontId="0" fillId="0" borderId="0" xfId="0" applyNumberFormat="1"/>
    <xf numFmtId="3" fontId="8" fillId="0" borderId="1" xfId="0" applyNumberFormat="1" applyFont="1" applyBorder="1"/>
    <xf numFmtId="3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4" fillId="2" borderId="0" xfId="0" applyFont="1" applyFill="1"/>
    <xf numFmtId="10" fontId="2" fillId="0" borderId="0" xfId="0" applyNumberFormat="1" applyFont="1"/>
    <xf numFmtId="2" fontId="0" fillId="0" borderId="0" xfId="0" applyNumberFormat="1"/>
    <xf numFmtId="2" fontId="7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70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3" borderId="0" xfId="0" applyFont="1" applyFill="1"/>
    <xf numFmtId="0" fontId="3" fillId="3" borderId="0" xfId="0" applyFont="1" applyFill="1"/>
    <xf numFmtId="0" fontId="8" fillId="0" borderId="0" xfId="0" applyFont="1"/>
    <xf numFmtId="171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165" fontId="7" fillId="4" borderId="2" xfId="0" applyNumberFormat="1" applyFont="1" applyFill="1" applyBorder="1" applyAlignment="1">
      <alignment horizontal="right"/>
    </xf>
    <xf numFmtId="10" fontId="6" fillId="0" borderId="0" xfId="0" applyNumberFormat="1" applyFont="1"/>
    <xf numFmtId="0" fontId="10" fillId="0" borderId="0" xfId="0" applyFont="1"/>
    <xf numFmtId="10" fontId="0" fillId="0" borderId="3" xfId="0" applyNumberFormat="1" applyBorder="1"/>
    <xf numFmtId="4" fontId="0" fillId="4" borderId="2" xfId="0" applyNumberFormat="1" applyFill="1" applyBorder="1"/>
    <xf numFmtId="172" fontId="0" fillId="0" borderId="0" xfId="0" applyNumberFormat="1"/>
    <xf numFmtId="10" fontId="6" fillId="0" borderId="0" xfId="0" applyNumberFormat="1" applyFont="1" applyAlignment="1">
      <alignment horizontal="center"/>
    </xf>
    <xf numFmtId="165" fontId="6" fillId="4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3" fontId="0" fillId="4" borderId="4" xfId="0" applyNumberFormat="1" applyFill="1" applyBorder="1"/>
    <xf numFmtId="9" fontId="6" fillId="0" borderId="0" xfId="0" applyNumberFormat="1" applyFont="1" applyAlignment="1">
      <alignment horizontal="center"/>
    </xf>
    <xf numFmtId="3" fontId="0" fillId="4" borderId="5" xfId="0" applyNumberFormat="1" applyFill="1" applyBorder="1"/>
    <xf numFmtId="164" fontId="7" fillId="0" borderId="0" xfId="0" applyNumberFormat="1" applyFont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0" xfId="0" applyNumberFormat="1" applyFont="1"/>
    <xf numFmtId="0" fontId="4" fillId="5" borderId="0" xfId="0" applyFont="1" applyFill="1"/>
    <xf numFmtId="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 indent="1"/>
    </xf>
    <xf numFmtId="164" fontId="11" fillId="0" borderId="0" xfId="0" applyNumberFormat="1" applyFont="1" applyAlignment="1">
      <alignment horizontal="right"/>
    </xf>
    <xf numFmtId="0" fontId="0" fillId="0" borderId="1" xfId="0" applyBorder="1"/>
    <xf numFmtId="3" fontId="11" fillId="0" borderId="0" xfId="0" applyNumberFormat="1" applyFont="1"/>
    <xf numFmtId="3" fontId="0" fillId="0" borderId="3" xfId="0" applyNumberFormat="1" applyBorder="1"/>
    <xf numFmtId="0" fontId="0" fillId="0" borderId="6" xfId="0" applyBorder="1"/>
    <xf numFmtId="3" fontId="0" fillId="4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4" fontId="0" fillId="4" borderId="10" xfId="0" applyNumberFormat="1" applyFill="1" applyBorder="1"/>
    <xf numFmtId="0" fontId="0" fillId="0" borderId="11" xfId="0" applyBorder="1" applyAlignment="1">
      <alignment horizontal="right"/>
    </xf>
    <xf numFmtId="0" fontId="2" fillId="6" borderId="12" xfId="0" applyFont="1" applyFill="1" applyBorder="1"/>
    <xf numFmtId="169" fontId="0" fillId="0" borderId="1" xfId="0" applyNumberFormat="1" applyBorder="1"/>
    <xf numFmtId="168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4" fontId="5" fillId="0" borderId="0" xfId="0" applyNumberFormat="1" applyFont="1"/>
    <xf numFmtId="0" fontId="0" fillId="0" borderId="6" xfId="0" applyBorder="1" applyAlignment="1">
      <alignment horizontal="right"/>
    </xf>
    <xf numFmtId="3" fontId="7" fillId="4" borderId="6" xfId="0" applyNumberFormat="1" applyFont="1" applyFill="1" applyBorder="1"/>
    <xf numFmtId="0" fontId="0" fillId="0" borderId="11" xfId="0" applyBorder="1"/>
    <xf numFmtId="3" fontId="0" fillId="4" borderId="11" xfId="0" applyNumberFormat="1" applyFill="1" applyBorder="1"/>
    <xf numFmtId="165" fontId="2" fillId="6" borderId="13" xfId="0" applyNumberFormat="1" applyFont="1" applyFill="1" applyBorder="1"/>
    <xf numFmtId="165" fontId="0" fillId="0" borderId="1" xfId="0" applyNumberFormat="1" applyBorder="1"/>
    <xf numFmtId="166" fontId="1" fillId="3" borderId="0" xfId="0" applyNumberFormat="1" applyFont="1" applyFill="1"/>
    <xf numFmtId="0" fontId="2" fillId="5" borderId="0" xfId="0" applyFont="1" applyFill="1"/>
    <xf numFmtId="3" fontId="2" fillId="5" borderId="0" xfId="0" applyNumberFormat="1" applyFont="1" applyFill="1"/>
    <xf numFmtId="4" fontId="6" fillId="0" borderId="0" xfId="0" applyNumberFormat="1" applyFont="1"/>
    <xf numFmtId="0" fontId="2" fillId="2" borderId="0" xfId="0" applyFont="1" applyFill="1"/>
    <xf numFmtId="0" fontId="0" fillId="2" borderId="0" xfId="0" applyFill="1"/>
    <xf numFmtId="0" fontId="12" fillId="0" borderId="0" xfId="0" applyFont="1"/>
    <xf numFmtId="10" fontId="12" fillId="0" borderId="0" xfId="0" applyNumberFormat="1" applyFont="1" applyAlignment="1">
      <alignment horizontal="right"/>
    </xf>
    <xf numFmtId="3" fontId="9" fillId="0" borderId="0" xfId="0" applyNumberFormat="1" applyFont="1"/>
    <xf numFmtId="164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9" fontId="7" fillId="0" borderId="0" xfId="0" applyNumberFormat="1" applyFont="1"/>
    <xf numFmtId="3" fontId="4" fillId="0" borderId="0" xfId="0" applyNumberFormat="1" applyFont="1"/>
    <xf numFmtId="9" fontId="6" fillId="0" borderId="0" xfId="0" applyNumberFormat="1" applyFont="1"/>
    <xf numFmtId="8" fontId="0" fillId="0" borderId="0" xfId="0" applyNumberFormat="1"/>
    <xf numFmtId="3" fontId="4" fillId="2" borderId="0" xfId="0" applyNumberFormat="1" applyFont="1" applyFill="1"/>
    <xf numFmtId="2" fontId="6" fillId="0" borderId="0" xfId="0" applyNumberFormat="1" applyFont="1"/>
    <xf numFmtId="167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13" fillId="0" borderId="0" xfId="0" applyFont="1"/>
    <xf numFmtId="2" fontId="0" fillId="0" borderId="0" xfId="0" applyNumberFormat="1" applyAlignment="1">
      <alignment horizontal="left" indent="1"/>
    </xf>
    <xf numFmtId="3" fontId="4" fillId="0" borderId="1" xfId="0" applyNumberFormat="1" applyFont="1" applyBorder="1"/>
    <xf numFmtId="9" fontId="4" fillId="0" borderId="1" xfId="0" applyNumberFormat="1" applyFont="1" applyBorder="1"/>
    <xf numFmtId="9" fontId="6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3" fontId="1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indent="1"/>
    </xf>
    <xf numFmtId="169" fontId="2" fillId="0" borderId="1" xfId="0" applyNumberFormat="1" applyFont="1" applyBorder="1"/>
    <xf numFmtId="169" fontId="7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0" fontId="7" fillId="0" borderId="0" xfId="0" applyFont="1"/>
    <xf numFmtId="169" fontId="6" fillId="0" borderId="0" xfId="0" applyNumberFormat="1" applyFont="1"/>
    <xf numFmtId="169" fontId="14" fillId="0" borderId="0" xfId="0" applyNumberFormat="1" applyFont="1" applyAlignment="1">
      <alignment horizontal="right"/>
    </xf>
    <xf numFmtId="175" fontId="0" fillId="0" borderId="0" xfId="0" applyNumberFormat="1"/>
    <xf numFmtId="175" fontId="7" fillId="0" borderId="0" xfId="0" applyNumberFormat="1" applyFont="1"/>
    <xf numFmtId="1" fontId="0" fillId="0" borderId="0" xfId="0" applyNumberFormat="1"/>
    <xf numFmtId="1" fontId="5" fillId="0" borderId="0" xfId="0" applyNumberFormat="1" applyFont="1"/>
    <xf numFmtId="14" fontId="0" fillId="0" borderId="0" xfId="0" applyNumberFormat="1"/>
    <xf numFmtId="15" fontId="0" fillId="0" borderId="0" xfId="0" applyNumberFormat="1"/>
    <xf numFmtId="0" fontId="2" fillId="0" borderId="0" xfId="0" applyFont="1" applyAlignment="1">
      <alignment horizontal="left" indent="1"/>
    </xf>
    <xf numFmtId="169" fontId="2" fillId="0" borderId="0" xfId="0" applyNumberFormat="1" applyFont="1"/>
    <xf numFmtId="169" fontId="14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9" fontId="8" fillId="0" borderId="1" xfId="0" applyNumberFormat="1" applyFont="1" applyBorder="1"/>
    <xf numFmtId="164" fontId="5" fillId="0" borderId="0" xfId="0" applyNumberFormat="1" applyFo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3" fontId="14" fillId="0" borderId="0" xfId="0" applyNumberFormat="1" applyFont="1"/>
    <xf numFmtId="164" fontId="14" fillId="0" borderId="0" xfId="0" applyNumberFormat="1" applyFont="1" applyAlignment="1">
      <alignment horizontal="center"/>
    </xf>
    <xf numFmtId="9" fontId="5" fillId="0" borderId="0" xfId="0" applyNumberFormat="1" applyFont="1"/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167" fontId="4" fillId="2" borderId="0" xfId="0" applyNumberFormat="1" applyFont="1" applyFill="1"/>
    <xf numFmtId="3" fontId="8" fillId="0" borderId="0" xfId="0" applyNumberFormat="1" applyFont="1"/>
    <xf numFmtId="169" fontId="5" fillId="0" borderId="0" xfId="0" applyNumberFormat="1" applyFont="1"/>
    <xf numFmtId="164" fontId="12" fillId="0" borderId="0" xfId="0" applyNumberFormat="1" applyFont="1"/>
    <xf numFmtId="169" fontId="2" fillId="0" borderId="1" xfId="0" applyNumberFormat="1" applyFont="1" applyBorder="1" applyAlignment="1">
      <alignment horizontal="right"/>
    </xf>
    <xf numFmtId="176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164" fontId="7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" fillId="3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6" fillId="0" borderId="0" xfId="0" applyFont="1"/>
    <xf numFmtId="173" fontId="4" fillId="0" borderId="0" xfId="0" applyNumberFormat="1" applyFont="1"/>
    <xf numFmtId="166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78" fontId="0" fillId="0" borderId="0" xfId="0" applyNumberFormat="1"/>
    <xf numFmtId="10" fontId="8" fillId="0" borderId="0" xfId="0" applyNumberFormat="1" applyFont="1"/>
    <xf numFmtId="175" fontId="0" fillId="0" borderId="0" xfId="0" applyNumberFormat="1" applyAlignment="1">
      <alignment horizontal="right"/>
    </xf>
    <xf numFmtId="167" fontId="4" fillId="0" borderId="0" xfId="0" applyNumberFormat="1" applyFont="1"/>
    <xf numFmtId="173" fontId="2" fillId="0" borderId="0" xfId="0" applyNumberFormat="1" applyFont="1"/>
    <xf numFmtId="3" fontId="0" fillId="0" borderId="0" xfId="0" applyNumberFormat="1" applyFill="1"/>
    <xf numFmtId="3" fontId="9" fillId="0" borderId="1" xfId="0" applyNumberFormat="1" applyFont="1" applyFill="1" applyBorder="1"/>
    <xf numFmtId="168" fontId="7" fillId="0" borderId="0" xfId="0" applyNumberFormat="1" applyFont="1" applyFill="1"/>
    <xf numFmtId="169" fontId="7" fillId="0" borderId="0" xfId="0" applyNumberFormat="1" applyFont="1" applyFill="1"/>
    <xf numFmtId="1" fontId="2" fillId="0" borderId="1" xfId="0" applyNumberFormat="1" applyFont="1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1D1"/>
      <color rgb="FF38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C25C-F9E1-4497-943E-9881B0AF6A66}">
  <sheetPr>
    <tabColor theme="9" tint="-0.499984740745262"/>
  </sheetPr>
  <dimension ref="B1:XCZ127"/>
  <sheetViews>
    <sheetView showGridLines="0" tabSelected="1" zoomScale="85" zoomScaleNormal="85" workbookViewId="0">
      <selection activeCell="O11" sqref="O11"/>
    </sheetView>
  </sheetViews>
  <sheetFormatPr defaultRowHeight="14.5" x14ac:dyDescent="0.35"/>
  <cols>
    <col min="2" max="2" width="27.90625" bestFit="1" customWidth="1"/>
    <col min="3" max="13" width="9.7265625" customWidth="1"/>
    <col min="17" max="19" width="10.08984375" bestFit="1" customWidth="1"/>
  </cols>
  <sheetData>
    <row r="1" spans="2:17" x14ac:dyDescent="0.35">
      <c r="F1" s="7"/>
      <c r="G1" s="7"/>
      <c r="H1" s="7"/>
      <c r="I1" s="11"/>
    </row>
    <row r="2" spans="2:17" ht="5.15" customHeight="1" x14ac:dyDescent="0.35"/>
    <row r="3" spans="2:17" x14ac:dyDescent="0.35">
      <c r="B3" s="41" t="s">
        <v>66</v>
      </c>
      <c r="C3" s="42"/>
      <c r="D3" s="42"/>
      <c r="E3" s="42"/>
      <c r="G3" s="41" t="s">
        <v>67</v>
      </c>
      <c r="H3" s="41"/>
      <c r="I3" s="41"/>
      <c r="J3" s="41"/>
      <c r="K3" s="41"/>
      <c r="L3" s="41"/>
      <c r="M3" s="41"/>
    </row>
    <row r="4" spans="2:17" ht="5.15" customHeight="1" x14ac:dyDescent="0.35"/>
    <row r="5" spans="2:17" x14ac:dyDescent="0.35">
      <c r="B5" t="s">
        <v>68</v>
      </c>
      <c r="C5" s="43">
        <v>2023</v>
      </c>
      <c r="G5" s="20" t="s">
        <v>64</v>
      </c>
      <c r="M5" s="44">
        <f ca="1">TODAY()</f>
        <v>45069</v>
      </c>
    </row>
    <row r="6" spans="2:17" x14ac:dyDescent="0.35">
      <c r="B6" t="s">
        <v>69</v>
      </c>
      <c r="C6" s="15">
        <v>0.03</v>
      </c>
      <c r="G6" s="20" t="s">
        <v>70</v>
      </c>
      <c r="M6" s="45" t="s">
        <v>71</v>
      </c>
    </row>
    <row r="7" spans="2:17" x14ac:dyDescent="0.35">
      <c r="B7" t="s">
        <v>72</v>
      </c>
      <c r="C7" s="15">
        <v>0.06</v>
      </c>
      <c r="G7" s="20" t="s">
        <v>73</v>
      </c>
      <c r="M7" s="45" t="s">
        <v>172</v>
      </c>
    </row>
    <row r="8" spans="2:17" x14ac:dyDescent="0.35">
      <c r="B8" t="s">
        <v>74</v>
      </c>
      <c r="C8" s="35">
        <v>1</v>
      </c>
      <c r="G8" s="20" t="s">
        <v>14</v>
      </c>
      <c r="M8" s="46">
        <v>100</v>
      </c>
    </row>
    <row r="9" spans="2:17" x14ac:dyDescent="0.35">
      <c r="B9" t="s">
        <v>9</v>
      </c>
      <c r="C9" s="7">
        <f>+C6+C7*C8</f>
        <v>0.09</v>
      </c>
      <c r="G9" s="20" t="s">
        <v>75</v>
      </c>
      <c r="M9" s="19">
        <f ca="1">+C62</f>
        <v>74.775068160086789</v>
      </c>
    </row>
    <row r="10" spans="2:17" x14ac:dyDescent="0.35">
      <c r="B10" t="s">
        <v>76</v>
      </c>
      <c r="C10" s="14">
        <v>0.09</v>
      </c>
      <c r="G10" s="20" t="s">
        <v>77</v>
      </c>
      <c r="M10" s="19">
        <f ca="1">+C107</f>
        <v>78.135926980199812</v>
      </c>
    </row>
    <row r="11" spans="2:17" x14ac:dyDescent="0.35">
      <c r="B11" t="s">
        <v>78</v>
      </c>
      <c r="C11" s="15">
        <v>0.03</v>
      </c>
      <c r="G11" s="20" t="s">
        <v>79</v>
      </c>
      <c r="M11" s="7">
        <f ca="1">+B122</f>
        <v>4.9791673296183614E-2</v>
      </c>
    </row>
    <row r="12" spans="2:17" x14ac:dyDescent="0.35">
      <c r="B12" t="s">
        <v>80</v>
      </c>
      <c r="C12" s="14">
        <v>0.03</v>
      </c>
    </row>
    <row r="13" spans="2:17" x14ac:dyDescent="0.35">
      <c r="B13" t="s">
        <v>81</v>
      </c>
      <c r="C13" s="47">
        <f>+C11+C12</f>
        <v>0.06</v>
      </c>
      <c r="Q13" s="7"/>
    </row>
    <row r="14" spans="2:17" ht="5.15" customHeight="1" x14ac:dyDescent="0.35">
      <c r="C14" s="48"/>
    </row>
    <row r="15" spans="2:17" x14ac:dyDescent="0.35">
      <c r="B15" t="s">
        <v>82</v>
      </c>
      <c r="C15" s="14">
        <v>0.21</v>
      </c>
      <c r="G15" s="41" t="s">
        <v>83</v>
      </c>
      <c r="H15" s="42"/>
      <c r="I15" s="42"/>
      <c r="J15" s="42"/>
      <c r="K15" s="42"/>
      <c r="L15" s="42"/>
      <c r="M15" s="42"/>
    </row>
    <row r="16" spans="2:17" ht="5.15" customHeight="1" x14ac:dyDescent="0.35"/>
    <row r="17" spans="2:19" x14ac:dyDescent="0.35">
      <c r="B17" t="s">
        <v>84</v>
      </c>
      <c r="C17" s="49">
        <f>+C13*(1-C15)</f>
        <v>4.7399999999999998E-2</v>
      </c>
      <c r="J17" s="2" t="s">
        <v>62</v>
      </c>
      <c r="K17" s="2" t="s">
        <v>56</v>
      </c>
    </row>
    <row r="18" spans="2:19" x14ac:dyDescent="0.35">
      <c r="B18" t="s">
        <v>85</v>
      </c>
      <c r="C18" s="50">
        <f>+Model!Y332+Model!Y336</f>
        <v>94.300000000000011</v>
      </c>
      <c r="D18" s="11"/>
      <c r="E18" s="3"/>
      <c r="G18" t="s">
        <v>69</v>
      </c>
      <c r="I18" s="51"/>
      <c r="J18" s="52">
        <f>+$C$6</f>
        <v>0.03</v>
      </c>
      <c r="K18" s="52">
        <f>+$C$6</f>
        <v>0.03</v>
      </c>
    </row>
    <row r="19" spans="2:19" x14ac:dyDescent="0.35">
      <c r="B19" t="s">
        <v>14</v>
      </c>
      <c r="C19" s="53">
        <f>+M8</f>
        <v>100</v>
      </c>
      <c r="D19" s="11"/>
      <c r="E19" s="19"/>
      <c r="G19" t="s">
        <v>86</v>
      </c>
      <c r="I19" s="51"/>
      <c r="J19" s="9">
        <v>-7.0000000000000007E-2</v>
      </c>
      <c r="K19" s="52">
        <f ca="1">+K20-K18</f>
        <v>-9.2894546234126588E-2</v>
      </c>
    </row>
    <row r="20" spans="2:19" x14ac:dyDescent="0.35">
      <c r="B20" t="s">
        <v>87</v>
      </c>
      <c r="C20" s="3">
        <f>+C19*C18</f>
        <v>9430.0000000000018</v>
      </c>
      <c r="D20" s="11">
        <f>+C20/SUM($C$20:$C$22)</f>
        <v>0.51378387329948039</v>
      </c>
      <c r="E20" s="3"/>
      <c r="G20" t="s">
        <v>88</v>
      </c>
      <c r="I20" s="51"/>
      <c r="J20" s="54">
        <f>+J18+J19</f>
        <v>-4.0000000000000008E-2</v>
      </c>
      <c r="K20" s="54">
        <f ca="1">+K21*K24</f>
        <v>-6.2894546234126589E-2</v>
      </c>
    </row>
    <row r="21" spans="2:19" x14ac:dyDescent="0.35">
      <c r="B21" t="s">
        <v>89</v>
      </c>
      <c r="C21" s="55">
        <f>-C102</f>
        <v>0</v>
      </c>
      <c r="D21" s="11">
        <f>+C21/SUM($C$20:$C$22)</f>
        <v>0</v>
      </c>
      <c r="G21" t="s">
        <v>90</v>
      </c>
      <c r="J21" s="56">
        <f>+J20/J24</f>
        <v>-0.40000000000000008</v>
      </c>
      <c r="K21" s="56">
        <f>+J21</f>
        <v>-0.40000000000000008</v>
      </c>
    </row>
    <row r="22" spans="2:19" x14ac:dyDescent="0.35">
      <c r="B22" t="s">
        <v>91</v>
      </c>
      <c r="C22" s="57">
        <f>-C101</f>
        <v>8924.0210000000006</v>
      </c>
      <c r="D22" s="11">
        <f>+C22/SUM($C$20:$C$22)</f>
        <v>0.48621612670051978</v>
      </c>
      <c r="G22" t="s">
        <v>92</v>
      </c>
      <c r="J22" s="5">
        <f ca="1">+L69</f>
        <v>6.7155890871180318E-2</v>
      </c>
      <c r="K22" s="5">
        <f>+L29</f>
        <v>0.09</v>
      </c>
    </row>
    <row r="23" spans="2:19" ht="15.75" customHeight="1" x14ac:dyDescent="0.35">
      <c r="C23" s="106"/>
      <c r="G23" t="s">
        <v>93</v>
      </c>
      <c r="J23" s="5">
        <f ca="1">+J24-J22</f>
        <v>3.2844109128819687E-2</v>
      </c>
      <c r="K23" s="5">
        <f ca="1">+K24-K22</f>
        <v>6.7236365585316454E-2</v>
      </c>
      <c r="L23" s="7"/>
      <c r="M23" s="58"/>
    </row>
    <row r="24" spans="2:19" x14ac:dyDescent="0.35">
      <c r="B24" t="s">
        <v>94</v>
      </c>
      <c r="C24" s="11">
        <f>+(D20*C9)+(D21*C10)+(C17*D22)</f>
        <v>6.9287193002557868E-2</v>
      </c>
      <c r="G24" s="24" t="s">
        <v>95</v>
      </c>
      <c r="H24" s="24"/>
      <c r="I24" s="24"/>
      <c r="J24" s="59">
        <v>0.1</v>
      </c>
      <c r="K24" s="60">
        <f ca="1">(J24-(J25*C17))/(1-J25)</f>
        <v>0.15723636558531645</v>
      </c>
      <c r="L24" s="21"/>
    </row>
    <row r="25" spans="2:19" x14ac:dyDescent="0.35">
      <c r="B25" t="s">
        <v>96</v>
      </c>
      <c r="C25" s="11">
        <f ca="1">AVERAGE(C69:L69)</f>
        <v>6.3399205315220752E-2</v>
      </c>
      <c r="G25" t="s">
        <v>97</v>
      </c>
      <c r="J25" s="21">
        <f ca="1">-L101/L100</f>
        <v>0.52110578568677746</v>
      </c>
      <c r="K25" s="21">
        <f ca="1">+J25</f>
        <v>0.52110578568677746</v>
      </c>
    </row>
    <row r="26" spans="2:19" ht="5.15" customHeight="1" x14ac:dyDescent="0.35"/>
    <row r="27" spans="2:19" x14ac:dyDescent="0.35">
      <c r="B27" s="41" t="s">
        <v>98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2:19" ht="5.15" customHeight="1" x14ac:dyDescent="0.35"/>
    <row r="29" spans="2:19" x14ac:dyDescent="0.35">
      <c r="B29" t="s">
        <v>9</v>
      </c>
      <c r="C29" s="61">
        <f>+C9</f>
        <v>0.09</v>
      </c>
      <c r="D29" s="27">
        <f>C29-($C$29-$L$29)/8</f>
        <v>0.09</v>
      </c>
      <c r="E29" s="27">
        <f t="shared" ref="E29:K29" si="0">D29-($C$29-$L$29)/8</f>
        <v>0.09</v>
      </c>
      <c r="F29" s="27">
        <f t="shared" si="0"/>
        <v>0.09</v>
      </c>
      <c r="G29" s="27">
        <f t="shared" si="0"/>
        <v>0.09</v>
      </c>
      <c r="H29" s="27">
        <f t="shared" si="0"/>
        <v>0.09</v>
      </c>
      <c r="I29" s="27">
        <f t="shared" si="0"/>
        <v>0.09</v>
      </c>
      <c r="J29" s="27">
        <f t="shared" si="0"/>
        <v>0.09</v>
      </c>
      <c r="K29" s="27">
        <f t="shared" si="0"/>
        <v>0.09</v>
      </c>
      <c r="L29" s="15">
        <f>+C9</f>
        <v>0.09</v>
      </c>
      <c r="M29" s="27">
        <f>+L29</f>
        <v>0.09</v>
      </c>
    </row>
    <row r="30" spans="2:19" x14ac:dyDescent="0.35">
      <c r="B30" t="s">
        <v>99</v>
      </c>
      <c r="C30" s="105">
        <f ca="1">IF($C$5&lt;YEAR(TODAY()),1+(DAY(TODAY())+MONTH(TODAY())*30-30)/365,(DAY(TODAY())+MONTH(TODAY())*30-30)/365)</f>
        <v>0.39178082191780822</v>
      </c>
      <c r="Q30" s="127"/>
      <c r="R30" s="34"/>
      <c r="S30" s="34"/>
    </row>
    <row r="31" spans="2:19" x14ac:dyDescent="0.35">
      <c r="B31" t="s">
        <v>100</v>
      </c>
      <c r="C31" s="35">
        <v>0.5</v>
      </c>
      <c r="Q31" s="128"/>
    </row>
    <row r="32" spans="2:19" ht="5.15" customHeight="1" x14ac:dyDescent="0.35"/>
    <row r="33" spans="2:16328" x14ac:dyDescent="0.35">
      <c r="B33" s="62" t="s">
        <v>101</v>
      </c>
      <c r="C33" s="62">
        <v>1</v>
      </c>
      <c r="D33" s="62">
        <f>+C33+1</f>
        <v>2</v>
      </c>
      <c r="E33" s="62">
        <f>+D33+1</f>
        <v>3</v>
      </c>
      <c r="F33" s="62">
        <f>+E33+1</f>
        <v>4</v>
      </c>
      <c r="G33" s="62">
        <f>+F33+1</f>
        <v>5</v>
      </c>
      <c r="H33" s="62">
        <f>+G33+1</f>
        <v>6</v>
      </c>
      <c r="I33" s="62">
        <f t="shared" ref="I33:M34" si="1">+H33+1</f>
        <v>7</v>
      </c>
      <c r="J33" s="62">
        <f t="shared" si="1"/>
        <v>8</v>
      </c>
      <c r="K33" s="62">
        <f t="shared" si="1"/>
        <v>9</v>
      </c>
      <c r="L33" s="62">
        <f t="shared" si="1"/>
        <v>10</v>
      </c>
      <c r="M33" s="62">
        <f t="shared" si="1"/>
        <v>11</v>
      </c>
    </row>
    <row r="34" spans="2:16328" x14ac:dyDescent="0.35">
      <c r="B34" s="62" t="s">
        <v>10</v>
      </c>
      <c r="C34" s="62">
        <f>+C5</f>
        <v>2023</v>
      </c>
      <c r="D34" s="62">
        <f>+C34+1</f>
        <v>2024</v>
      </c>
      <c r="E34" s="62">
        <f t="shared" ref="E34:F34" si="2">+D34+1</f>
        <v>2025</v>
      </c>
      <c r="F34" s="62">
        <f t="shared" si="2"/>
        <v>2026</v>
      </c>
      <c r="G34" s="62">
        <f>+F34+1</f>
        <v>2027</v>
      </c>
      <c r="H34" s="62">
        <f t="shared" ref="H34" si="3">+G34+1</f>
        <v>2028</v>
      </c>
      <c r="I34" s="62">
        <f t="shared" si="1"/>
        <v>2029</v>
      </c>
      <c r="J34" s="62">
        <f t="shared" si="1"/>
        <v>2030</v>
      </c>
      <c r="K34" s="62">
        <f t="shared" si="1"/>
        <v>2031</v>
      </c>
      <c r="L34" s="62">
        <f t="shared" si="1"/>
        <v>2032</v>
      </c>
      <c r="M34" s="62">
        <f>+L34+1</f>
        <v>2033</v>
      </c>
    </row>
    <row r="35" spans="2:16328" ht="5.15" customHeight="1" x14ac:dyDescent="0.35"/>
    <row r="36" spans="2:16328" x14ac:dyDescent="0.35">
      <c r="B36" t="s">
        <v>102</v>
      </c>
      <c r="C36" s="28">
        <f ca="1">+Model!Z219</f>
        <v>5.6911547970670204</v>
      </c>
      <c r="D36" s="28">
        <f ca="1">+Model!AA219</f>
        <v>6.6535381298213103</v>
      </c>
      <c r="E36" s="28">
        <f ca="1">+Model!AB219</f>
        <v>7.7922745332821339</v>
      </c>
      <c r="F36" s="28">
        <f ca="1">+Model!AC219</f>
        <v>9.0635500727570637</v>
      </c>
      <c r="G36" s="28">
        <f ca="1">+Model!AD219</f>
        <v>10.735561169350822</v>
      </c>
      <c r="H36" s="28">
        <f ca="1">+Model!AE219</f>
        <v>12.551829514066469</v>
      </c>
      <c r="I36" s="28">
        <f ca="1">+Model!AF219</f>
        <v>14.534416706964482</v>
      </c>
      <c r="J36" s="28">
        <f ca="1">+Model!AG219</f>
        <v>16.694542131228562</v>
      </c>
      <c r="K36" s="28">
        <f ca="1">+Model!AH219</f>
        <v>18.414739496202326</v>
      </c>
      <c r="L36" s="28">
        <f ca="1">+Model!AI219</f>
        <v>19.994005531282216</v>
      </c>
      <c r="M36" s="82">
        <f ca="1">+L36*(1+$K$20)</f>
        <v>18.736491625989604</v>
      </c>
      <c r="O36" s="63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64"/>
      <c r="JP36" s="64"/>
      <c r="JQ36" s="64"/>
      <c r="JR36" s="64"/>
      <c r="JS36" s="64"/>
      <c r="JT36" s="64"/>
      <c r="JU36" s="64"/>
      <c r="JV36" s="64"/>
      <c r="JW36" s="64"/>
      <c r="JX36" s="64"/>
      <c r="JY36" s="64"/>
      <c r="JZ36" s="64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64"/>
      <c r="KU36" s="64"/>
      <c r="KV36" s="64"/>
      <c r="KW36" s="64"/>
      <c r="KX36" s="64"/>
      <c r="KY36" s="64"/>
      <c r="KZ36" s="64"/>
      <c r="LA36" s="64"/>
      <c r="LB36" s="64"/>
      <c r="LC36" s="64"/>
      <c r="LD36" s="64"/>
      <c r="LE36" s="64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4"/>
      <c r="LT36" s="64"/>
      <c r="LU36" s="64"/>
      <c r="LV36" s="64"/>
      <c r="LW36" s="64"/>
      <c r="LX36" s="64"/>
      <c r="LY36" s="64"/>
      <c r="LZ36" s="64"/>
      <c r="MA36" s="64"/>
      <c r="MB36" s="64"/>
      <c r="MC36" s="64"/>
      <c r="MD36" s="64"/>
      <c r="ME36" s="64"/>
      <c r="MF36" s="64"/>
      <c r="MG36" s="64"/>
      <c r="MH36" s="64"/>
      <c r="MI36" s="64"/>
      <c r="MJ36" s="64"/>
      <c r="MK36" s="64"/>
      <c r="ML36" s="64"/>
      <c r="MM36" s="64"/>
      <c r="MN36" s="64"/>
      <c r="MO36" s="64"/>
      <c r="MP36" s="64"/>
      <c r="MQ36" s="64"/>
      <c r="MR36" s="64"/>
      <c r="MS36" s="64"/>
      <c r="MT36" s="64"/>
      <c r="MU36" s="64"/>
      <c r="MV36" s="64"/>
      <c r="MW36" s="64"/>
      <c r="MX36" s="64"/>
      <c r="MY36" s="64"/>
      <c r="MZ36" s="64"/>
      <c r="NA36" s="64"/>
      <c r="NB36" s="64"/>
      <c r="NC36" s="64"/>
      <c r="ND36" s="64"/>
      <c r="NE36" s="64"/>
      <c r="NF36" s="64"/>
      <c r="NG36" s="64"/>
      <c r="NH36" s="64"/>
      <c r="NI36" s="64"/>
      <c r="NJ36" s="64"/>
      <c r="NK36" s="64"/>
      <c r="NL36" s="64"/>
      <c r="NM36" s="64"/>
      <c r="NN36" s="64"/>
      <c r="NO36" s="64"/>
      <c r="NP36" s="64"/>
      <c r="NQ36" s="64"/>
      <c r="NR36" s="64"/>
      <c r="NS36" s="64"/>
      <c r="NT36" s="64"/>
      <c r="NU36" s="64"/>
      <c r="NV36" s="64"/>
      <c r="NW36" s="64"/>
      <c r="NX36" s="64"/>
      <c r="NY36" s="64"/>
      <c r="NZ36" s="64"/>
      <c r="OA36" s="64"/>
      <c r="OB36" s="64"/>
      <c r="OC36" s="64"/>
      <c r="OD36" s="64"/>
      <c r="OE36" s="64"/>
      <c r="OF36" s="64"/>
      <c r="OG36" s="64"/>
      <c r="OH36" s="64"/>
      <c r="OI36" s="64"/>
      <c r="OJ36" s="64"/>
      <c r="OK36" s="64"/>
      <c r="OL36" s="64"/>
      <c r="OM36" s="64"/>
      <c r="ON36" s="64"/>
      <c r="OO36" s="64"/>
      <c r="OP36" s="64"/>
      <c r="OQ36" s="64"/>
      <c r="OR36" s="64"/>
      <c r="OS36" s="64"/>
      <c r="OT36" s="64"/>
      <c r="OU36" s="64"/>
      <c r="OV36" s="64"/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/>
      <c r="PI36" s="64"/>
      <c r="PJ36" s="64"/>
      <c r="PK36" s="64"/>
      <c r="PL36" s="64"/>
      <c r="PM36" s="64"/>
      <c r="PN36" s="64"/>
      <c r="PO36" s="64"/>
      <c r="PP36" s="64"/>
      <c r="PQ36" s="64"/>
      <c r="PR36" s="64"/>
      <c r="PS36" s="64"/>
      <c r="PT36" s="64"/>
      <c r="PU36" s="64"/>
      <c r="PV36" s="64"/>
      <c r="PW36" s="64"/>
      <c r="PX36" s="64"/>
      <c r="PY36" s="64"/>
      <c r="PZ36" s="64"/>
      <c r="QA36" s="64"/>
      <c r="QB36" s="64"/>
      <c r="QC36" s="64"/>
      <c r="QD36" s="64"/>
      <c r="QE36" s="64"/>
      <c r="QF36" s="64"/>
      <c r="QG36" s="64"/>
      <c r="QH36" s="64"/>
      <c r="QI36" s="64"/>
      <c r="QJ36" s="64"/>
      <c r="QK36" s="64"/>
      <c r="QL36" s="64"/>
      <c r="QM36" s="64"/>
      <c r="QN36" s="64"/>
      <c r="QO36" s="64"/>
      <c r="QP36" s="64"/>
      <c r="QQ36" s="64"/>
      <c r="QR36" s="64"/>
      <c r="QS36" s="64"/>
      <c r="QT36" s="64"/>
      <c r="QU36" s="64"/>
      <c r="QV36" s="64"/>
      <c r="QW36" s="64"/>
      <c r="QX36" s="64"/>
      <c r="QY36" s="64"/>
      <c r="QZ36" s="64"/>
      <c r="RA36" s="64"/>
      <c r="RB36" s="64"/>
      <c r="RC36" s="64"/>
      <c r="RD36" s="64"/>
      <c r="RE36" s="64"/>
      <c r="RF36" s="64"/>
      <c r="RG36" s="64"/>
      <c r="RH36" s="64"/>
      <c r="RI36" s="64"/>
      <c r="RJ36" s="64"/>
      <c r="RK36" s="64"/>
      <c r="RL36" s="64"/>
      <c r="RM36" s="64"/>
      <c r="RN36" s="64"/>
      <c r="RO36" s="64"/>
      <c r="RP36" s="64"/>
      <c r="RQ36" s="64"/>
      <c r="RR36" s="64"/>
      <c r="RS36" s="64"/>
      <c r="RT36" s="64"/>
      <c r="RU36" s="64"/>
      <c r="RV36" s="64"/>
      <c r="RW36" s="64"/>
      <c r="RX36" s="64"/>
      <c r="RY36" s="64"/>
      <c r="RZ36" s="64"/>
      <c r="SA36" s="64"/>
      <c r="SB36" s="64"/>
      <c r="SC36" s="64"/>
      <c r="SD36" s="64"/>
      <c r="SE36" s="64"/>
      <c r="SF36" s="64"/>
      <c r="SG36" s="64"/>
      <c r="SH36" s="64"/>
      <c r="SI36" s="64"/>
      <c r="SJ36" s="64"/>
      <c r="SK36" s="64"/>
      <c r="SL36" s="64"/>
      <c r="SM36" s="64"/>
      <c r="SN36" s="64"/>
      <c r="SO36" s="64"/>
      <c r="SP36" s="64"/>
      <c r="SQ36" s="64"/>
      <c r="SR36" s="64"/>
      <c r="SS36" s="64"/>
      <c r="ST36" s="64"/>
      <c r="SU36" s="64"/>
      <c r="SV36" s="64"/>
      <c r="SW36" s="64"/>
      <c r="SX36" s="64"/>
      <c r="SY36" s="64"/>
      <c r="SZ36" s="64"/>
      <c r="TA36" s="64"/>
      <c r="TB36" s="64"/>
      <c r="TC36" s="64"/>
      <c r="TD36" s="64"/>
      <c r="TE36" s="64"/>
      <c r="TF36" s="64"/>
      <c r="TG36" s="64"/>
      <c r="TH36" s="64"/>
      <c r="TI36" s="64"/>
      <c r="TJ36" s="64"/>
      <c r="TK36" s="64"/>
      <c r="TL36" s="64"/>
      <c r="TM36" s="64"/>
      <c r="TN36" s="64"/>
      <c r="TO36" s="64"/>
      <c r="TP36" s="64"/>
      <c r="TQ36" s="64"/>
      <c r="TR36" s="64"/>
      <c r="TS36" s="64"/>
      <c r="TT36" s="64"/>
      <c r="TU36" s="64"/>
      <c r="TV36" s="64"/>
      <c r="TW36" s="64"/>
      <c r="TX36" s="64"/>
      <c r="TY36" s="64"/>
      <c r="TZ36" s="64"/>
      <c r="UA36" s="64"/>
      <c r="UB36" s="64"/>
      <c r="UC36" s="64"/>
      <c r="UD36" s="64"/>
      <c r="UE36" s="64"/>
      <c r="UF36" s="64"/>
      <c r="UG36" s="64"/>
      <c r="UH36" s="64"/>
      <c r="UI36" s="64"/>
      <c r="UJ36" s="64"/>
      <c r="UK36" s="64"/>
      <c r="UL36" s="64"/>
      <c r="UM36" s="64"/>
      <c r="UN36" s="64"/>
      <c r="UO36" s="64"/>
      <c r="UP36" s="64"/>
      <c r="UQ36" s="64"/>
      <c r="UR36" s="64"/>
      <c r="US36" s="64"/>
      <c r="UT36" s="64"/>
      <c r="UU36" s="64"/>
      <c r="UV36" s="64"/>
      <c r="UW36" s="64"/>
      <c r="UX36" s="64"/>
      <c r="UY36" s="64"/>
      <c r="UZ36" s="64"/>
      <c r="VA36" s="64"/>
      <c r="VB36" s="64"/>
      <c r="VC36" s="64"/>
      <c r="VD36" s="64"/>
      <c r="VE36" s="64"/>
      <c r="VF36" s="64"/>
      <c r="VG36" s="64"/>
      <c r="VH36" s="64"/>
      <c r="VI36" s="64"/>
      <c r="VJ36" s="64"/>
      <c r="VK36" s="64"/>
      <c r="VL36" s="64"/>
      <c r="VM36" s="64"/>
      <c r="VN36" s="64"/>
      <c r="VO36" s="64"/>
      <c r="VP36" s="64"/>
      <c r="VQ36" s="64"/>
      <c r="VR36" s="64"/>
      <c r="VS36" s="64"/>
      <c r="VT36" s="64"/>
      <c r="VU36" s="64"/>
      <c r="VV36" s="64"/>
      <c r="VW36" s="64"/>
      <c r="VX36" s="64"/>
      <c r="VY36" s="64"/>
      <c r="VZ36" s="64"/>
      <c r="WA36" s="64"/>
      <c r="WB36" s="64"/>
      <c r="WC36" s="64"/>
      <c r="WD36" s="64"/>
      <c r="WE36" s="64"/>
      <c r="WF36" s="64"/>
      <c r="WG36" s="64"/>
      <c r="WH36" s="64"/>
      <c r="WI36" s="64"/>
      <c r="WJ36" s="64"/>
      <c r="WK36" s="64"/>
      <c r="WL36" s="64"/>
      <c r="WM36" s="64"/>
      <c r="WN36" s="64"/>
      <c r="WO36" s="64"/>
      <c r="WP36" s="64"/>
      <c r="WQ36" s="64"/>
      <c r="WR36" s="64"/>
      <c r="WS36" s="64"/>
      <c r="WT36" s="64"/>
      <c r="WU36" s="64"/>
      <c r="WV36" s="64"/>
      <c r="WW36" s="64"/>
      <c r="WX36" s="64"/>
      <c r="WY36" s="64"/>
      <c r="WZ36" s="64"/>
      <c r="XA36" s="64"/>
      <c r="XB36" s="64"/>
      <c r="XC36" s="64"/>
      <c r="XD36" s="64"/>
      <c r="XE36" s="64"/>
      <c r="XF36" s="64"/>
      <c r="XG36" s="64"/>
      <c r="XH36" s="64"/>
      <c r="XI36" s="64"/>
      <c r="XJ36" s="64"/>
      <c r="XK36" s="64"/>
      <c r="XL36" s="64"/>
      <c r="XM36" s="64"/>
      <c r="XN36" s="64"/>
      <c r="XO36" s="64"/>
      <c r="XP36" s="64"/>
      <c r="XQ36" s="64"/>
      <c r="XR36" s="64"/>
      <c r="XS36" s="64"/>
      <c r="XT36" s="64"/>
      <c r="XU36" s="64"/>
      <c r="XV36" s="64"/>
      <c r="XW36" s="64"/>
      <c r="XX36" s="64"/>
      <c r="XY36" s="64"/>
      <c r="XZ36" s="64"/>
      <c r="YA36" s="64"/>
      <c r="YB36" s="64"/>
      <c r="YC36" s="64"/>
      <c r="YD36" s="64"/>
      <c r="YE36" s="64"/>
      <c r="YF36" s="64"/>
      <c r="YG36" s="64"/>
      <c r="YH36" s="64"/>
      <c r="YI36" s="64"/>
      <c r="YJ36" s="64"/>
      <c r="YK36" s="64"/>
      <c r="YL36" s="64"/>
      <c r="YM36" s="64"/>
      <c r="YN36" s="64"/>
      <c r="YO36" s="64"/>
      <c r="YP36" s="64"/>
      <c r="YQ36" s="64"/>
      <c r="YR36" s="64"/>
      <c r="YS36" s="64"/>
      <c r="YT36" s="64"/>
      <c r="YU36" s="64"/>
      <c r="YV36" s="64"/>
      <c r="YW36" s="64"/>
      <c r="YX36" s="64"/>
      <c r="YY36" s="64"/>
      <c r="YZ36" s="64"/>
      <c r="ZA36" s="64"/>
      <c r="ZB36" s="64"/>
      <c r="ZC36" s="64"/>
      <c r="ZD36" s="64"/>
      <c r="ZE36" s="64"/>
      <c r="ZF36" s="64"/>
      <c r="ZG36" s="64"/>
      <c r="ZH36" s="64"/>
      <c r="ZI36" s="64"/>
      <c r="ZJ36" s="64"/>
      <c r="ZK36" s="64"/>
      <c r="ZL36" s="64"/>
      <c r="ZM36" s="64"/>
      <c r="ZN36" s="64"/>
      <c r="ZO36" s="64"/>
      <c r="ZP36" s="64"/>
      <c r="ZQ36" s="64"/>
      <c r="ZR36" s="64"/>
      <c r="ZS36" s="64"/>
      <c r="ZT36" s="64"/>
      <c r="ZU36" s="64"/>
      <c r="ZV36" s="64"/>
      <c r="ZW36" s="64"/>
      <c r="ZX36" s="64"/>
      <c r="ZY36" s="64"/>
      <c r="ZZ36" s="64"/>
      <c r="AAA36" s="64"/>
      <c r="AAB36" s="64"/>
      <c r="AAC36" s="64"/>
      <c r="AAD36" s="64"/>
      <c r="AAE36" s="64"/>
      <c r="AAF36" s="64"/>
      <c r="AAG36" s="64"/>
      <c r="AAH36" s="64"/>
      <c r="AAI36" s="64"/>
      <c r="AAJ36" s="64"/>
      <c r="AAK36" s="64"/>
      <c r="AAL36" s="64"/>
      <c r="AAM36" s="64"/>
      <c r="AAN36" s="64"/>
      <c r="AAO36" s="64"/>
      <c r="AAP36" s="64"/>
      <c r="AAQ36" s="64"/>
      <c r="AAR36" s="64"/>
      <c r="AAS36" s="64"/>
      <c r="AAT36" s="64"/>
      <c r="AAU36" s="64"/>
      <c r="AAV36" s="64"/>
      <c r="AAW36" s="64"/>
      <c r="AAX36" s="64"/>
      <c r="AAY36" s="64"/>
      <c r="AAZ36" s="64"/>
      <c r="ABA36" s="64"/>
      <c r="ABB36" s="64"/>
      <c r="ABC36" s="64"/>
      <c r="ABD36" s="64"/>
      <c r="ABE36" s="64"/>
      <c r="ABF36" s="64"/>
      <c r="ABG36" s="64"/>
      <c r="ABH36" s="64"/>
      <c r="ABI36" s="64"/>
      <c r="ABJ36" s="64"/>
      <c r="ABK36" s="64"/>
      <c r="ABL36" s="64"/>
      <c r="ABM36" s="64"/>
      <c r="ABN36" s="64"/>
      <c r="ABO36" s="64"/>
      <c r="ABP36" s="64"/>
      <c r="ABQ36" s="64"/>
      <c r="ABR36" s="64"/>
      <c r="ABS36" s="64"/>
      <c r="ABT36" s="64"/>
      <c r="ABU36" s="64"/>
      <c r="ABV36" s="64"/>
      <c r="ABW36" s="64"/>
      <c r="ABX36" s="64"/>
      <c r="ABY36" s="64"/>
      <c r="ABZ36" s="64"/>
      <c r="ACA36" s="64"/>
      <c r="ACB36" s="64"/>
      <c r="ACC36" s="64"/>
      <c r="ACD36" s="64"/>
      <c r="ACE36" s="64"/>
      <c r="ACF36" s="64"/>
      <c r="ACG36" s="64"/>
      <c r="ACH36" s="64"/>
      <c r="ACI36" s="64"/>
      <c r="ACJ36" s="64"/>
      <c r="ACK36" s="64"/>
      <c r="ACL36" s="64"/>
      <c r="ACM36" s="64"/>
      <c r="ACN36" s="64"/>
      <c r="ACO36" s="64"/>
      <c r="ACP36" s="64"/>
      <c r="ACQ36" s="64"/>
      <c r="ACR36" s="64"/>
      <c r="ACS36" s="64"/>
      <c r="ACT36" s="64"/>
      <c r="ACU36" s="64"/>
      <c r="ACV36" s="64"/>
      <c r="ACW36" s="64"/>
      <c r="ACX36" s="64"/>
      <c r="ACY36" s="64"/>
      <c r="ACZ36" s="64"/>
      <c r="ADA36" s="64"/>
      <c r="ADB36" s="64"/>
      <c r="ADC36" s="64"/>
      <c r="ADD36" s="64"/>
      <c r="ADE36" s="64"/>
      <c r="ADF36" s="64"/>
      <c r="ADG36" s="64"/>
      <c r="ADH36" s="64"/>
      <c r="ADI36" s="64"/>
      <c r="ADJ36" s="64"/>
      <c r="ADK36" s="64"/>
      <c r="ADL36" s="64"/>
      <c r="ADM36" s="64"/>
      <c r="ADN36" s="64"/>
      <c r="ADO36" s="64"/>
      <c r="ADP36" s="64"/>
      <c r="ADQ36" s="64"/>
      <c r="ADR36" s="64"/>
      <c r="ADS36" s="64"/>
      <c r="ADT36" s="64"/>
      <c r="ADU36" s="64"/>
      <c r="ADV36" s="64"/>
      <c r="ADW36" s="64"/>
      <c r="ADX36" s="64"/>
      <c r="ADY36" s="64"/>
      <c r="ADZ36" s="64"/>
      <c r="AEA36" s="64"/>
      <c r="AEB36" s="64"/>
      <c r="AEC36" s="64"/>
      <c r="AED36" s="64"/>
      <c r="AEE36" s="64"/>
      <c r="AEF36" s="64"/>
      <c r="AEG36" s="64"/>
      <c r="AEH36" s="64"/>
      <c r="AEI36" s="64"/>
      <c r="AEJ36" s="64"/>
      <c r="AEK36" s="64"/>
      <c r="AEL36" s="64"/>
      <c r="AEM36" s="64"/>
      <c r="AEN36" s="64"/>
      <c r="AEO36" s="64"/>
      <c r="AEP36" s="64"/>
      <c r="AEQ36" s="64"/>
      <c r="AER36" s="64"/>
      <c r="AES36" s="64"/>
      <c r="AET36" s="64"/>
      <c r="AEU36" s="64"/>
      <c r="AEV36" s="64"/>
      <c r="AEW36" s="64"/>
      <c r="AEX36" s="64"/>
      <c r="AEY36" s="64"/>
      <c r="AEZ36" s="64"/>
      <c r="AFA36" s="64"/>
      <c r="AFB36" s="64"/>
      <c r="AFC36" s="64"/>
      <c r="AFD36" s="64"/>
      <c r="AFE36" s="64"/>
      <c r="AFF36" s="64"/>
      <c r="AFG36" s="64"/>
      <c r="AFH36" s="64"/>
      <c r="AFI36" s="64"/>
      <c r="AFJ36" s="64"/>
      <c r="AFK36" s="64"/>
      <c r="AFL36" s="64"/>
      <c r="AFM36" s="64"/>
      <c r="AFN36" s="64"/>
      <c r="AFO36" s="64"/>
      <c r="AFP36" s="64"/>
      <c r="AFQ36" s="64"/>
      <c r="AFR36" s="64"/>
      <c r="AFS36" s="64"/>
      <c r="AFT36" s="64"/>
      <c r="AFU36" s="64"/>
      <c r="AFV36" s="64"/>
      <c r="AFW36" s="64"/>
      <c r="AFX36" s="64"/>
      <c r="AFY36" s="64"/>
      <c r="AFZ36" s="64"/>
      <c r="AGA36" s="64"/>
      <c r="AGB36" s="64"/>
      <c r="AGC36" s="64"/>
      <c r="AGD36" s="64"/>
      <c r="AGE36" s="64"/>
      <c r="AGF36" s="64"/>
      <c r="AGG36" s="64"/>
      <c r="AGH36" s="64"/>
      <c r="AGI36" s="64"/>
      <c r="AGJ36" s="64"/>
      <c r="AGK36" s="64"/>
      <c r="AGL36" s="64"/>
      <c r="AGM36" s="64"/>
      <c r="AGN36" s="64"/>
      <c r="AGO36" s="64"/>
      <c r="AGP36" s="64"/>
      <c r="AGQ36" s="64"/>
      <c r="AGR36" s="64"/>
      <c r="AGS36" s="64"/>
      <c r="AGT36" s="64"/>
      <c r="AGU36" s="64"/>
      <c r="AGV36" s="64"/>
      <c r="AGW36" s="64"/>
      <c r="AGX36" s="64"/>
      <c r="AGY36" s="64"/>
      <c r="AGZ36" s="64"/>
      <c r="AHA36" s="64"/>
      <c r="AHB36" s="64"/>
      <c r="AHC36" s="64"/>
      <c r="AHD36" s="64"/>
      <c r="AHE36" s="64"/>
      <c r="AHF36" s="64"/>
      <c r="AHG36" s="64"/>
      <c r="AHH36" s="64"/>
      <c r="AHI36" s="64"/>
      <c r="AHJ36" s="64"/>
      <c r="AHK36" s="64"/>
      <c r="AHL36" s="64"/>
      <c r="AHM36" s="64"/>
      <c r="AHN36" s="64"/>
      <c r="AHO36" s="64"/>
      <c r="AHP36" s="64"/>
      <c r="AHQ36" s="64"/>
      <c r="AHR36" s="64"/>
      <c r="AHS36" s="64"/>
      <c r="AHT36" s="64"/>
      <c r="AHU36" s="64"/>
      <c r="AHV36" s="64"/>
      <c r="AHW36" s="64"/>
      <c r="AHX36" s="64"/>
      <c r="AHY36" s="64"/>
      <c r="AHZ36" s="64"/>
      <c r="AIA36" s="64"/>
      <c r="AIB36" s="64"/>
      <c r="AIC36" s="64"/>
      <c r="AID36" s="64"/>
      <c r="AIE36" s="64"/>
      <c r="AIF36" s="64"/>
      <c r="AIG36" s="64"/>
      <c r="AIH36" s="64"/>
      <c r="AII36" s="64"/>
      <c r="AIJ36" s="64"/>
      <c r="AIK36" s="64"/>
      <c r="AIL36" s="64"/>
      <c r="AIM36" s="64"/>
      <c r="AIN36" s="64"/>
      <c r="AIO36" s="64"/>
      <c r="AIP36" s="64"/>
      <c r="AIQ36" s="64"/>
      <c r="AIR36" s="64"/>
      <c r="AIS36" s="64"/>
      <c r="AIT36" s="64"/>
      <c r="AIU36" s="64"/>
      <c r="AIV36" s="64"/>
      <c r="AIW36" s="64"/>
      <c r="AIX36" s="64"/>
      <c r="AIY36" s="64"/>
      <c r="AIZ36" s="64"/>
      <c r="AJA36" s="64"/>
      <c r="AJB36" s="64"/>
      <c r="AJC36" s="64"/>
      <c r="AJD36" s="64"/>
      <c r="AJE36" s="64"/>
      <c r="AJF36" s="64"/>
      <c r="AJG36" s="64"/>
      <c r="AJH36" s="64"/>
      <c r="AJI36" s="64"/>
      <c r="AJJ36" s="64"/>
      <c r="AJK36" s="64"/>
      <c r="AJL36" s="64"/>
      <c r="AJM36" s="64"/>
      <c r="AJN36" s="64"/>
      <c r="AJO36" s="64"/>
      <c r="AJP36" s="64"/>
      <c r="AJQ36" s="64"/>
      <c r="AJR36" s="64"/>
      <c r="AJS36" s="64"/>
      <c r="AJT36" s="64"/>
      <c r="AJU36" s="64"/>
      <c r="AJV36" s="64"/>
      <c r="AJW36" s="64"/>
      <c r="AJX36" s="64"/>
      <c r="AJY36" s="64"/>
      <c r="AJZ36" s="64"/>
      <c r="AKA36" s="64"/>
      <c r="AKB36" s="64"/>
      <c r="AKC36" s="64"/>
      <c r="AKD36" s="64"/>
      <c r="AKE36" s="64"/>
      <c r="AKF36" s="64"/>
      <c r="AKG36" s="64"/>
      <c r="AKH36" s="64"/>
      <c r="AKI36" s="64"/>
      <c r="AKJ36" s="64"/>
      <c r="AKK36" s="64"/>
      <c r="AKL36" s="64"/>
      <c r="AKM36" s="64"/>
      <c r="AKN36" s="64"/>
      <c r="AKO36" s="64"/>
      <c r="AKP36" s="64"/>
      <c r="AKQ36" s="64"/>
      <c r="AKR36" s="64"/>
      <c r="AKS36" s="64"/>
      <c r="AKT36" s="64"/>
      <c r="AKU36" s="64"/>
      <c r="AKV36" s="64"/>
      <c r="AKW36" s="64"/>
      <c r="AKX36" s="64"/>
      <c r="AKY36" s="64"/>
      <c r="AKZ36" s="64"/>
      <c r="ALA36" s="64"/>
      <c r="ALB36" s="64"/>
      <c r="ALC36" s="64"/>
      <c r="ALD36" s="64"/>
      <c r="ALE36" s="64"/>
      <c r="ALF36" s="64"/>
      <c r="ALG36" s="64"/>
      <c r="ALH36" s="64"/>
      <c r="ALI36" s="64"/>
      <c r="ALJ36" s="64"/>
      <c r="ALK36" s="64"/>
      <c r="ALL36" s="64"/>
      <c r="ALM36" s="64"/>
      <c r="ALN36" s="64"/>
      <c r="ALO36" s="64"/>
      <c r="ALP36" s="64"/>
      <c r="ALQ36" s="64"/>
      <c r="ALR36" s="64"/>
      <c r="ALS36" s="64"/>
      <c r="ALT36" s="64"/>
      <c r="ALU36" s="64"/>
      <c r="ALV36" s="64"/>
      <c r="ALW36" s="64"/>
      <c r="ALX36" s="64"/>
      <c r="ALY36" s="64"/>
      <c r="ALZ36" s="64"/>
      <c r="AMA36" s="64"/>
      <c r="AMB36" s="64"/>
      <c r="AMC36" s="64"/>
      <c r="AMD36" s="64"/>
      <c r="AME36" s="64"/>
      <c r="AMF36" s="64"/>
      <c r="AMG36" s="64"/>
      <c r="AMH36" s="64"/>
      <c r="AMI36" s="64"/>
      <c r="AMJ36" s="64"/>
      <c r="AMK36" s="64"/>
      <c r="AML36" s="64"/>
      <c r="AMM36" s="64"/>
      <c r="AMN36" s="64"/>
      <c r="AMO36" s="64"/>
      <c r="AMP36" s="64"/>
      <c r="AMQ36" s="64"/>
      <c r="AMR36" s="64"/>
      <c r="AMS36" s="64"/>
      <c r="AMT36" s="64"/>
      <c r="AMU36" s="64"/>
      <c r="AMV36" s="64"/>
      <c r="AMW36" s="64"/>
      <c r="AMX36" s="64"/>
      <c r="AMY36" s="64"/>
      <c r="AMZ36" s="64"/>
      <c r="ANA36" s="64"/>
      <c r="ANB36" s="64"/>
      <c r="ANC36" s="64"/>
      <c r="AND36" s="64"/>
      <c r="ANE36" s="64"/>
      <c r="ANF36" s="64"/>
      <c r="ANG36" s="64"/>
      <c r="ANH36" s="64"/>
      <c r="ANI36" s="64"/>
      <c r="ANJ36" s="64"/>
      <c r="ANK36" s="64"/>
      <c r="ANL36" s="64"/>
      <c r="ANM36" s="64"/>
      <c r="ANN36" s="64"/>
      <c r="ANO36" s="64"/>
      <c r="ANP36" s="64"/>
      <c r="ANQ36" s="64"/>
      <c r="ANR36" s="64"/>
      <c r="ANS36" s="64"/>
      <c r="ANT36" s="64"/>
      <c r="ANU36" s="64"/>
      <c r="ANV36" s="64"/>
      <c r="ANW36" s="64"/>
      <c r="ANX36" s="64"/>
      <c r="ANY36" s="64"/>
      <c r="ANZ36" s="64"/>
      <c r="AOA36" s="64"/>
      <c r="AOB36" s="64"/>
      <c r="AOC36" s="64"/>
      <c r="AOD36" s="64"/>
      <c r="AOE36" s="64"/>
      <c r="AOF36" s="64"/>
      <c r="AOG36" s="64"/>
      <c r="AOH36" s="64"/>
      <c r="AOI36" s="64"/>
      <c r="AOJ36" s="64"/>
      <c r="AOK36" s="64"/>
      <c r="AOL36" s="64"/>
      <c r="AOM36" s="64"/>
      <c r="AON36" s="64"/>
      <c r="AOO36" s="64"/>
      <c r="AOP36" s="64"/>
      <c r="AOQ36" s="64"/>
      <c r="AOR36" s="64"/>
      <c r="AOS36" s="64"/>
      <c r="AOT36" s="64"/>
      <c r="AOU36" s="64"/>
      <c r="AOV36" s="64"/>
      <c r="AOW36" s="64"/>
      <c r="AOX36" s="64"/>
      <c r="AOY36" s="64"/>
      <c r="AOZ36" s="64"/>
      <c r="APA36" s="64"/>
      <c r="APB36" s="64"/>
      <c r="APC36" s="64"/>
      <c r="APD36" s="64"/>
      <c r="APE36" s="64"/>
      <c r="APF36" s="64"/>
      <c r="APG36" s="64"/>
      <c r="APH36" s="64"/>
      <c r="API36" s="64"/>
      <c r="APJ36" s="64"/>
      <c r="APK36" s="64"/>
      <c r="APL36" s="64"/>
      <c r="APM36" s="64"/>
      <c r="APN36" s="64"/>
      <c r="APO36" s="64"/>
      <c r="APP36" s="64"/>
      <c r="APQ36" s="64"/>
      <c r="APR36" s="64"/>
      <c r="APS36" s="64"/>
      <c r="APT36" s="64"/>
      <c r="APU36" s="64"/>
      <c r="APV36" s="64"/>
      <c r="APW36" s="64"/>
      <c r="APX36" s="64"/>
      <c r="APY36" s="64"/>
      <c r="APZ36" s="64"/>
      <c r="AQA36" s="64"/>
      <c r="AQB36" s="64"/>
      <c r="AQC36" s="64"/>
      <c r="AQD36" s="64"/>
      <c r="AQE36" s="64"/>
      <c r="AQF36" s="64"/>
      <c r="AQG36" s="64"/>
      <c r="AQH36" s="64"/>
      <c r="AQI36" s="64"/>
      <c r="AQJ36" s="64"/>
      <c r="AQK36" s="64"/>
      <c r="AQL36" s="64"/>
      <c r="AQM36" s="64"/>
      <c r="AQN36" s="64"/>
      <c r="AQO36" s="64"/>
      <c r="AQP36" s="64"/>
      <c r="AQQ36" s="64"/>
      <c r="AQR36" s="64"/>
      <c r="AQS36" s="64"/>
      <c r="AQT36" s="64"/>
      <c r="AQU36" s="64"/>
      <c r="AQV36" s="64"/>
      <c r="AQW36" s="64"/>
      <c r="AQX36" s="64"/>
      <c r="AQY36" s="64"/>
      <c r="AQZ36" s="64"/>
      <c r="ARA36" s="64"/>
      <c r="ARB36" s="64"/>
      <c r="ARC36" s="64"/>
      <c r="ARD36" s="64"/>
      <c r="ARE36" s="64"/>
      <c r="ARF36" s="64"/>
      <c r="ARG36" s="64"/>
      <c r="ARH36" s="64"/>
      <c r="ARI36" s="64"/>
      <c r="ARJ36" s="64"/>
      <c r="ARK36" s="64"/>
      <c r="ARL36" s="64"/>
      <c r="ARM36" s="64"/>
      <c r="ARN36" s="64"/>
      <c r="ARO36" s="64"/>
      <c r="ARP36" s="64"/>
      <c r="ARQ36" s="64"/>
      <c r="ARR36" s="64"/>
      <c r="ARS36" s="64"/>
      <c r="ART36" s="64"/>
      <c r="ARU36" s="64"/>
      <c r="ARV36" s="64"/>
      <c r="ARW36" s="64"/>
      <c r="ARX36" s="64"/>
      <c r="ARY36" s="64"/>
      <c r="ARZ36" s="64"/>
      <c r="ASA36" s="64"/>
      <c r="ASB36" s="64"/>
      <c r="ASC36" s="64"/>
      <c r="ASD36" s="64"/>
      <c r="ASE36" s="64"/>
      <c r="ASF36" s="64"/>
      <c r="ASG36" s="64"/>
      <c r="ASH36" s="64"/>
      <c r="ASI36" s="64"/>
      <c r="ASJ36" s="64"/>
      <c r="ASK36" s="64"/>
      <c r="ASL36" s="64"/>
      <c r="ASM36" s="64"/>
      <c r="ASN36" s="64"/>
      <c r="ASO36" s="64"/>
      <c r="ASP36" s="64"/>
      <c r="ASQ36" s="64"/>
      <c r="ASR36" s="64"/>
      <c r="ASS36" s="64"/>
      <c r="AST36" s="64"/>
      <c r="ASU36" s="64"/>
      <c r="ASV36" s="64"/>
      <c r="ASW36" s="64"/>
      <c r="ASX36" s="64"/>
      <c r="ASY36" s="64"/>
      <c r="ASZ36" s="64"/>
      <c r="ATA36" s="64"/>
      <c r="ATB36" s="64"/>
      <c r="ATC36" s="64"/>
      <c r="ATD36" s="64"/>
      <c r="ATE36" s="64"/>
      <c r="ATF36" s="64"/>
      <c r="ATG36" s="64"/>
      <c r="ATH36" s="64"/>
      <c r="ATI36" s="64"/>
      <c r="ATJ36" s="64"/>
      <c r="ATK36" s="64"/>
      <c r="ATL36" s="64"/>
      <c r="ATM36" s="64"/>
      <c r="ATN36" s="64"/>
      <c r="ATO36" s="64"/>
      <c r="ATP36" s="64"/>
      <c r="ATQ36" s="64"/>
      <c r="ATR36" s="64"/>
      <c r="ATS36" s="64"/>
      <c r="ATT36" s="64"/>
      <c r="ATU36" s="64"/>
      <c r="ATV36" s="64"/>
      <c r="ATW36" s="64"/>
      <c r="ATX36" s="64"/>
      <c r="ATY36" s="64"/>
      <c r="ATZ36" s="64"/>
      <c r="AUA36" s="64"/>
      <c r="AUB36" s="64"/>
      <c r="AUC36" s="64"/>
      <c r="AUD36" s="64"/>
      <c r="AUE36" s="64"/>
      <c r="AUF36" s="64"/>
      <c r="AUG36" s="64"/>
      <c r="AUH36" s="64"/>
      <c r="AUI36" s="64"/>
      <c r="AUJ36" s="64"/>
      <c r="AUK36" s="64"/>
      <c r="AUL36" s="64"/>
      <c r="AUM36" s="64"/>
      <c r="AUN36" s="64"/>
      <c r="AUO36" s="64"/>
      <c r="AUP36" s="64"/>
      <c r="AUQ36" s="64"/>
      <c r="AUR36" s="64"/>
      <c r="AUS36" s="64"/>
      <c r="AUT36" s="64"/>
      <c r="AUU36" s="64"/>
      <c r="AUV36" s="64"/>
      <c r="AUW36" s="64"/>
      <c r="AUX36" s="64"/>
      <c r="AUY36" s="64"/>
      <c r="AUZ36" s="64"/>
      <c r="AVA36" s="64"/>
      <c r="AVB36" s="64"/>
      <c r="AVC36" s="64"/>
      <c r="AVD36" s="64"/>
      <c r="AVE36" s="64"/>
      <c r="AVF36" s="64"/>
      <c r="AVG36" s="64"/>
      <c r="AVH36" s="64"/>
      <c r="AVI36" s="64"/>
      <c r="AVJ36" s="64"/>
      <c r="AVK36" s="64"/>
      <c r="AVL36" s="64"/>
      <c r="AVM36" s="64"/>
      <c r="AVN36" s="64"/>
      <c r="AVO36" s="64"/>
      <c r="AVP36" s="64"/>
      <c r="AVQ36" s="64"/>
      <c r="AVR36" s="64"/>
      <c r="AVS36" s="64"/>
      <c r="AVT36" s="64"/>
      <c r="AVU36" s="64"/>
      <c r="AVV36" s="64"/>
      <c r="AVW36" s="64"/>
      <c r="AVX36" s="64"/>
      <c r="AVY36" s="64"/>
      <c r="AVZ36" s="64"/>
      <c r="AWA36" s="64"/>
      <c r="AWB36" s="64"/>
      <c r="AWC36" s="64"/>
      <c r="AWD36" s="64"/>
      <c r="AWE36" s="64"/>
      <c r="AWF36" s="64"/>
      <c r="AWG36" s="64"/>
      <c r="AWH36" s="64"/>
      <c r="AWI36" s="64"/>
      <c r="AWJ36" s="64"/>
      <c r="AWK36" s="64"/>
      <c r="AWL36" s="64"/>
      <c r="AWM36" s="64"/>
      <c r="AWN36" s="64"/>
      <c r="AWO36" s="64"/>
      <c r="AWP36" s="64"/>
      <c r="AWQ36" s="64"/>
      <c r="AWR36" s="64"/>
      <c r="AWS36" s="64"/>
      <c r="AWT36" s="64"/>
      <c r="AWU36" s="64"/>
      <c r="AWV36" s="64"/>
      <c r="AWW36" s="64"/>
      <c r="AWX36" s="64"/>
      <c r="AWY36" s="64"/>
      <c r="AWZ36" s="64"/>
      <c r="AXA36" s="64"/>
      <c r="AXB36" s="64"/>
      <c r="AXC36" s="64"/>
      <c r="AXD36" s="64"/>
      <c r="AXE36" s="64"/>
      <c r="AXF36" s="64"/>
      <c r="AXG36" s="64"/>
      <c r="AXH36" s="64"/>
      <c r="AXI36" s="64"/>
      <c r="AXJ36" s="64"/>
      <c r="AXK36" s="64"/>
      <c r="AXL36" s="64"/>
      <c r="AXM36" s="64"/>
      <c r="AXN36" s="64"/>
      <c r="AXO36" s="64"/>
      <c r="AXP36" s="64"/>
      <c r="AXQ36" s="64"/>
      <c r="AXR36" s="64"/>
      <c r="AXS36" s="64"/>
      <c r="AXT36" s="64"/>
      <c r="AXU36" s="64"/>
      <c r="AXV36" s="64"/>
      <c r="AXW36" s="64"/>
      <c r="AXX36" s="64"/>
      <c r="AXY36" s="64"/>
      <c r="AXZ36" s="64"/>
      <c r="AYA36" s="64"/>
      <c r="AYB36" s="64"/>
      <c r="AYC36" s="64"/>
      <c r="AYD36" s="64"/>
      <c r="AYE36" s="64"/>
      <c r="AYF36" s="64"/>
      <c r="AYG36" s="64"/>
      <c r="AYH36" s="64"/>
      <c r="AYI36" s="64"/>
      <c r="AYJ36" s="64"/>
      <c r="AYK36" s="64"/>
      <c r="AYL36" s="64"/>
      <c r="AYM36" s="64"/>
      <c r="AYN36" s="64"/>
      <c r="AYO36" s="64"/>
      <c r="AYP36" s="64"/>
      <c r="AYQ36" s="64"/>
      <c r="AYR36" s="64"/>
      <c r="AYS36" s="64"/>
      <c r="AYT36" s="64"/>
      <c r="AYU36" s="64"/>
      <c r="AYV36" s="64"/>
      <c r="AYW36" s="64"/>
      <c r="AYX36" s="64"/>
      <c r="AYY36" s="64"/>
      <c r="AYZ36" s="64"/>
      <c r="AZA36" s="64"/>
      <c r="AZB36" s="64"/>
      <c r="AZC36" s="64"/>
      <c r="AZD36" s="64"/>
      <c r="AZE36" s="64"/>
      <c r="AZF36" s="64"/>
      <c r="AZG36" s="64"/>
      <c r="AZH36" s="64"/>
      <c r="AZI36" s="64"/>
      <c r="AZJ36" s="64"/>
      <c r="AZK36" s="64"/>
      <c r="AZL36" s="64"/>
      <c r="AZM36" s="64"/>
      <c r="AZN36" s="64"/>
      <c r="AZO36" s="64"/>
      <c r="AZP36" s="64"/>
      <c r="AZQ36" s="64"/>
      <c r="AZR36" s="64"/>
      <c r="AZS36" s="64"/>
      <c r="AZT36" s="64"/>
      <c r="AZU36" s="64"/>
      <c r="AZV36" s="64"/>
      <c r="AZW36" s="64"/>
      <c r="AZX36" s="64"/>
      <c r="AZY36" s="64"/>
      <c r="AZZ36" s="64"/>
      <c r="BAA36" s="64"/>
      <c r="BAB36" s="64"/>
      <c r="BAC36" s="64"/>
      <c r="BAD36" s="64"/>
      <c r="BAE36" s="64"/>
      <c r="BAF36" s="64"/>
      <c r="BAG36" s="64"/>
      <c r="BAH36" s="64"/>
      <c r="BAI36" s="64"/>
      <c r="BAJ36" s="64"/>
      <c r="BAK36" s="64"/>
      <c r="BAL36" s="64"/>
      <c r="BAM36" s="64"/>
      <c r="BAN36" s="64"/>
      <c r="BAO36" s="64"/>
      <c r="BAP36" s="64"/>
      <c r="BAQ36" s="64"/>
      <c r="BAR36" s="64"/>
      <c r="BAS36" s="64"/>
      <c r="BAT36" s="64"/>
      <c r="BAU36" s="64"/>
      <c r="BAV36" s="64"/>
      <c r="BAW36" s="64"/>
      <c r="BAX36" s="64"/>
      <c r="BAY36" s="64"/>
      <c r="BAZ36" s="64"/>
      <c r="BBA36" s="64"/>
      <c r="BBB36" s="64"/>
      <c r="BBC36" s="64"/>
      <c r="BBD36" s="64"/>
      <c r="BBE36" s="64"/>
      <c r="BBF36" s="64"/>
      <c r="BBG36" s="64"/>
      <c r="BBH36" s="64"/>
      <c r="BBI36" s="64"/>
      <c r="BBJ36" s="64"/>
      <c r="BBK36" s="64"/>
      <c r="BBL36" s="64"/>
      <c r="BBM36" s="64"/>
      <c r="BBN36" s="64"/>
      <c r="BBO36" s="64"/>
      <c r="BBP36" s="64"/>
      <c r="BBQ36" s="64"/>
      <c r="BBR36" s="64"/>
      <c r="BBS36" s="64"/>
      <c r="BBT36" s="64"/>
      <c r="BBU36" s="64"/>
      <c r="BBV36" s="64"/>
      <c r="BBW36" s="64"/>
      <c r="BBX36" s="64"/>
      <c r="BBY36" s="64"/>
      <c r="BBZ36" s="64"/>
      <c r="BCA36" s="64"/>
      <c r="BCB36" s="64"/>
      <c r="BCC36" s="64"/>
      <c r="BCD36" s="64"/>
      <c r="BCE36" s="64"/>
      <c r="BCF36" s="64"/>
      <c r="BCG36" s="64"/>
      <c r="BCH36" s="64"/>
      <c r="BCI36" s="64"/>
      <c r="BCJ36" s="64"/>
      <c r="BCK36" s="64"/>
      <c r="BCL36" s="64"/>
      <c r="BCM36" s="64"/>
      <c r="BCN36" s="64"/>
      <c r="BCO36" s="64"/>
      <c r="BCP36" s="64"/>
      <c r="BCQ36" s="64"/>
      <c r="BCR36" s="64"/>
      <c r="BCS36" s="64"/>
      <c r="BCT36" s="64"/>
      <c r="BCU36" s="64"/>
      <c r="BCV36" s="64"/>
      <c r="BCW36" s="64"/>
      <c r="BCX36" s="64"/>
      <c r="BCY36" s="64"/>
      <c r="BCZ36" s="64"/>
      <c r="BDA36" s="64"/>
      <c r="BDB36" s="64"/>
      <c r="BDC36" s="64"/>
      <c r="BDD36" s="64"/>
      <c r="BDE36" s="64"/>
      <c r="BDF36" s="64"/>
      <c r="BDG36" s="64"/>
      <c r="BDH36" s="64"/>
      <c r="BDI36" s="64"/>
      <c r="BDJ36" s="64"/>
      <c r="BDK36" s="64"/>
      <c r="BDL36" s="64"/>
      <c r="BDM36" s="64"/>
      <c r="BDN36" s="64"/>
      <c r="BDO36" s="64"/>
      <c r="BDP36" s="64"/>
      <c r="BDQ36" s="64"/>
      <c r="BDR36" s="64"/>
      <c r="BDS36" s="64"/>
      <c r="BDT36" s="64"/>
      <c r="BDU36" s="64"/>
      <c r="BDV36" s="64"/>
      <c r="BDW36" s="64"/>
      <c r="BDX36" s="64"/>
      <c r="BDY36" s="64"/>
      <c r="BDZ36" s="64"/>
      <c r="BEA36" s="64"/>
      <c r="BEB36" s="64"/>
      <c r="BEC36" s="64"/>
      <c r="BED36" s="64"/>
      <c r="BEE36" s="64"/>
      <c r="BEF36" s="64"/>
      <c r="BEG36" s="64"/>
      <c r="BEH36" s="64"/>
      <c r="BEI36" s="64"/>
      <c r="BEJ36" s="64"/>
      <c r="BEK36" s="64"/>
      <c r="BEL36" s="64"/>
      <c r="BEM36" s="64"/>
      <c r="BEN36" s="64"/>
      <c r="BEO36" s="64"/>
      <c r="BEP36" s="64"/>
      <c r="BEQ36" s="64"/>
      <c r="BER36" s="64"/>
      <c r="BES36" s="64"/>
      <c r="BET36" s="64"/>
      <c r="BEU36" s="64"/>
      <c r="BEV36" s="64"/>
      <c r="BEW36" s="64"/>
      <c r="BEX36" s="64"/>
      <c r="BEY36" s="64"/>
      <c r="BEZ36" s="64"/>
      <c r="BFA36" s="64"/>
      <c r="BFB36" s="64"/>
      <c r="BFC36" s="64"/>
      <c r="BFD36" s="64"/>
      <c r="BFE36" s="64"/>
      <c r="BFF36" s="64"/>
      <c r="BFG36" s="64"/>
      <c r="BFH36" s="64"/>
      <c r="BFI36" s="64"/>
      <c r="BFJ36" s="64"/>
      <c r="BFK36" s="64"/>
      <c r="BFL36" s="64"/>
      <c r="BFM36" s="64"/>
      <c r="BFN36" s="64"/>
      <c r="BFO36" s="64"/>
      <c r="BFP36" s="64"/>
      <c r="BFQ36" s="64"/>
      <c r="BFR36" s="64"/>
      <c r="BFS36" s="64"/>
      <c r="BFT36" s="64"/>
      <c r="BFU36" s="64"/>
      <c r="BFV36" s="64"/>
      <c r="BFW36" s="64"/>
      <c r="BFX36" s="64"/>
      <c r="BFY36" s="64"/>
      <c r="BFZ36" s="64"/>
      <c r="BGA36" s="64"/>
      <c r="BGB36" s="64"/>
      <c r="BGC36" s="64"/>
      <c r="BGD36" s="64"/>
      <c r="BGE36" s="64"/>
      <c r="BGF36" s="64"/>
      <c r="BGG36" s="64"/>
      <c r="BGH36" s="64"/>
      <c r="BGI36" s="64"/>
      <c r="BGJ36" s="64"/>
      <c r="BGK36" s="64"/>
      <c r="BGL36" s="64"/>
      <c r="BGM36" s="64"/>
      <c r="BGN36" s="64"/>
      <c r="BGO36" s="64"/>
      <c r="BGP36" s="64"/>
      <c r="BGQ36" s="64"/>
      <c r="BGR36" s="64"/>
      <c r="BGS36" s="64"/>
      <c r="BGT36" s="64"/>
      <c r="BGU36" s="64"/>
      <c r="BGV36" s="64"/>
      <c r="BGW36" s="64"/>
      <c r="BGX36" s="64"/>
      <c r="BGY36" s="64"/>
      <c r="BGZ36" s="64"/>
      <c r="BHA36" s="64"/>
      <c r="BHB36" s="64"/>
      <c r="BHC36" s="64"/>
      <c r="BHD36" s="64"/>
      <c r="BHE36" s="64"/>
      <c r="BHF36" s="64"/>
      <c r="BHG36" s="64"/>
      <c r="BHH36" s="64"/>
      <c r="BHI36" s="64"/>
      <c r="BHJ36" s="64"/>
      <c r="BHK36" s="64"/>
      <c r="BHL36" s="64"/>
      <c r="BHM36" s="64"/>
      <c r="BHN36" s="64"/>
      <c r="BHO36" s="64"/>
      <c r="BHP36" s="64"/>
      <c r="BHQ36" s="64"/>
      <c r="BHR36" s="64"/>
      <c r="BHS36" s="64"/>
      <c r="BHT36" s="64"/>
      <c r="BHU36" s="64"/>
      <c r="BHV36" s="64"/>
      <c r="BHW36" s="64"/>
      <c r="BHX36" s="64"/>
      <c r="BHY36" s="64"/>
      <c r="BHZ36" s="64"/>
      <c r="BIA36" s="64"/>
      <c r="BIB36" s="64"/>
      <c r="BIC36" s="64"/>
      <c r="BID36" s="64"/>
      <c r="BIE36" s="64"/>
      <c r="BIF36" s="64"/>
      <c r="BIG36" s="64"/>
      <c r="BIH36" s="64"/>
      <c r="BII36" s="64"/>
      <c r="BIJ36" s="64"/>
      <c r="BIK36" s="64"/>
      <c r="BIL36" s="64"/>
      <c r="BIM36" s="64"/>
      <c r="BIN36" s="64"/>
      <c r="BIO36" s="64"/>
      <c r="BIP36" s="64"/>
      <c r="BIQ36" s="64"/>
      <c r="BIR36" s="64"/>
      <c r="BIS36" s="64"/>
      <c r="BIT36" s="64"/>
      <c r="BIU36" s="64"/>
      <c r="BIV36" s="64"/>
      <c r="BIW36" s="64"/>
      <c r="BIX36" s="64"/>
      <c r="BIY36" s="64"/>
      <c r="BIZ36" s="64"/>
      <c r="BJA36" s="64"/>
      <c r="BJB36" s="64"/>
      <c r="BJC36" s="64"/>
      <c r="BJD36" s="64"/>
      <c r="BJE36" s="64"/>
      <c r="BJF36" s="64"/>
      <c r="BJG36" s="64"/>
      <c r="BJH36" s="64"/>
      <c r="BJI36" s="64"/>
      <c r="BJJ36" s="64"/>
      <c r="BJK36" s="64"/>
      <c r="BJL36" s="64"/>
      <c r="BJM36" s="64"/>
      <c r="BJN36" s="64"/>
      <c r="BJO36" s="64"/>
      <c r="BJP36" s="64"/>
      <c r="BJQ36" s="64"/>
      <c r="BJR36" s="64"/>
      <c r="BJS36" s="64"/>
      <c r="BJT36" s="64"/>
      <c r="BJU36" s="64"/>
      <c r="BJV36" s="64"/>
      <c r="BJW36" s="64"/>
      <c r="BJX36" s="64"/>
      <c r="BJY36" s="64"/>
      <c r="BJZ36" s="64"/>
      <c r="BKA36" s="64"/>
      <c r="BKB36" s="64"/>
      <c r="BKC36" s="64"/>
      <c r="BKD36" s="64"/>
      <c r="BKE36" s="64"/>
      <c r="BKF36" s="64"/>
      <c r="BKG36" s="64"/>
      <c r="BKH36" s="64"/>
      <c r="BKI36" s="64"/>
      <c r="BKJ36" s="64"/>
      <c r="BKK36" s="64"/>
      <c r="BKL36" s="64"/>
      <c r="BKM36" s="64"/>
      <c r="BKN36" s="64"/>
      <c r="BKO36" s="64"/>
      <c r="BKP36" s="64"/>
      <c r="BKQ36" s="64"/>
      <c r="BKR36" s="64"/>
      <c r="BKS36" s="64"/>
      <c r="BKT36" s="64"/>
      <c r="BKU36" s="64"/>
      <c r="BKV36" s="64"/>
      <c r="BKW36" s="64"/>
      <c r="BKX36" s="64"/>
      <c r="BKY36" s="64"/>
      <c r="BKZ36" s="64"/>
      <c r="BLA36" s="64"/>
      <c r="BLB36" s="64"/>
      <c r="BLC36" s="64"/>
      <c r="BLD36" s="64"/>
      <c r="BLE36" s="64"/>
      <c r="BLF36" s="64"/>
      <c r="BLG36" s="64"/>
      <c r="BLH36" s="64"/>
      <c r="BLI36" s="64"/>
      <c r="BLJ36" s="64"/>
      <c r="BLK36" s="64"/>
      <c r="BLL36" s="64"/>
      <c r="BLM36" s="64"/>
      <c r="BLN36" s="64"/>
      <c r="BLO36" s="64"/>
      <c r="BLP36" s="64"/>
      <c r="BLQ36" s="64"/>
      <c r="BLR36" s="64"/>
      <c r="BLS36" s="64"/>
      <c r="BLT36" s="64"/>
      <c r="BLU36" s="64"/>
      <c r="BLV36" s="64"/>
      <c r="BLW36" s="64"/>
      <c r="BLX36" s="64"/>
      <c r="BLY36" s="64"/>
      <c r="BLZ36" s="64"/>
      <c r="BMA36" s="64"/>
      <c r="BMB36" s="64"/>
      <c r="BMC36" s="64"/>
      <c r="BMD36" s="64"/>
      <c r="BME36" s="64"/>
      <c r="BMF36" s="64"/>
      <c r="BMG36" s="64"/>
      <c r="BMH36" s="64"/>
      <c r="BMI36" s="64"/>
      <c r="BMJ36" s="64"/>
      <c r="BMK36" s="64"/>
      <c r="BML36" s="64"/>
      <c r="BMM36" s="64"/>
      <c r="BMN36" s="64"/>
      <c r="BMO36" s="64"/>
      <c r="BMP36" s="64"/>
      <c r="BMQ36" s="64"/>
      <c r="BMR36" s="64"/>
      <c r="BMS36" s="64"/>
      <c r="BMT36" s="64"/>
      <c r="BMU36" s="64"/>
      <c r="BMV36" s="64"/>
      <c r="BMW36" s="64"/>
      <c r="BMX36" s="64"/>
      <c r="BMY36" s="64"/>
      <c r="BMZ36" s="64"/>
      <c r="BNA36" s="64"/>
      <c r="BNB36" s="64"/>
      <c r="BNC36" s="64"/>
      <c r="BND36" s="64"/>
      <c r="BNE36" s="64"/>
      <c r="BNF36" s="64"/>
      <c r="BNG36" s="64"/>
      <c r="BNH36" s="64"/>
      <c r="BNI36" s="64"/>
      <c r="BNJ36" s="64"/>
      <c r="BNK36" s="64"/>
      <c r="BNL36" s="64"/>
      <c r="BNM36" s="64"/>
      <c r="BNN36" s="64"/>
      <c r="BNO36" s="64"/>
      <c r="BNP36" s="64"/>
      <c r="BNQ36" s="64"/>
      <c r="BNR36" s="64"/>
      <c r="BNS36" s="64"/>
      <c r="BNT36" s="64"/>
      <c r="BNU36" s="64"/>
      <c r="BNV36" s="64"/>
      <c r="BNW36" s="64"/>
      <c r="BNX36" s="64"/>
      <c r="BNY36" s="64"/>
      <c r="BNZ36" s="64"/>
      <c r="BOA36" s="64"/>
      <c r="BOB36" s="64"/>
      <c r="BOC36" s="64"/>
      <c r="BOD36" s="64"/>
      <c r="BOE36" s="64"/>
      <c r="BOF36" s="64"/>
      <c r="BOG36" s="64"/>
      <c r="BOH36" s="64"/>
      <c r="BOI36" s="64"/>
      <c r="BOJ36" s="64"/>
      <c r="BOK36" s="64"/>
      <c r="BOL36" s="64"/>
      <c r="BOM36" s="64"/>
      <c r="BON36" s="64"/>
      <c r="BOO36" s="64"/>
      <c r="BOP36" s="64"/>
      <c r="BOQ36" s="64"/>
      <c r="BOR36" s="64"/>
      <c r="BOS36" s="64"/>
      <c r="BOT36" s="64"/>
      <c r="BOU36" s="64"/>
      <c r="BOV36" s="64"/>
      <c r="BOW36" s="64"/>
      <c r="BOX36" s="64"/>
      <c r="BOY36" s="64"/>
      <c r="BOZ36" s="64"/>
      <c r="BPA36" s="64"/>
      <c r="BPB36" s="64"/>
      <c r="BPC36" s="64"/>
      <c r="BPD36" s="64"/>
      <c r="BPE36" s="64"/>
      <c r="BPF36" s="64"/>
      <c r="BPG36" s="64"/>
      <c r="BPH36" s="64"/>
      <c r="BPI36" s="64"/>
      <c r="BPJ36" s="64"/>
      <c r="BPK36" s="64"/>
      <c r="BPL36" s="64"/>
      <c r="BPM36" s="64"/>
      <c r="BPN36" s="64"/>
      <c r="BPO36" s="64"/>
      <c r="BPP36" s="64"/>
      <c r="BPQ36" s="64"/>
      <c r="BPR36" s="64"/>
      <c r="BPS36" s="64"/>
      <c r="BPT36" s="64"/>
      <c r="BPU36" s="64"/>
      <c r="BPV36" s="64"/>
      <c r="BPW36" s="64"/>
      <c r="BPX36" s="64"/>
      <c r="BPY36" s="64"/>
      <c r="BPZ36" s="64"/>
      <c r="BQA36" s="64"/>
      <c r="BQB36" s="64"/>
      <c r="BQC36" s="64"/>
      <c r="BQD36" s="64"/>
      <c r="BQE36" s="64"/>
      <c r="BQF36" s="64"/>
      <c r="BQG36" s="64"/>
      <c r="BQH36" s="64"/>
      <c r="BQI36" s="64"/>
      <c r="BQJ36" s="64"/>
      <c r="BQK36" s="64"/>
      <c r="BQL36" s="64"/>
      <c r="BQM36" s="64"/>
      <c r="BQN36" s="64"/>
      <c r="BQO36" s="64"/>
      <c r="BQP36" s="64"/>
      <c r="BQQ36" s="64"/>
      <c r="BQR36" s="64"/>
      <c r="BQS36" s="64"/>
      <c r="BQT36" s="64"/>
      <c r="BQU36" s="64"/>
      <c r="BQV36" s="64"/>
      <c r="BQW36" s="64"/>
      <c r="BQX36" s="64"/>
      <c r="BQY36" s="64"/>
      <c r="BQZ36" s="64"/>
      <c r="BRA36" s="64"/>
      <c r="BRB36" s="64"/>
      <c r="BRC36" s="64"/>
      <c r="BRD36" s="64"/>
      <c r="BRE36" s="64"/>
      <c r="BRF36" s="64"/>
      <c r="BRG36" s="64"/>
      <c r="BRH36" s="64"/>
      <c r="BRI36" s="64"/>
      <c r="BRJ36" s="64"/>
      <c r="BRK36" s="64"/>
      <c r="BRL36" s="64"/>
      <c r="BRM36" s="64"/>
      <c r="BRN36" s="64"/>
      <c r="BRO36" s="64"/>
      <c r="BRP36" s="64"/>
      <c r="BRQ36" s="64"/>
      <c r="BRR36" s="64"/>
      <c r="BRS36" s="64"/>
      <c r="BRT36" s="64"/>
      <c r="BRU36" s="64"/>
      <c r="BRV36" s="64"/>
      <c r="BRW36" s="64"/>
      <c r="BRX36" s="64"/>
      <c r="BRY36" s="64"/>
      <c r="BRZ36" s="64"/>
      <c r="BSA36" s="64"/>
      <c r="BSB36" s="64"/>
      <c r="BSC36" s="64"/>
      <c r="BSD36" s="64"/>
      <c r="BSE36" s="64"/>
      <c r="BSF36" s="64"/>
      <c r="BSG36" s="64"/>
      <c r="BSH36" s="64"/>
      <c r="BSI36" s="64"/>
      <c r="BSJ36" s="64"/>
      <c r="BSK36" s="64"/>
      <c r="BSL36" s="64"/>
      <c r="BSM36" s="64"/>
      <c r="BSN36" s="64"/>
      <c r="BSO36" s="64"/>
      <c r="BSP36" s="64"/>
      <c r="BSQ36" s="64"/>
      <c r="BSR36" s="64"/>
      <c r="BSS36" s="64"/>
      <c r="BST36" s="64"/>
      <c r="BSU36" s="64"/>
      <c r="BSV36" s="64"/>
      <c r="BSW36" s="64"/>
      <c r="BSX36" s="64"/>
      <c r="BSY36" s="64"/>
      <c r="BSZ36" s="64"/>
      <c r="BTA36" s="64"/>
      <c r="BTB36" s="64"/>
      <c r="BTC36" s="64"/>
      <c r="BTD36" s="64"/>
      <c r="BTE36" s="64"/>
      <c r="BTF36" s="64"/>
      <c r="BTG36" s="64"/>
      <c r="BTH36" s="64"/>
      <c r="BTI36" s="64"/>
      <c r="BTJ36" s="64"/>
      <c r="BTK36" s="64"/>
      <c r="BTL36" s="64"/>
      <c r="BTM36" s="64"/>
      <c r="BTN36" s="64"/>
      <c r="BTO36" s="64"/>
      <c r="BTP36" s="64"/>
      <c r="BTQ36" s="64"/>
      <c r="BTR36" s="64"/>
      <c r="BTS36" s="64"/>
      <c r="BTT36" s="64"/>
      <c r="BTU36" s="64"/>
      <c r="BTV36" s="64"/>
      <c r="BTW36" s="64"/>
      <c r="BTX36" s="64"/>
      <c r="BTY36" s="64"/>
      <c r="BTZ36" s="64"/>
      <c r="BUA36" s="64"/>
      <c r="BUB36" s="64"/>
      <c r="BUC36" s="64"/>
      <c r="BUD36" s="64"/>
      <c r="BUE36" s="64"/>
      <c r="BUF36" s="64"/>
      <c r="BUG36" s="64"/>
      <c r="BUH36" s="64"/>
      <c r="BUI36" s="64"/>
      <c r="BUJ36" s="64"/>
      <c r="BUK36" s="64"/>
      <c r="BUL36" s="64"/>
      <c r="BUM36" s="64"/>
      <c r="BUN36" s="64"/>
      <c r="BUO36" s="64"/>
      <c r="BUP36" s="64"/>
      <c r="BUQ36" s="64"/>
      <c r="BUR36" s="64"/>
      <c r="BUS36" s="64"/>
      <c r="BUT36" s="64"/>
      <c r="BUU36" s="64"/>
      <c r="BUV36" s="64"/>
      <c r="BUW36" s="64"/>
      <c r="BUX36" s="64"/>
      <c r="BUY36" s="64"/>
      <c r="BUZ36" s="64"/>
      <c r="BVA36" s="64"/>
      <c r="BVB36" s="64"/>
      <c r="BVC36" s="64"/>
      <c r="BVD36" s="64"/>
      <c r="BVE36" s="64"/>
      <c r="BVF36" s="64"/>
      <c r="BVG36" s="64"/>
      <c r="BVH36" s="64"/>
      <c r="BVI36" s="64"/>
      <c r="BVJ36" s="64"/>
      <c r="BVK36" s="64"/>
      <c r="BVL36" s="64"/>
      <c r="BVM36" s="64"/>
      <c r="BVN36" s="64"/>
      <c r="BVO36" s="64"/>
      <c r="BVP36" s="64"/>
      <c r="BVQ36" s="64"/>
      <c r="BVR36" s="64"/>
      <c r="BVS36" s="64"/>
      <c r="BVT36" s="64"/>
      <c r="BVU36" s="64"/>
      <c r="BVV36" s="64"/>
      <c r="BVW36" s="64"/>
      <c r="BVX36" s="64"/>
      <c r="BVY36" s="64"/>
      <c r="BVZ36" s="64"/>
      <c r="BWA36" s="64"/>
      <c r="BWB36" s="64"/>
      <c r="BWC36" s="64"/>
      <c r="BWD36" s="64"/>
      <c r="BWE36" s="64"/>
      <c r="BWF36" s="64"/>
      <c r="BWG36" s="64"/>
      <c r="BWH36" s="64"/>
      <c r="BWI36" s="64"/>
      <c r="BWJ36" s="64"/>
      <c r="BWK36" s="64"/>
      <c r="BWL36" s="64"/>
      <c r="BWM36" s="64"/>
      <c r="BWN36" s="64"/>
      <c r="BWO36" s="64"/>
      <c r="BWP36" s="64"/>
      <c r="BWQ36" s="64"/>
      <c r="BWR36" s="64"/>
      <c r="BWS36" s="64"/>
      <c r="BWT36" s="64"/>
      <c r="BWU36" s="64"/>
      <c r="BWV36" s="64"/>
      <c r="BWW36" s="64"/>
      <c r="BWX36" s="64"/>
      <c r="BWY36" s="64"/>
      <c r="BWZ36" s="64"/>
      <c r="BXA36" s="64"/>
      <c r="BXB36" s="64"/>
      <c r="BXC36" s="64"/>
      <c r="BXD36" s="64"/>
      <c r="BXE36" s="64"/>
      <c r="BXF36" s="64"/>
      <c r="BXG36" s="64"/>
      <c r="BXH36" s="64"/>
      <c r="BXI36" s="64"/>
      <c r="BXJ36" s="64"/>
      <c r="BXK36" s="64"/>
      <c r="BXL36" s="64"/>
      <c r="BXM36" s="64"/>
      <c r="BXN36" s="64"/>
      <c r="BXO36" s="64"/>
      <c r="BXP36" s="64"/>
      <c r="BXQ36" s="64"/>
      <c r="BXR36" s="64"/>
      <c r="BXS36" s="64"/>
      <c r="BXT36" s="64"/>
      <c r="BXU36" s="64"/>
      <c r="BXV36" s="64"/>
      <c r="BXW36" s="64"/>
      <c r="BXX36" s="64"/>
      <c r="BXY36" s="64"/>
      <c r="BXZ36" s="64"/>
      <c r="BYA36" s="64"/>
      <c r="BYB36" s="64"/>
      <c r="BYC36" s="64"/>
      <c r="BYD36" s="64"/>
      <c r="BYE36" s="64"/>
      <c r="BYF36" s="64"/>
      <c r="BYG36" s="64"/>
      <c r="BYH36" s="64"/>
      <c r="BYI36" s="64"/>
      <c r="BYJ36" s="64"/>
      <c r="BYK36" s="64"/>
      <c r="BYL36" s="64"/>
      <c r="BYM36" s="64"/>
      <c r="BYN36" s="64"/>
      <c r="BYO36" s="64"/>
      <c r="BYP36" s="64"/>
      <c r="BYQ36" s="64"/>
      <c r="BYR36" s="64"/>
      <c r="BYS36" s="64"/>
      <c r="BYT36" s="64"/>
      <c r="BYU36" s="64"/>
      <c r="BYV36" s="64"/>
      <c r="BYW36" s="64"/>
      <c r="BYX36" s="64"/>
      <c r="BYY36" s="64"/>
      <c r="BYZ36" s="64"/>
      <c r="BZA36" s="64"/>
      <c r="BZB36" s="64"/>
      <c r="BZC36" s="64"/>
      <c r="BZD36" s="64"/>
      <c r="BZE36" s="64"/>
      <c r="BZF36" s="64"/>
      <c r="BZG36" s="64"/>
      <c r="BZH36" s="64"/>
      <c r="BZI36" s="64"/>
      <c r="BZJ36" s="64"/>
      <c r="BZK36" s="64"/>
      <c r="BZL36" s="64"/>
      <c r="BZM36" s="64"/>
      <c r="BZN36" s="64"/>
      <c r="BZO36" s="64"/>
      <c r="BZP36" s="64"/>
      <c r="BZQ36" s="64"/>
      <c r="BZR36" s="64"/>
      <c r="BZS36" s="64"/>
      <c r="BZT36" s="64"/>
      <c r="BZU36" s="64"/>
      <c r="BZV36" s="64"/>
      <c r="BZW36" s="64"/>
      <c r="BZX36" s="64"/>
      <c r="BZY36" s="64"/>
      <c r="BZZ36" s="64"/>
      <c r="CAA36" s="64"/>
      <c r="CAB36" s="64"/>
      <c r="CAC36" s="64"/>
      <c r="CAD36" s="64"/>
      <c r="CAE36" s="64"/>
      <c r="CAF36" s="64"/>
      <c r="CAG36" s="64"/>
      <c r="CAH36" s="64"/>
      <c r="CAI36" s="64"/>
      <c r="CAJ36" s="64"/>
      <c r="CAK36" s="64"/>
      <c r="CAL36" s="64"/>
      <c r="CAM36" s="64"/>
      <c r="CAN36" s="64"/>
      <c r="CAO36" s="64"/>
      <c r="CAP36" s="64"/>
      <c r="CAQ36" s="64"/>
      <c r="CAR36" s="64"/>
      <c r="CAS36" s="64"/>
      <c r="CAT36" s="64"/>
      <c r="CAU36" s="64"/>
      <c r="CAV36" s="64"/>
      <c r="CAW36" s="64"/>
      <c r="CAX36" s="64"/>
      <c r="CAY36" s="64"/>
      <c r="CAZ36" s="64"/>
      <c r="CBA36" s="64"/>
      <c r="CBB36" s="64"/>
      <c r="CBC36" s="64"/>
      <c r="CBD36" s="64"/>
      <c r="CBE36" s="64"/>
      <c r="CBF36" s="64"/>
      <c r="CBG36" s="64"/>
      <c r="CBH36" s="64"/>
      <c r="CBI36" s="64"/>
      <c r="CBJ36" s="64"/>
      <c r="CBK36" s="64"/>
      <c r="CBL36" s="64"/>
      <c r="CBM36" s="64"/>
      <c r="CBN36" s="64"/>
      <c r="CBO36" s="64"/>
      <c r="CBP36" s="64"/>
      <c r="CBQ36" s="64"/>
      <c r="CBR36" s="64"/>
      <c r="CBS36" s="64"/>
      <c r="CBT36" s="64"/>
      <c r="CBU36" s="64"/>
      <c r="CBV36" s="64"/>
      <c r="CBW36" s="64"/>
      <c r="CBX36" s="64"/>
      <c r="CBY36" s="64"/>
      <c r="CBZ36" s="64"/>
      <c r="CCA36" s="64"/>
      <c r="CCB36" s="64"/>
      <c r="CCC36" s="64"/>
      <c r="CCD36" s="64"/>
      <c r="CCE36" s="64"/>
      <c r="CCF36" s="64"/>
      <c r="CCG36" s="64"/>
      <c r="CCH36" s="64"/>
      <c r="CCI36" s="64"/>
      <c r="CCJ36" s="64"/>
      <c r="CCK36" s="64"/>
      <c r="CCL36" s="64"/>
      <c r="CCM36" s="64"/>
      <c r="CCN36" s="64"/>
      <c r="CCO36" s="64"/>
      <c r="CCP36" s="64"/>
      <c r="CCQ36" s="64"/>
      <c r="CCR36" s="64"/>
      <c r="CCS36" s="64"/>
      <c r="CCT36" s="64"/>
      <c r="CCU36" s="64"/>
      <c r="CCV36" s="64"/>
      <c r="CCW36" s="64"/>
      <c r="CCX36" s="64"/>
      <c r="CCY36" s="64"/>
      <c r="CCZ36" s="64"/>
      <c r="CDA36" s="64"/>
      <c r="CDB36" s="64"/>
      <c r="CDC36" s="64"/>
      <c r="CDD36" s="64"/>
      <c r="CDE36" s="64"/>
      <c r="CDF36" s="64"/>
      <c r="CDG36" s="64"/>
      <c r="CDH36" s="64"/>
      <c r="CDI36" s="64"/>
      <c r="CDJ36" s="64"/>
      <c r="CDK36" s="64"/>
      <c r="CDL36" s="64"/>
      <c r="CDM36" s="64"/>
      <c r="CDN36" s="64"/>
      <c r="CDO36" s="64"/>
      <c r="CDP36" s="64"/>
      <c r="CDQ36" s="64"/>
      <c r="CDR36" s="64"/>
      <c r="CDS36" s="64"/>
      <c r="CDT36" s="64"/>
      <c r="CDU36" s="64"/>
      <c r="CDV36" s="64"/>
      <c r="CDW36" s="64"/>
      <c r="CDX36" s="64"/>
      <c r="CDY36" s="64"/>
      <c r="CDZ36" s="64"/>
      <c r="CEA36" s="64"/>
      <c r="CEB36" s="64"/>
      <c r="CEC36" s="64"/>
      <c r="CED36" s="64"/>
      <c r="CEE36" s="64"/>
      <c r="CEF36" s="64"/>
      <c r="CEG36" s="64"/>
      <c r="CEH36" s="64"/>
      <c r="CEI36" s="64"/>
      <c r="CEJ36" s="64"/>
      <c r="CEK36" s="64"/>
      <c r="CEL36" s="64"/>
      <c r="CEM36" s="64"/>
      <c r="CEN36" s="64"/>
      <c r="CEO36" s="64"/>
      <c r="CEP36" s="64"/>
      <c r="CEQ36" s="64"/>
      <c r="CER36" s="64"/>
      <c r="CES36" s="64"/>
      <c r="CET36" s="64"/>
      <c r="CEU36" s="64"/>
      <c r="CEV36" s="64"/>
      <c r="CEW36" s="64"/>
      <c r="CEX36" s="64"/>
      <c r="CEY36" s="64"/>
      <c r="CEZ36" s="64"/>
      <c r="CFA36" s="64"/>
      <c r="CFB36" s="64"/>
      <c r="CFC36" s="64"/>
      <c r="CFD36" s="64"/>
      <c r="CFE36" s="64"/>
      <c r="CFF36" s="64"/>
      <c r="CFG36" s="64"/>
      <c r="CFH36" s="64"/>
      <c r="CFI36" s="64"/>
      <c r="CFJ36" s="64"/>
      <c r="CFK36" s="64"/>
      <c r="CFL36" s="64"/>
      <c r="CFM36" s="64"/>
      <c r="CFN36" s="64"/>
      <c r="CFO36" s="64"/>
      <c r="CFP36" s="64"/>
      <c r="CFQ36" s="64"/>
      <c r="CFR36" s="64"/>
      <c r="CFS36" s="64"/>
      <c r="CFT36" s="64"/>
      <c r="CFU36" s="64"/>
      <c r="CFV36" s="64"/>
      <c r="CFW36" s="64"/>
      <c r="CFX36" s="64"/>
      <c r="CFY36" s="64"/>
      <c r="CFZ36" s="64"/>
      <c r="CGA36" s="64"/>
      <c r="CGB36" s="64"/>
      <c r="CGC36" s="64"/>
      <c r="CGD36" s="64"/>
      <c r="CGE36" s="64"/>
      <c r="CGF36" s="64"/>
      <c r="CGG36" s="64"/>
      <c r="CGH36" s="64"/>
      <c r="CGI36" s="64"/>
      <c r="CGJ36" s="64"/>
      <c r="CGK36" s="64"/>
      <c r="CGL36" s="64"/>
      <c r="CGM36" s="64"/>
      <c r="CGN36" s="64"/>
      <c r="CGO36" s="64"/>
      <c r="CGP36" s="64"/>
      <c r="CGQ36" s="64"/>
      <c r="CGR36" s="64"/>
      <c r="CGS36" s="64"/>
      <c r="CGT36" s="64"/>
      <c r="CGU36" s="64"/>
      <c r="CGV36" s="64"/>
      <c r="CGW36" s="64"/>
      <c r="CGX36" s="64"/>
      <c r="CGY36" s="64"/>
      <c r="CGZ36" s="64"/>
      <c r="CHA36" s="64"/>
      <c r="CHB36" s="64"/>
      <c r="CHC36" s="64"/>
      <c r="CHD36" s="64"/>
      <c r="CHE36" s="64"/>
      <c r="CHF36" s="64"/>
      <c r="CHG36" s="64"/>
      <c r="CHH36" s="64"/>
      <c r="CHI36" s="64"/>
      <c r="CHJ36" s="64"/>
      <c r="CHK36" s="64"/>
      <c r="CHL36" s="64"/>
      <c r="CHM36" s="64"/>
      <c r="CHN36" s="64"/>
      <c r="CHO36" s="64"/>
      <c r="CHP36" s="64"/>
      <c r="CHQ36" s="64"/>
      <c r="CHR36" s="64"/>
      <c r="CHS36" s="64"/>
      <c r="CHT36" s="64"/>
      <c r="CHU36" s="64"/>
      <c r="CHV36" s="64"/>
      <c r="CHW36" s="64"/>
      <c r="CHX36" s="64"/>
      <c r="CHY36" s="64"/>
      <c r="CHZ36" s="64"/>
      <c r="CIA36" s="64"/>
      <c r="CIB36" s="64"/>
      <c r="CIC36" s="64"/>
      <c r="CID36" s="64"/>
      <c r="CIE36" s="64"/>
      <c r="CIF36" s="64"/>
      <c r="CIG36" s="64"/>
      <c r="CIH36" s="64"/>
      <c r="CII36" s="64"/>
      <c r="CIJ36" s="64"/>
      <c r="CIK36" s="64"/>
      <c r="CIL36" s="64"/>
      <c r="CIM36" s="64"/>
      <c r="CIN36" s="64"/>
      <c r="CIO36" s="64"/>
      <c r="CIP36" s="64"/>
      <c r="CIQ36" s="64"/>
      <c r="CIR36" s="64"/>
      <c r="CIS36" s="64"/>
      <c r="CIT36" s="64"/>
      <c r="CIU36" s="64"/>
      <c r="CIV36" s="64"/>
      <c r="CIW36" s="64"/>
      <c r="CIX36" s="64"/>
      <c r="CIY36" s="64"/>
      <c r="CIZ36" s="64"/>
      <c r="CJA36" s="64"/>
      <c r="CJB36" s="64"/>
      <c r="CJC36" s="64"/>
      <c r="CJD36" s="64"/>
      <c r="CJE36" s="64"/>
      <c r="CJF36" s="64"/>
      <c r="CJG36" s="64"/>
      <c r="CJH36" s="64"/>
      <c r="CJI36" s="64"/>
      <c r="CJJ36" s="64"/>
      <c r="CJK36" s="64"/>
      <c r="CJL36" s="64"/>
      <c r="CJM36" s="64"/>
      <c r="CJN36" s="64"/>
      <c r="CJO36" s="64"/>
      <c r="CJP36" s="64"/>
      <c r="CJQ36" s="64"/>
      <c r="CJR36" s="64"/>
      <c r="CJS36" s="64"/>
      <c r="CJT36" s="64"/>
      <c r="CJU36" s="64"/>
      <c r="CJV36" s="64"/>
      <c r="CJW36" s="64"/>
      <c r="CJX36" s="64"/>
      <c r="CJY36" s="64"/>
      <c r="CJZ36" s="64"/>
      <c r="CKA36" s="64"/>
      <c r="CKB36" s="64"/>
      <c r="CKC36" s="64"/>
      <c r="CKD36" s="64"/>
      <c r="CKE36" s="64"/>
      <c r="CKF36" s="64"/>
      <c r="CKG36" s="64"/>
      <c r="CKH36" s="64"/>
      <c r="CKI36" s="64"/>
      <c r="CKJ36" s="64"/>
      <c r="CKK36" s="64"/>
      <c r="CKL36" s="64"/>
      <c r="CKM36" s="64"/>
      <c r="CKN36" s="64"/>
      <c r="CKO36" s="64"/>
      <c r="CKP36" s="64"/>
      <c r="CKQ36" s="64"/>
      <c r="CKR36" s="64"/>
      <c r="CKS36" s="64"/>
      <c r="CKT36" s="64"/>
      <c r="CKU36" s="64"/>
      <c r="CKV36" s="64"/>
      <c r="CKW36" s="64"/>
      <c r="CKX36" s="64"/>
      <c r="CKY36" s="64"/>
      <c r="CKZ36" s="64"/>
      <c r="CLA36" s="64"/>
      <c r="CLB36" s="64"/>
      <c r="CLC36" s="64"/>
      <c r="CLD36" s="64"/>
      <c r="CLE36" s="64"/>
      <c r="CLF36" s="64"/>
      <c r="CLG36" s="64"/>
      <c r="CLH36" s="64"/>
      <c r="CLI36" s="64"/>
      <c r="CLJ36" s="64"/>
      <c r="CLK36" s="64"/>
      <c r="CLL36" s="64"/>
      <c r="CLM36" s="64"/>
      <c r="CLN36" s="64"/>
      <c r="CLO36" s="64"/>
      <c r="CLP36" s="64"/>
      <c r="CLQ36" s="64"/>
      <c r="CLR36" s="64"/>
      <c r="CLS36" s="64"/>
      <c r="CLT36" s="64"/>
      <c r="CLU36" s="64"/>
      <c r="CLV36" s="64"/>
      <c r="CLW36" s="64"/>
      <c r="CLX36" s="64"/>
      <c r="CLY36" s="64"/>
      <c r="CLZ36" s="64"/>
      <c r="CMA36" s="64"/>
      <c r="CMB36" s="64"/>
      <c r="CMC36" s="64"/>
      <c r="CMD36" s="64"/>
      <c r="CME36" s="64"/>
      <c r="CMF36" s="64"/>
      <c r="CMG36" s="64"/>
      <c r="CMH36" s="64"/>
      <c r="CMI36" s="64"/>
      <c r="CMJ36" s="64"/>
      <c r="CMK36" s="64"/>
      <c r="CML36" s="64"/>
      <c r="CMM36" s="64"/>
      <c r="CMN36" s="64"/>
      <c r="CMO36" s="64"/>
      <c r="CMP36" s="64"/>
      <c r="CMQ36" s="64"/>
      <c r="CMR36" s="64"/>
      <c r="CMS36" s="64"/>
      <c r="CMT36" s="64"/>
      <c r="CMU36" s="64"/>
      <c r="CMV36" s="64"/>
      <c r="CMW36" s="64"/>
      <c r="CMX36" s="64"/>
      <c r="CMY36" s="64"/>
      <c r="CMZ36" s="64"/>
      <c r="CNA36" s="64"/>
      <c r="CNB36" s="64"/>
      <c r="CNC36" s="64"/>
      <c r="CND36" s="64"/>
      <c r="CNE36" s="64"/>
      <c r="CNF36" s="64"/>
      <c r="CNG36" s="64"/>
      <c r="CNH36" s="64"/>
      <c r="CNI36" s="64"/>
      <c r="CNJ36" s="64"/>
      <c r="CNK36" s="64"/>
      <c r="CNL36" s="64"/>
      <c r="CNM36" s="64"/>
      <c r="CNN36" s="64"/>
      <c r="CNO36" s="64"/>
      <c r="CNP36" s="64"/>
      <c r="CNQ36" s="64"/>
      <c r="CNR36" s="64"/>
      <c r="CNS36" s="64"/>
      <c r="CNT36" s="64"/>
      <c r="CNU36" s="64"/>
      <c r="CNV36" s="64"/>
      <c r="CNW36" s="64"/>
      <c r="CNX36" s="64"/>
      <c r="CNY36" s="64"/>
      <c r="CNZ36" s="64"/>
      <c r="COA36" s="64"/>
      <c r="COB36" s="64"/>
      <c r="COC36" s="64"/>
      <c r="COD36" s="64"/>
      <c r="COE36" s="64"/>
      <c r="COF36" s="64"/>
      <c r="COG36" s="64"/>
      <c r="COH36" s="64"/>
      <c r="COI36" s="64"/>
      <c r="COJ36" s="64"/>
      <c r="COK36" s="64"/>
      <c r="COL36" s="64"/>
      <c r="COM36" s="64"/>
      <c r="CON36" s="64"/>
      <c r="COO36" s="64"/>
      <c r="COP36" s="64"/>
      <c r="COQ36" s="64"/>
      <c r="COR36" s="64"/>
      <c r="COS36" s="64"/>
      <c r="COT36" s="64"/>
      <c r="COU36" s="64"/>
      <c r="COV36" s="64"/>
      <c r="COW36" s="64"/>
      <c r="COX36" s="64"/>
      <c r="COY36" s="64"/>
      <c r="COZ36" s="64"/>
      <c r="CPA36" s="64"/>
      <c r="CPB36" s="64"/>
      <c r="CPC36" s="64"/>
      <c r="CPD36" s="64"/>
      <c r="CPE36" s="64"/>
      <c r="CPF36" s="64"/>
      <c r="CPG36" s="64"/>
      <c r="CPH36" s="64"/>
      <c r="CPI36" s="64"/>
      <c r="CPJ36" s="64"/>
      <c r="CPK36" s="64"/>
      <c r="CPL36" s="64"/>
      <c r="CPM36" s="64"/>
      <c r="CPN36" s="64"/>
      <c r="CPO36" s="64"/>
      <c r="CPP36" s="64"/>
      <c r="CPQ36" s="64"/>
      <c r="CPR36" s="64"/>
      <c r="CPS36" s="64"/>
      <c r="CPT36" s="64"/>
      <c r="CPU36" s="64"/>
      <c r="CPV36" s="64"/>
      <c r="CPW36" s="64"/>
      <c r="CPX36" s="64"/>
      <c r="CPY36" s="64"/>
      <c r="CPZ36" s="64"/>
      <c r="CQA36" s="64"/>
      <c r="CQB36" s="64"/>
      <c r="CQC36" s="64"/>
      <c r="CQD36" s="64"/>
      <c r="CQE36" s="64"/>
      <c r="CQF36" s="64"/>
      <c r="CQG36" s="64"/>
      <c r="CQH36" s="64"/>
      <c r="CQI36" s="64"/>
      <c r="CQJ36" s="64"/>
      <c r="CQK36" s="64"/>
      <c r="CQL36" s="64"/>
      <c r="CQM36" s="64"/>
      <c r="CQN36" s="64"/>
      <c r="CQO36" s="64"/>
      <c r="CQP36" s="64"/>
      <c r="CQQ36" s="64"/>
      <c r="CQR36" s="64"/>
      <c r="CQS36" s="64"/>
      <c r="CQT36" s="64"/>
      <c r="CQU36" s="64"/>
      <c r="CQV36" s="64"/>
      <c r="CQW36" s="64"/>
      <c r="CQX36" s="64"/>
      <c r="CQY36" s="64"/>
      <c r="CQZ36" s="64"/>
      <c r="CRA36" s="64"/>
      <c r="CRB36" s="64"/>
      <c r="CRC36" s="64"/>
      <c r="CRD36" s="64"/>
      <c r="CRE36" s="64"/>
      <c r="CRF36" s="64"/>
      <c r="CRG36" s="64"/>
      <c r="CRH36" s="64"/>
      <c r="CRI36" s="64"/>
      <c r="CRJ36" s="64"/>
      <c r="CRK36" s="64"/>
      <c r="CRL36" s="64"/>
      <c r="CRM36" s="64"/>
      <c r="CRN36" s="64"/>
      <c r="CRO36" s="64"/>
      <c r="CRP36" s="64"/>
      <c r="CRQ36" s="64"/>
      <c r="CRR36" s="64"/>
      <c r="CRS36" s="64"/>
      <c r="CRT36" s="64"/>
      <c r="CRU36" s="64"/>
      <c r="CRV36" s="64"/>
      <c r="CRW36" s="64"/>
      <c r="CRX36" s="64"/>
      <c r="CRY36" s="64"/>
      <c r="CRZ36" s="64"/>
      <c r="CSA36" s="64"/>
      <c r="CSB36" s="64"/>
      <c r="CSC36" s="64"/>
      <c r="CSD36" s="64"/>
      <c r="CSE36" s="64"/>
      <c r="CSF36" s="64"/>
      <c r="CSG36" s="64"/>
      <c r="CSH36" s="64"/>
      <c r="CSI36" s="64"/>
      <c r="CSJ36" s="64"/>
      <c r="CSK36" s="64"/>
      <c r="CSL36" s="64"/>
      <c r="CSM36" s="64"/>
      <c r="CSN36" s="64"/>
      <c r="CSO36" s="64"/>
      <c r="CSP36" s="64"/>
      <c r="CSQ36" s="64"/>
      <c r="CSR36" s="64"/>
      <c r="CSS36" s="64"/>
      <c r="CST36" s="64"/>
      <c r="CSU36" s="64"/>
      <c r="CSV36" s="64"/>
      <c r="CSW36" s="64"/>
      <c r="CSX36" s="64"/>
      <c r="CSY36" s="64"/>
      <c r="CSZ36" s="64"/>
      <c r="CTA36" s="64"/>
      <c r="CTB36" s="64"/>
      <c r="CTC36" s="64"/>
      <c r="CTD36" s="64"/>
      <c r="CTE36" s="64"/>
      <c r="CTF36" s="64"/>
      <c r="CTG36" s="64"/>
      <c r="CTH36" s="64"/>
      <c r="CTI36" s="64"/>
      <c r="CTJ36" s="64"/>
      <c r="CTK36" s="64"/>
      <c r="CTL36" s="64"/>
      <c r="CTM36" s="64"/>
      <c r="CTN36" s="64"/>
      <c r="CTO36" s="64"/>
      <c r="CTP36" s="64"/>
      <c r="CTQ36" s="64"/>
      <c r="CTR36" s="64"/>
      <c r="CTS36" s="64"/>
      <c r="CTT36" s="64"/>
      <c r="CTU36" s="64"/>
      <c r="CTV36" s="64"/>
      <c r="CTW36" s="64"/>
      <c r="CTX36" s="64"/>
      <c r="CTY36" s="64"/>
      <c r="CTZ36" s="64"/>
      <c r="CUA36" s="64"/>
      <c r="CUB36" s="64"/>
      <c r="CUC36" s="64"/>
      <c r="CUD36" s="64"/>
      <c r="CUE36" s="64"/>
      <c r="CUF36" s="64"/>
      <c r="CUG36" s="64"/>
      <c r="CUH36" s="64"/>
      <c r="CUI36" s="64"/>
      <c r="CUJ36" s="64"/>
      <c r="CUK36" s="64"/>
      <c r="CUL36" s="64"/>
      <c r="CUM36" s="64"/>
      <c r="CUN36" s="64"/>
      <c r="CUO36" s="64"/>
      <c r="CUP36" s="64"/>
      <c r="CUQ36" s="64"/>
      <c r="CUR36" s="64"/>
      <c r="CUS36" s="64"/>
      <c r="CUT36" s="64"/>
      <c r="CUU36" s="64"/>
      <c r="CUV36" s="64"/>
      <c r="CUW36" s="64"/>
      <c r="CUX36" s="64"/>
      <c r="CUY36" s="64"/>
      <c r="CUZ36" s="64"/>
      <c r="CVA36" s="64"/>
      <c r="CVB36" s="64"/>
      <c r="CVC36" s="64"/>
      <c r="CVD36" s="64"/>
      <c r="CVE36" s="64"/>
      <c r="CVF36" s="64"/>
      <c r="CVG36" s="64"/>
      <c r="CVH36" s="64"/>
      <c r="CVI36" s="64"/>
      <c r="CVJ36" s="64"/>
      <c r="CVK36" s="64"/>
      <c r="CVL36" s="64"/>
      <c r="CVM36" s="64"/>
      <c r="CVN36" s="64"/>
      <c r="CVO36" s="64"/>
      <c r="CVP36" s="64"/>
      <c r="CVQ36" s="64"/>
      <c r="CVR36" s="64"/>
      <c r="CVS36" s="64"/>
      <c r="CVT36" s="64"/>
      <c r="CVU36" s="64"/>
      <c r="CVV36" s="64"/>
      <c r="CVW36" s="64"/>
      <c r="CVX36" s="64"/>
      <c r="CVY36" s="64"/>
      <c r="CVZ36" s="64"/>
      <c r="CWA36" s="64"/>
      <c r="CWB36" s="64"/>
      <c r="CWC36" s="64"/>
      <c r="CWD36" s="64"/>
      <c r="CWE36" s="64"/>
      <c r="CWF36" s="64"/>
      <c r="CWG36" s="64"/>
      <c r="CWH36" s="64"/>
      <c r="CWI36" s="64"/>
      <c r="CWJ36" s="64"/>
      <c r="CWK36" s="64"/>
      <c r="CWL36" s="64"/>
      <c r="CWM36" s="64"/>
      <c r="CWN36" s="64"/>
      <c r="CWO36" s="64"/>
      <c r="CWP36" s="64"/>
      <c r="CWQ36" s="64"/>
      <c r="CWR36" s="64"/>
      <c r="CWS36" s="64"/>
      <c r="CWT36" s="64"/>
      <c r="CWU36" s="64"/>
      <c r="CWV36" s="64"/>
      <c r="CWW36" s="64"/>
      <c r="CWX36" s="64"/>
      <c r="CWY36" s="64"/>
      <c r="CWZ36" s="64"/>
      <c r="CXA36" s="64"/>
      <c r="CXB36" s="64"/>
      <c r="CXC36" s="64"/>
      <c r="CXD36" s="64"/>
      <c r="CXE36" s="64"/>
      <c r="CXF36" s="64"/>
      <c r="CXG36" s="64"/>
      <c r="CXH36" s="64"/>
      <c r="CXI36" s="64"/>
      <c r="CXJ36" s="64"/>
      <c r="CXK36" s="64"/>
      <c r="CXL36" s="64"/>
      <c r="CXM36" s="64"/>
      <c r="CXN36" s="64"/>
      <c r="CXO36" s="64"/>
      <c r="CXP36" s="64"/>
      <c r="CXQ36" s="64"/>
      <c r="CXR36" s="64"/>
      <c r="CXS36" s="64"/>
      <c r="CXT36" s="64"/>
      <c r="CXU36" s="64"/>
      <c r="CXV36" s="64"/>
      <c r="CXW36" s="64"/>
      <c r="CXX36" s="64"/>
      <c r="CXY36" s="64"/>
      <c r="CXZ36" s="64"/>
      <c r="CYA36" s="64"/>
      <c r="CYB36" s="64"/>
      <c r="CYC36" s="64"/>
      <c r="CYD36" s="64"/>
      <c r="CYE36" s="64"/>
      <c r="CYF36" s="64"/>
      <c r="CYG36" s="64"/>
      <c r="CYH36" s="64"/>
      <c r="CYI36" s="64"/>
      <c r="CYJ36" s="64"/>
      <c r="CYK36" s="64"/>
      <c r="CYL36" s="64"/>
      <c r="CYM36" s="64"/>
      <c r="CYN36" s="64"/>
      <c r="CYO36" s="64"/>
      <c r="CYP36" s="64"/>
      <c r="CYQ36" s="64"/>
      <c r="CYR36" s="64"/>
      <c r="CYS36" s="64"/>
      <c r="CYT36" s="64"/>
      <c r="CYU36" s="64"/>
      <c r="CYV36" s="64"/>
      <c r="CYW36" s="64"/>
      <c r="CYX36" s="64"/>
      <c r="CYY36" s="64"/>
      <c r="CYZ36" s="64"/>
      <c r="CZA36" s="64"/>
      <c r="CZB36" s="64"/>
      <c r="CZC36" s="64"/>
      <c r="CZD36" s="64"/>
      <c r="CZE36" s="64"/>
      <c r="CZF36" s="64"/>
      <c r="CZG36" s="64"/>
      <c r="CZH36" s="64"/>
      <c r="CZI36" s="64"/>
      <c r="CZJ36" s="64"/>
      <c r="CZK36" s="64"/>
      <c r="CZL36" s="64"/>
      <c r="CZM36" s="64"/>
      <c r="CZN36" s="64"/>
      <c r="CZO36" s="64"/>
      <c r="CZP36" s="64"/>
      <c r="CZQ36" s="64"/>
      <c r="CZR36" s="64"/>
      <c r="CZS36" s="64"/>
      <c r="CZT36" s="64"/>
      <c r="CZU36" s="64"/>
      <c r="CZV36" s="64"/>
      <c r="CZW36" s="64"/>
      <c r="CZX36" s="64"/>
      <c r="CZY36" s="64"/>
      <c r="CZZ36" s="64"/>
      <c r="DAA36" s="64"/>
      <c r="DAB36" s="64"/>
      <c r="DAC36" s="64"/>
      <c r="DAD36" s="64"/>
      <c r="DAE36" s="64"/>
      <c r="DAF36" s="64"/>
      <c r="DAG36" s="64"/>
      <c r="DAH36" s="64"/>
      <c r="DAI36" s="64"/>
      <c r="DAJ36" s="64"/>
      <c r="DAK36" s="64"/>
      <c r="DAL36" s="64"/>
      <c r="DAM36" s="64"/>
      <c r="DAN36" s="64"/>
      <c r="DAO36" s="64"/>
      <c r="DAP36" s="64"/>
      <c r="DAQ36" s="64"/>
      <c r="DAR36" s="64"/>
      <c r="DAS36" s="64"/>
      <c r="DAT36" s="64"/>
      <c r="DAU36" s="64"/>
      <c r="DAV36" s="64"/>
      <c r="DAW36" s="64"/>
      <c r="DAX36" s="64"/>
      <c r="DAY36" s="64"/>
      <c r="DAZ36" s="64"/>
      <c r="DBA36" s="64"/>
      <c r="DBB36" s="64"/>
      <c r="DBC36" s="64"/>
      <c r="DBD36" s="64"/>
      <c r="DBE36" s="64"/>
      <c r="DBF36" s="64"/>
      <c r="DBG36" s="64"/>
      <c r="DBH36" s="64"/>
      <c r="DBI36" s="64"/>
      <c r="DBJ36" s="64"/>
      <c r="DBK36" s="64"/>
      <c r="DBL36" s="64"/>
      <c r="DBM36" s="64"/>
      <c r="DBN36" s="64"/>
      <c r="DBO36" s="64"/>
      <c r="DBP36" s="64"/>
      <c r="DBQ36" s="64"/>
      <c r="DBR36" s="64"/>
      <c r="DBS36" s="64"/>
      <c r="DBT36" s="64"/>
      <c r="DBU36" s="64"/>
      <c r="DBV36" s="64"/>
      <c r="DBW36" s="64"/>
      <c r="DBX36" s="64"/>
      <c r="DBY36" s="64"/>
      <c r="DBZ36" s="64"/>
      <c r="DCA36" s="64"/>
      <c r="DCB36" s="64"/>
      <c r="DCC36" s="64"/>
      <c r="DCD36" s="64"/>
      <c r="DCE36" s="64"/>
      <c r="DCF36" s="64"/>
      <c r="DCG36" s="64"/>
      <c r="DCH36" s="64"/>
      <c r="DCI36" s="64"/>
      <c r="DCJ36" s="64"/>
      <c r="DCK36" s="64"/>
      <c r="DCL36" s="64"/>
      <c r="DCM36" s="64"/>
      <c r="DCN36" s="64"/>
      <c r="DCO36" s="64"/>
      <c r="DCP36" s="64"/>
      <c r="DCQ36" s="64"/>
      <c r="DCR36" s="64"/>
      <c r="DCS36" s="64"/>
      <c r="DCT36" s="64"/>
      <c r="DCU36" s="64"/>
      <c r="DCV36" s="64"/>
      <c r="DCW36" s="64"/>
      <c r="DCX36" s="64"/>
      <c r="DCY36" s="64"/>
      <c r="DCZ36" s="64"/>
      <c r="DDA36" s="64"/>
      <c r="DDB36" s="64"/>
      <c r="DDC36" s="64"/>
      <c r="DDD36" s="64"/>
      <c r="DDE36" s="64"/>
      <c r="DDF36" s="64"/>
      <c r="DDG36" s="64"/>
      <c r="DDH36" s="64"/>
      <c r="DDI36" s="64"/>
      <c r="DDJ36" s="64"/>
      <c r="DDK36" s="64"/>
      <c r="DDL36" s="64"/>
      <c r="DDM36" s="64"/>
      <c r="DDN36" s="64"/>
      <c r="DDO36" s="64"/>
      <c r="DDP36" s="64"/>
      <c r="DDQ36" s="64"/>
      <c r="DDR36" s="64"/>
      <c r="DDS36" s="64"/>
      <c r="DDT36" s="64"/>
      <c r="DDU36" s="64"/>
      <c r="DDV36" s="64"/>
      <c r="DDW36" s="64"/>
      <c r="DDX36" s="64"/>
      <c r="DDY36" s="64"/>
      <c r="DDZ36" s="64"/>
      <c r="DEA36" s="64"/>
      <c r="DEB36" s="64"/>
      <c r="DEC36" s="64"/>
      <c r="DED36" s="64"/>
      <c r="DEE36" s="64"/>
      <c r="DEF36" s="64"/>
      <c r="DEG36" s="64"/>
      <c r="DEH36" s="64"/>
      <c r="DEI36" s="64"/>
      <c r="DEJ36" s="64"/>
      <c r="DEK36" s="64"/>
      <c r="DEL36" s="64"/>
      <c r="DEM36" s="64"/>
      <c r="DEN36" s="64"/>
      <c r="DEO36" s="64"/>
      <c r="DEP36" s="64"/>
      <c r="DEQ36" s="64"/>
      <c r="DER36" s="64"/>
      <c r="DES36" s="64"/>
      <c r="DET36" s="64"/>
      <c r="DEU36" s="64"/>
      <c r="DEV36" s="64"/>
      <c r="DEW36" s="64"/>
      <c r="DEX36" s="64"/>
      <c r="DEY36" s="64"/>
      <c r="DEZ36" s="64"/>
      <c r="DFA36" s="64"/>
      <c r="DFB36" s="64"/>
      <c r="DFC36" s="64"/>
      <c r="DFD36" s="64"/>
      <c r="DFE36" s="64"/>
      <c r="DFF36" s="64"/>
      <c r="DFG36" s="64"/>
      <c r="DFH36" s="64"/>
      <c r="DFI36" s="64"/>
      <c r="DFJ36" s="64"/>
      <c r="DFK36" s="64"/>
      <c r="DFL36" s="64"/>
      <c r="DFM36" s="64"/>
      <c r="DFN36" s="64"/>
      <c r="DFO36" s="64"/>
      <c r="DFP36" s="64"/>
      <c r="DFQ36" s="64"/>
      <c r="DFR36" s="64"/>
      <c r="DFS36" s="64"/>
      <c r="DFT36" s="64"/>
      <c r="DFU36" s="64"/>
      <c r="DFV36" s="64"/>
      <c r="DFW36" s="64"/>
      <c r="DFX36" s="64"/>
      <c r="DFY36" s="64"/>
      <c r="DFZ36" s="64"/>
      <c r="DGA36" s="64"/>
      <c r="DGB36" s="64"/>
      <c r="DGC36" s="64"/>
      <c r="DGD36" s="64"/>
      <c r="DGE36" s="64"/>
      <c r="DGF36" s="64"/>
      <c r="DGG36" s="64"/>
      <c r="DGH36" s="64"/>
      <c r="DGI36" s="64"/>
      <c r="DGJ36" s="64"/>
      <c r="DGK36" s="64"/>
      <c r="DGL36" s="64"/>
      <c r="DGM36" s="64"/>
      <c r="DGN36" s="64"/>
      <c r="DGO36" s="64"/>
      <c r="DGP36" s="64"/>
      <c r="DGQ36" s="64"/>
      <c r="DGR36" s="64"/>
      <c r="DGS36" s="64"/>
      <c r="DGT36" s="64"/>
      <c r="DGU36" s="64"/>
      <c r="DGV36" s="64"/>
      <c r="DGW36" s="64"/>
      <c r="DGX36" s="64"/>
      <c r="DGY36" s="64"/>
      <c r="DGZ36" s="64"/>
      <c r="DHA36" s="64"/>
      <c r="DHB36" s="64"/>
      <c r="DHC36" s="64"/>
      <c r="DHD36" s="64"/>
      <c r="DHE36" s="64"/>
      <c r="DHF36" s="64"/>
      <c r="DHG36" s="64"/>
      <c r="DHH36" s="64"/>
      <c r="DHI36" s="64"/>
      <c r="DHJ36" s="64"/>
      <c r="DHK36" s="64"/>
      <c r="DHL36" s="64"/>
      <c r="DHM36" s="64"/>
      <c r="DHN36" s="64"/>
      <c r="DHO36" s="64"/>
      <c r="DHP36" s="64"/>
      <c r="DHQ36" s="64"/>
      <c r="DHR36" s="64"/>
      <c r="DHS36" s="64"/>
      <c r="DHT36" s="64"/>
      <c r="DHU36" s="64"/>
      <c r="DHV36" s="64"/>
      <c r="DHW36" s="64"/>
      <c r="DHX36" s="64"/>
      <c r="DHY36" s="64"/>
      <c r="DHZ36" s="64"/>
      <c r="DIA36" s="64"/>
      <c r="DIB36" s="64"/>
      <c r="DIC36" s="64"/>
      <c r="DID36" s="64"/>
      <c r="DIE36" s="64"/>
      <c r="DIF36" s="64"/>
      <c r="DIG36" s="64"/>
      <c r="DIH36" s="64"/>
      <c r="DII36" s="64"/>
      <c r="DIJ36" s="64"/>
      <c r="DIK36" s="64"/>
      <c r="DIL36" s="64"/>
      <c r="DIM36" s="64"/>
      <c r="DIN36" s="64"/>
      <c r="DIO36" s="64"/>
      <c r="DIP36" s="64"/>
      <c r="DIQ36" s="64"/>
      <c r="DIR36" s="64"/>
      <c r="DIS36" s="64"/>
      <c r="DIT36" s="64"/>
      <c r="DIU36" s="64"/>
      <c r="DIV36" s="64"/>
      <c r="DIW36" s="64"/>
      <c r="DIX36" s="64"/>
      <c r="DIY36" s="64"/>
      <c r="DIZ36" s="64"/>
      <c r="DJA36" s="64"/>
      <c r="DJB36" s="64"/>
      <c r="DJC36" s="64"/>
      <c r="DJD36" s="64"/>
      <c r="DJE36" s="64"/>
      <c r="DJF36" s="64"/>
      <c r="DJG36" s="64"/>
      <c r="DJH36" s="64"/>
      <c r="DJI36" s="64"/>
      <c r="DJJ36" s="64"/>
      <c r="DJK36" s="64"/>
      <c r="DJL36" s="64"/>
      <c r="DJM36" s="64"/>
      <c r="DJN36" s="64"/>
      <c r="DJO36" s="64"/>
      <c r="DJP36" s="64"/>
      <c r="DJQ36" s="64"/>
      <c r="DJR36" s="64"/>
      <c r="DJS36" s="64"/>
      <c r="DJT36" s="64"/>
      <c r="DJU36" s="64"/>
      <c r="DJV36" s="64"/>
      <c r="DJW36" s="64"/>
      <c r="DJX36" s="64"/>
      <c r="DJY36" s="64"/>
      <c r="DJZ36" s="64"/>
      <c r="DKA36" s="64"/>
      <c r="DKB36" s="64"/>
      <c r="DKC36" s="64"/>
      <c r="DKD36" s="64"/>
      <c r="DKE36" s="64"/>
      <c r="DKF36" s="64"/>
      <c r="DKG36" s="64"/>
      <c r="DKH36" s="64"/>
      <c r="DKI36" s="64"/>
      <c r="DKJ36" s="64"/>
      <c r="DKK36" s="64"/>
      <c r="DKL36" s="64"/>
      <c r="DKM36" s="64"/>
      <c r="DKN36" s="64"/>
      <c r="DKO36" s="64"/>
      <c r="DKP36" s="64"/>
      <c r="DKQ36" s="64"/>
      <c r="DKR36" s="64"/>
      <c r="DKS36" s="64"/>
      <c r="DKT36" s="64"/>
      <c r="DKU36" s="64"/>
      <c r="DKV36" s="64"/>
      <c r="DKW36" s="64"/>
      <c r="DKX36" s="64"/>
      <c r="DKY36" s="64"/>
      <c r="DKZ36" s="64"/>
      <c r="DLA36" s="64"/>
      <c r="DLB36" s="64"/>
      <c r="DLC36" s="64"/>
      <c r="DLD36" s="64"/>
      <c r="DLE36" s="64"/>
      <c r="DLF36" s="64"/>
      <c r="DLG36" s="64"/>
      <c r="DLH36" s="64"/>
      <c r="DLI36" s="64"/>
      <c r="DLJ36" s="64"/>
      <c r="DLK36" s="64"/>
      <c r="DLL36" s="64"/>
      <c r="DLM36" s="64"/>
      <c r="DLN36" s="64"/>
      <c r="DLO36" s="64"/>
      <c r="DLP36" s="64"/>
      <c r="DLQ36" s="64"/>
      <c r="DLR36" s="64"/>
      <c r="DLS36" s="64"/>
      <c r="DLT36" s="64"/>
      <c r="DLU36" s="64"/>
      <c r="DLV36" s="64"/>
      <c r="DLW36" s="64"/>
      <c r="DLX36" s="64"/>
      <c r="DLY36" s="64"/>
      <c r="DLZ36" s="64"/>
      <c r="DMA36" s="64"/>
      <c r="DMB36" s="64"/>
      <c r="DMC36" s="64"/>
      <c r="DMD36" s="64"/>
      <c r="DME36" s="64"/>
      <c r="DMF36" s="64"/>
      <c r="DMG36" s="64"/>
      <c r="DMH36" s="64"/>
      <c r="DMI36" s="64"/>
      <c r="DMJ36" s="64"/>
      <c r="DMK36" s="64"/>
      <c r="DML36" s="64"/>
      <c r="DMM36" s="64"/>
      <c r="DMN36" s="64"/>
      <c r="DMO36" s="64"/>
      <c r="DMP36" s="64"/>
      <c r="DMQ36" s="64"/>
      <c r="DMR36" s="64"/>
      <c r="DMS36" s="64"/>
      <c r="DMT36" s="64"/>
      <c r="DMU36" s="64"/>
      <c r="DMV36" s="64"/>
      <c r="DMW36" s="64"/>
      <c r="DMX36" s="64"/>
      <c r="DMY36" s="64"/>
      <c r="DMZ36" s="64"/>
      <c r="DNA36" s="64"/>
      <c r="DNB36" s="64"/>
      <c r="DNC36" s="64"/>
      <c r="DND36" s="64"/>
      <c r="DNE36" s="64"/>
      <c r="DNF36" s="64"/>
      <c r="DNG36" s="64"/>
      <c r="DNH36" s="64"/>
      <c r="DNI36" s="64"/>
      <c r="DNJ36" s="64"/>
      <c r="DNK36" s="64"/>
      <c r="DNL36" s="64"/>
      <c r="DNM36" s="64"/>
      <c r="DNN36" s="64"/>
      <c r="DNO36" s="64"/>
      <c r="DNP36" s="64"/>
      <c r="DNQ36" s="64"/>
      <c r="DNR36" s="64"/>
      <c r="DNS36" s="64"/>
      <c r="DNT36" s="64"/>
      <c r="DNU36" s="64"/>
      <c r="DNV36" s="64"/>
      <c r="DNW36" s="64"/>
      <c r="DNX36" s="64"/>
      <c r="DNY36" s="64"/>
      <c r="DNZ36" s="64"/>
      <c r="DOA36" s="64"/>
      <c r="DOB36" s="64"/>
      <c r="DOC36" s="64"/>
      <c r="DOD36" s="64"/>
      <c r="DOE36" s="64"/>
      <c r="DOF36" s="64"/>
      <c r="DOG36" s="64"/>
      <c r="DOH36" s="64"/>
      <c r="DOI36" s="64"/>
      <c r="DOJ36" s="64"/>
      <c r="DOK36" s="64"/>
      <c r="DOL36" s="64"/>
      <c r="DOM36" s="64"/>
      <c r="DON36" s="64"/>
      <c r="DOO36" s="64"/>
      <c r="DOP36" s="64"/>
      <c r="DOQ36" s="64"/>
      <c r="DOR36" s="64"/>
      <c r="DOS36" s="64"/>
      <c r="DOT36" s="64"/>
      <c r="DOU36" s="64"/>
      <c r="DOV36" s="64"/>
      <c r="DOW36" s="64"/>
      <c r="DOX36" s="64"/>
      <c r="DOY36" s="64"/>
      <c r="DOZ36" s="64"/>
      <c r="DPA36" s="64"/>
      <c r="DPB36" s="64"/>
      <c r="DPC36" s="64"/>
      <c r="DPD36" s="64"/>
      <c r="DPE36" s="64"/>
      <c r="DPF36" s="64"/>
      <c r="DPG36" s="64"/>
      <c r="DPH36" s="64"/>
      <c r="DPI36" s="64"/>
      <c r="DPJ36" s="64"/>
      <c r="DPK36" s="64"/>
      <c r="DPL36" s="64"/>
      <c r="DPM36" s="64"/>
      <c r="DPN36" s="64"/>
      <c r="DPO36" s="64"/>
      <c r="DPP36" s="64"/>
      <c r="DPQ36" s="64"/>
      <c r="DPR36" s="64"/>
      <c r="DPS36" s="64"/>
      <c r="DPT36" s="64"/>
      <c r="DPU36" s="64"/>
      <c r="DPV36" s="64"/>
      <c r="DPW36" s="64"/>
      <c r="DPX36" s="64"/>
      <c r="DPY36" s="64"/>
      <c r="DPZ36" s="64"/>
      <c r="DQA36" s="64"/>
      <c r="DQB36" s="64"/>
      <c r="DQC36" s="64"/>
      <c r="DQD36" s="64"/>
      <c r="DQE36" s="64"/>
      <c r="DQF36" s="64"/>
      <c r="DQG36" s="64"/>
      <c r="DQH36" s="64"/>
      <c r="DQI36" s="64"/>
      <c r="DQJ36" s="64"/>
      <c r="DQK36" s="64"/>
      <c r="DQL36" s="64"/>
      <c r="DQM36" s="64"/>
      <c r="DQN36" s="64"/>
      <c r="DQO36" s="64"/>
      <c r="DQP36" s="64"/>
      <c r="DQQ36" s="64"/>
      <c r="DQR36" s="64"/>
      <c r="DQS36" s="64"/>
      <c r="DQT36" s="64"/>
      <c r="DQU36" s="64"/>
      <c r="DQV36" s="64"/>
      <c r="DQW36" s="64"/>
      <c r="DQX36" s="64"/>
      <c r="DQY36" s="64"/>
      <c r="DQZ36" s="64"/>
      <c r="DRA36" s="64"/>
      <c r="DRB36" s="64"/>
      <c r="DRC36" s="64"/>
      <c r="DRD36" s="64"/>
      <c r="DRE36" s="64"/>
      <c r="DRF36" s="64"/>
      <c r="DRG36" s="64"/>
      <c r="DRH36" s="64"/>
      <c r="DRI36" s="64"/>
      <c r="DRJ36" s="64"/>
      <c r="DRK36" s="64"/>
      <c r="DRL36" s="64"/>
      <c r="DRM36" s="64"/>
      <c r="DRN36" s="64"/>
      <c r="DRO36" s="64"/>
      <c r="DRP36" s="64"/>
      <c r="DRQ36" s="64"/>
      <c r="DRR36" s="64"/>
      <c r="DRS36" s="64"/>
      <c r="DRT36" s="64"/>
      <c r="DRU36" s="64"/>
      <c r="DRV36" s="64"/>
      <c r="DRW36" s="64"/>
      <c r="DRX36" s="64"/>
      <c r="DRY36" s="64"/>
      <c r="DRZ36" s="64"/>
      <c r="DSA36" s="64"/>
      <c r="DSB36" s="64"/>
      <c r="DSC36" s="64"/>
      <c r="DSD36" s="64"/>
      <c r="DSE36" s="64"/>
      <c r="DSF36" s="64"/>
      <c r="DSG36" s="64"/>
      <c r="DSH36" s="64"/>
      <c r="DSI36" s="64"/>
      <c r="DSJ36" s="64"/>
      <c r="DSK36" s="64"/>
      <c r="DSL36" s="64"/>
      <c r="DSM36" s="64"/>
      <c r="DSN36" s="64"/>
      <c r="DSO36" s="64"/>
      <c r="DSP36" s="64"/>
      <c r="DSQ36" s="64"/>
      <c r="DSR36" s="64"/>
      <c r="DSS36" s="64"/>
      <c r="DST36" s="64"/>
      <c r="DSU36" s="64"/>
      <c r="DSV36" s="64"/>
      <c r="DSW36" s="64"/>
      <c r="DSX36" s="64"/>
      <c r="DSY36" s="64"/>
      <c r="DSZ36" s="64"/>
      <c r="DTA36" s="64"/>
      <c r="DTB36" s="64"/>
      <c r="DTC36" s="64"/>
      <c r="DTD36" s="64"/>
      <c r="DTE36" s="64"/>
      <c r="DTF36" s="64"/>
      <c r="DTG36" s="64"/>
      <c r="DTH36" s="64"/>
      <c r="DTI36" s="64"/>
      <c r="DTJ36" s="64"/>
      <c r="DTK36" s="64"/>
      <c r="DTL36" s="64"/>
      <c r="DTM36" s="64"/>
      <c r="DTN36" s="64"/>
      <c r="DTO36" s="64"/>
      <c r="DTP36" s="64"/>
      <c r="DTQ36" s="64"/>
      <c r="DTR36" s="64"/>
      <c r="DTS36" s="64"/>
      <c r="DTT36" s="64"/>
      <c r="DTU36" s="64"/>
      <c r="DTV36" s="64"/>
      <c r="DTW36" s="64"/>
      <c r="DTX36" s="64"/>
      <c r="DTY36" s="64"/>
      <c r="DTZ36" s="64"/>
      <c r="DUA36" s="64"/>
      <c r="DUB36" s="64"/>
      <c r="DUC36" s="64"/>
      <c r="DUD36" s="64"/>
      <c r="DUE36" s="64"/>
      <c r="DUF36" s="64"/>
      <c r="DUG36" s="64"/>
      <c r="DUH36" s="64"/>
      <c r="DUI36" s="64"/>
      <c r="DUJ36" s="64"/>
      <c r="DUK36" s="64"/>
      <c r="DUL36" s="64"/>
      <c r="DUM36" s="64"/>
      <c r="DUN36" s="64"/>
      <c r="DUO36" s="64"/>
      <c r="DUP36" s="64"/>
      <c r="DUQ36" s="64"/>
      <c r="DUR36" s="64"/>
      <c r="DUS36" s="64"/>
      <c r="DUT36" s="64"/>
      <c r="DUU36" s="64"/>
      <c r="DUV36" s="64"/>
      <c r="DUW36" s="64"/>
      <c r="DUX36" s="64"/>
      <c r="DUY36" s="64"/>
      <c r="DUZ36" s="64"/>
      <c r="DVA36" s="64"/>
      <c r="DVB36" s="64"/>
      <c r="DVC36" s="64"/>
      <c r="DVD36" s="64"/>
      <c r="DVE36" s="64"/>
      <c r="DVF36" s="64"/>
      <c r="DVG36" s="64"/>
      <c r="DVH36" s="64"/>
      <c r="DVI36" s="64"/>
      <c r="DVJ36" s="64"/>
      <c r="DVK36" s="64"/>
      <c r="DVL36" s="64"/>
      <c r="DVM36" s="64"/>
      <c r="DVN36" s="64"/>
      <c r="DVO36" s="64"/>
      <c r="DVP36" s="64"/>
      <c r="DVQ36" s="64"/>
      <c r="DVR36" s="64"/>
      <c r="DVS36" s="64"/>
      <c r="DVT36" s="64"/>
      <c r="DVU36" s="64"/>
      <c r="DVV36" s="64"/>
      <c r="DVW36" s="64"/>
      <c r="DVX36" s="64"/>
      <c r="DVY36" s="64"/>
      <c r="DVZ36" s="64"/>
      <c r="DWA36" s="64"/>
      <c r="DWB36" s="64"/>
      <c r="DWC36" s="64"/>
      <c r="DWD36" s="64"/>
      <c r="DWE36" s="64"/>
      <c r="DWF36" s="64"/>
      <c r="DWG36" s="64"/>
      <c r="DWH36" s="64"/>
      <c r="DWI36" s="64"/>
      <c r="DWJ36" s="64"/>
      <c r="DWK36" s="64"/>
      <c r="DWL36" s="64"/>
      <c r="DWM36" s="64"/>
      <c r="DWN36" s="64"/>
      <c r="DWO36" s="64"/>
      <c r="DWP36" s="64"/>
      <c r="DWQ36" s="64"/>
      <c r="DWR36" s="64"/>
      <c r="DWS36" s="64"/>
      <c r="DWT36" s="64"/>
      <c r="DWU36" s="64"/>
      <c r="DWV36" s="64"/>
      <c r="DWW36" s="64"/>
      <c r="DWX36" s="64"/>
      <c r="DWY36" s="64"/>
      <c r="DWZ36" s="64"/>
      <c r="DXA36" s="64"/>
      <c r="DXB36" s="64"/>
      <c r="DXC36" s="64"/>
      <c r="DXD36" s="64"/>
      <c r="DXE36" s="64"/>
      <c r="DXF36" s="64"/>
      <c r="DXG36" s="64"/>
      <c r="DXH36" s="64"/>
      <c r="DXI36" s="64"/>
      <c r="DXJ36" s="64"/>
      <c r="DXK36" s="64"/>
      <c r="DXL36" s="64"/>
      <c r="DXM36" s="64"/>
      <c r="DXN36" s="64"/>
      <c r="DXO36" s="64"/>
      <c r="DXP36" s="64"/>
      <c r="DXQ36" s="64"/>
      <c r="DXR36" s="64"/>
      <c r="DXS36" s="64"/>
      <c r="DXT36" s="64"/>
      <c r="DXU36" s="64"/>
      <c r="DXV36" s="64"/>
      <c r="DXW36" s="64"/>
      <c r="DXX36" s="64"/>
      <c r="DXY36" s="64"/>
      <c r="DXZ36" s="64"/>
      <c r="DYA36" s="64"/>
      <c r="DYB36" s="64"/>
      <c r="DYC36" s="64"/>
      <c r="DYD36" s="64"/>
      <c r="DYE36" s="64"/>
      <c r="DYF36" s="64"/>
      <c r="DYG36" s="64"/>
      <c r="DYH36" s="64"/>
      <c r="DYI36" s="64"/>
      <c r="DYJ36" s="64"/>
      <c r="DYK36" s="64"/>
      <c r="DYL36" s="64"/>
      <c r="DYM36" s="64"/>
      <c r="DYN36" s="64"/>
      <c r="DYO36" s="64"/>
      <c r="DYP36" s="64"/>
      <c r="DYQ36" s="64"/>
      <c r="DYR36" s="64"/>
      <c r="DYS36" s="64"/>
      <c r="DYT36" s="64"/>
      <c r="DYU36" s="64"/>
      <c r="DYV36" s="64"/>
      <c r="DYW36" s="64"/>
      <c r="DYX36" s="64"/>
      <c r="DYY36" s="64"/>
      <c r="DYZ36" s="64"/>
      <c r="DZA36" s="64"/>
      <c r="DZB36" s="64"/>
      <c r="DZC36" s="64"/>
      <c r="DZD36" s="64"/>
      <c r="DZE36" s="64"/>
      <c r="DZF36" s="64"/>
      <c r="DZG36" s="64"/>
      <c r="DZH36" s="64"/>
      <c r="DZI36" s="64"/>
      <c r="DZJ36" s="64"/>
      <c r="DZK36" s="64"/>
      <c r="DZL36" s="64"/>
      <c r="DZM36" s="64"/>
      <c r="DZN36" s="64"/>
      <c r="DZO36" s="64"/>
      <c r="DZP36" s="64"/>
      <c r="DZQ36" s="64"/>
      <c r="DZR36" s="64"/>
      <c r="DZS36" s="64"/>
      <c r="DZT36" s="64"/>
      <c r="DZU36" s="64"/>
      <c r="DZV36" s="64"/>
      <c r="DZW36" s="64"/>
      <c r="DZX36" s="64"/>
      <c r="DZY36" s="64"/>
      <c r="DZZ36" s="64"/>
      <c r="EAA36" s="64"/>
      <c r="EAB36" s="64"/>
      <c r="EAC36" s="64"/>
      <c r="EAD36" s="64"/>
      <c r="EAE36" s="64"/>
      <c r="EAF36" s="64"/>
      <c r="EAG36" s="64"/>
      <c r="EAH36" s="64"/>
      <c r="EAI36" s="64"/>
      <c r="EAJ36" s="64"/>
      <c r="EAK36" s="64"/>
      <c r="EAL36" s="64"/>
      <c r="EAM36" s="64"/>
      <c r="EAN36" s="64"/>
      <c r="EAO36" s="64"/>
      <c r="EAP36" s="64"/>
      <c r="EAQ36" s="64"/>
      <c r="EAR36" s="64"/>
      <c r="EAS36" s="64"/>
      <c r="EAT36" s="64"/>
      <c r="EAU36" s="64"/>
      <c r="EAV36" s="64"/>
      <c r="EAW36" s="64"/>
      <c r="EAX36" s="64"/>
      <c r="EAY36" s="64"/>
      <c r="EAZ36" s="64"/>
      <c r="EBA36" s="64"/>
      <c r="EBB36" s="64"/>
      <c r="EBC36" s="64"/>
      <c r="EBD36" s="64"/>
      <c r="EBE36" s="64"/>
      <c r="EBF36" s="64"/>
      <c r="EBG36" s="64"/>
      <c r="EBH36" s="64"/>
      <c r="EBI36" s="64"/>
      <c r="EBJ36" s="64"/>
      <c r="EBK36" s="64"/>
      <c r="EBL36" s="64"/>
      <c r="EBM36" s="64"/>
      <c r="EBN36" s="64"/>
      <c r="EBO36" s="64"/>
      <c r="EBP36" s="64"/>
      <c r="EBQ36" s="64"/>
      <c r="EBR36" s="64"/>
      <c r="EBS36" s="64"/>
      <c r="EBT36" s="64"/>
      <c r="EBU36" s="64"/>
      <c r="EBV36" s="64"/>
      <c r="EBW36" s="64"/>
      <c r="EBX36" s="64"/>
      <c r="EBY36" s="64"/>
      <c r="EBZ36" s="64"/>
      <c r="ECA36" s="64"/>
      <c r="ECB36" s="64"/>
      <c r="ECC36" s="64"/>
      <c r="ECD36" s="64"/>
      <c r="ECE36" s="64"/>
      <c r="ECF36" s="64"/>
      <c r="ECG36" s="64"/>
      <c r="ECH36" s="64"/>
      <c r="ECI36" s="64"/>
      <c r="ECJ36" s="64"/>
      <c r="ECK36" s="64"/>
      <c r="ECL36" s="64"/>
      <c r="ECM36" s="64"/>
      <c r="ECN36" s="64"/>
      <c r="ECO36" s="64"/>
      <c r="ECP36" s="64"/>
      <c r="ECQ36" s="64"/>
      <c r="ECR36" s="64"/>
      <c r="ECS36" s="64"/>
      <c r="ECT36" s="64"/>
      <c r="ECU36" s="64"/>
      <c r="ECV36" s="64"/>
      <c r="ECW36" s="64"/>
      <c r="ECX36" s="64"/>
      <c r="ECY36" s="64"/>
      <c r="ECZ36" s="64"/>
      <c r="EDA36" s="64"/>
      <c r="EDB36" s="64"/>
      <c r="EDC36" s="64"/>
      <c r="EDD36" s="64"/>
      <c r="EDE36" s="64"/>
      <c r="EDF36" s="64"/>
      <c r="EDG36" s="64"/>
      <c r="EDH36" s="64"/>
      <c r="EDI36" s="64"/>
      <c r="EDJ36" s="64"/>
      <c r="EDK36" s="64"/>
      <c r="EDL36" s="64"/>
      <c r="EDM36" s="64"/>
      <c r="EDN36" s="64"/>
      <c r="EDO36" s="64"/>
      <c r="EDP36" s="64"/>
      <c r="EDQ36" s="64"/>
      <c r="EDR36" s="64"/>
      <c r="EDS36" s="64"/>
      <c r="EDT36" s="64"/>
      <c r="EDU36" s="64"/>
      <c r="EDV36" s="64"/>
      <c r="EDW36" s="64"/>
      <c r="EDX36" s="64"/>
      <c r="EDY36" s="64"/>
      <c r="EDZ36" s="64"/>
      <c r="EEA36" s="64"/>
      <c r="EEB36" s="64"/>
      <c r="EEC36" s="64"/>
      <c r="EED36" s="64"/>
      <c r="EEE36" s="64"/>
      <c r="EEF36" s="64"/>
      <c r="EEG36" s="64"/>
      <c r="EEH36" s="64"/>
      <c r="EEI36" s="64"/>
      <c r="EEJ36" s="64"/>
      <c r="EEK36" s="64"/>
      <c r="EEL36" s="64"/>
      <c r="EEM36" s="64"/>
      <c r="EEN36" s="64"/>
      <c r="EEO36" s="64"/>
      <c r="EEP36" s="64"/>
      <c r="EEQ36" s="64"/>
      <c r="EER36" s="64"/>
      <c r="EES36" s="64"/>
      <c r="EET36" s="64"/>
      <c r="EEU36" s="64"/>
      <c r="EEV36" s="64"/>
      <c r="EEW36" s="64"/>
      <c r="EEX36" s="64"/>
      <c r="EEY36" s="64"/>
      <c r="EEZ36" s="64"/>
      <c r="EFA36" s="64"/>
      <c r="EFB36" s="64"/>
      <c r="EFC36" s="64"/>
      <c r="EFD36" s="64"/>
      <c r="EFE36" s="64"/>
      <c r="EFF36" s="64"/>
      <c r="EFG36" s="64"/>
      <c r="EFH36" s="64"/>
      <c r="EFI36" s="64"/>
      <c r="EFJ36" s="64"/>
      <c r="EFK36" s="64"/>
      <c r="EFL36" s="64"/>
      <c r="EFM36" s="64"/>
      <c r="EFN36" s="64"/>
      <c r="EFO36" s="64"/>
      <c r="EFP36" s="64"/>
      <c r="EFQ36" s="64"/>
      <c r="EFR36" s="64"/>
      <c r="EFS36" s="64"/>
      <c r="EFT36" s="64"/>
      <c r="EFU36" s="64"/>
      <c r="EFV36" s="64"/>
      <c r="EFW36" s="64"/>
      <c r="EFX36" s="64"/>
      <c r="EFY36" s="64"/>
      <c r="EFZ36" s="64"/>
      <c r="EGA36" s="64"/>
      <c r="EGB36" s="64"/>
      <c r="EGC36" s="64"/>
      <c r="EGD36" s="64"/>
      <c r="EGE36" s="64"/>
      <c r="EGF36" s="64"/>
      <c r="EGG36" s="64"/>
      <c r="EGH36" s="64"/>
      <c r="EGI36" s="64"/>
      <c r="EGJ36" s="64"/>
      <c r="EGK36" s="64"/>
      <c r="EGL36" s="64"/>
      <c r="EGM36" s="64"/>
      <c r="EGN36" s="64"/>
      <c r="EGO36" s="64"/>
      <c r="EGP36" s="64"/>
      <c r="EGQ36" s="64"/>
      <c r="EGR36" s="64"/>
      <c r="EGS36" s="64"/>
      <c r="EGT36" s="64"/>
      <c r="EGU36" s="64"/>
      <c r="EGV36" s="64"/>
      <c r="EGW36" s="64"/>
      <c r="EGX36" s="64"/>
      <c r="EGY36" s="64"/>
      <c r="EGZ36" s="64"/>
      <c r="EHA36" s="64"/>
      <c r="EHB36" s="64"/>
      <c r="EHC36" s="64"/>
      <c r="EHD36" s="64"/>
      <c r="EHE36" s="64"/>
      <c r="EHF36" s="64"/>
      <c r="EHG36" s="64"/>
      <c r="EHH36" s="64"/>
      <c r="EHI36" s="64"/>
      <c r="EHJ36" s="64"/>
      <c r="EHK36" s="64"/>
      <c r="EHL36" s="64"/>
      <c r="EHM36" s="64"/>
      <c r="EHN36" s="64"/>
      <c r="EHO36" s="64"/>
      <c r="EHP36" s="64"/>
      <c r="EHQ36" s="64"/>
      <c r="EHR36" s="64"/>
      <c r="EHS36" s="64"/>
      <c r="EHT36" s="64"/>
      <c r="EHU36" s="64"/>
      <c r="EHV36" s="64"/>
      <c r="EHW36" s="64"/>
      <c r="EHX36" s="64"/>
      <c r="EHY36" s="64"/>
      <c r="EHZ36" s="64"/>
      <c r="EIA36" s="64"/>
      <c r="EIB36" s="64"/>
      <c r="EIC36" s="64"/>
      <c r="EID36" s="64"/>
      <c r="EIE36" s="64"/>
      <c r="EIF36" s="64"/>
      <c r="EIG36" s="64"/>
      <c r="EIH36" s="64"/>
      <c r="EII36" s="64"/>
      <c r="EIJ36" s="64"/>
      <c r="EIK36" s="64"/>
      <c r="EIL36" s="64"/>
      <c r="EIM36" s="64"/>
      <c r="EIN36" s="64"/>
      <c r="EIO36" s="64"/>
      <c r="EIP36" s="64"/>
      <c r="EIQ36" s="64"/>
      <c r="EIR36" s="64"/>
      <c r="EIS36" s="64"/>
      <c r="EIT36" s="64"/>
      <c r="EIU36" s="64"/>
      <c r="EIV36" s="64"/>
      <c r="EIW36" s="64"/>
      <c r="EIX36" s="64"/>
      <c r="EIY36" s="64"/>
      <c r="EIZ36" s="64"/>
      <c r="EJA36" s="64"/>
      <c r="EJB36" s="64"/>
      <c r="EJC36" s="64"/>
      <c r="EJD36" s="64"/>
      <c r="EJE36" s="64"/>
      <c r="EJF36" s="64"/>
      <c r="EJG36" s="64"/>
      <c r="EJH36" s="64"/>
      <c r="EJI36" s="64"/>
      <c r="EJJ36" s="64"/>
      <c r="EJK36" s="64"/>
      <c r="EJL36" s="64"/>
      <c r="EJM36" s="64"/>
      <c r="EJN36" s="64"/>
      <c r="EJO36" s="64"/>
      <c r="EJP36" s="64"/>
      <c r="EJQ36" s="64"/>
      <c r="EJR36" s="64"/>
      <c r="EJS36" s="64"/>
      <c r="EJT36" s="64"/>
      <c r="EJU36" s="64"/>
      <c r="EJV36" s="64"/>
      <c r="EJW36" s="64"/>
      <c r="EJX36" s="64"/>
      <c r="EJY36" s="64"/>
      <c r="EJZ36" s="64"/>
      <c r="EKA36" s="64"/>
      <c r="EKB36" s="64"/>
      <c r="EKC36" s="64"/>
      <c r="EKD36" s="64"/>
      <c r="EKE36" s="64"/>
      <c r="EKF36" s="64"/>
      <c r="EKG36" s="64"/>
      <c r="EKH36" s="64"/>
      <c r="EKI36" s="64"/>
      <c r="EKJ36" s="64"/>
      <c r="EKK36" s="64"/>
      <c r="EKL36" s="64"/>
      <c r="EKM36" s="64"/>
      <c r="EKN36" s="64"/>
      <c r="EKO36" s="64"/>
      <c r="EKP36" s="64"/>
      <c r="EKQ36" s="64"/>
      <c r="EKR36" s="64"/>
      <c r="EKS36" s="64"/>
      <c r="EKT36" s="64"/>
      <c r="EKU36" s="64"/>
      <c r="EKV36" s="64"/>
      <c r="EKW36" s="64"/>
      <c r="EKX36" s="64"/>
      <c r="EKY36" s="64"/>
      <c r="EKZ36" s="64"/>
      <c r="ELA36" s="64"/>
      <c r="ELB36" s="64"/>
      <c r="ELC36" s="64"/>
      <c r="ELD36" s="64"/>
      <c r="ELE36" s="64"/>
      <c r="ELF36" s="64"/>
      <c r="ELG36" s="64"/>
      <c r="ELH36" s="64"/>
      <c r="ELI36" s="64"/>
      <c r="ELJ36" s="64"/>
      <c r="ELK36" s="64"/>
      <c r="ELL36" s="64"/>
      <c r="ELM36" s="64"/>
      <c r="ELN36" s="64"/>
      <c r="ELO36" s="64"/>
      <c r="ELP36" s="64"/>
      <c r="ELQ36" s="64"/>
      <c r="ELR36" s="64"/>
      <c r="ELS36" s="64"/>
      <c r="ELT36" s="64"/>
      <c r="ELU36" s="64"/>
      <c r="ELV36" s="64"/>
      <c r="ELW36" s="64"/>
      <c r="ELX36" s="64"/>
      <c r="ELY36" s="64"/>
      <c r="ELZ36" s="64"/>
      <c r="EMA36" s="64"/>
      <c r="EMB36" s="64"/>
      <c r="EMC36" s="64"/>
      <c r="EMD36" s="64"/>
      <c r="EME36" s="64"/>
      <c r="EMF36" s="64"/>
      <c r="EMG36" s="64"/>
      <c r="EMH36" s="64"/>
      <c r="EMI36" s="64"/>
      <c r="EMJ36" s="64"/>
      <c r="EMK36" s="64"/>
      <c r="EML36" s="64"/>
      <c r="EMM36" s="64"/>
      <c r="EMN36" s="64"/>
      <c r="EMO36" s="64"/>
      <c r="EMP36" s="64"/>
      <c r="EMQ36" s="64"/>
      <c r="EMR36" s="64"/>
      <c r="EMS36" s="64"/>
      <c r="EMT36" s="64"/>
      <c r="EMU36" s="64"/>
      <c r="EMV36" s="64"/>
      <c r="EMW36" s="64"/>
      <c r="EMX36" s="64"/>
      <c r="EMY36" s="64"/>
      <c r="EMZ36" s="64"/>
      <c r="ENA36" s="64"/>
      <c r="ENB36" s="64"/>
      <c r="ENC36" s="64"/>
      <c r="END36" s="64"/>
      <c r="ENE36" s="64"/>
      <c r="ENF36" s="64"/>
      <c r="ENG36" s="64"/>
      <c r="ENH36" s="64"/>
      <c r="ENI36" s="64"/>
      <c r="ENJ36" s="64"/>
      <c r="ENK36" s="64"/>
      <c r="ENL36" s="64"/>
      <c r="ENM36" s="64"/>
      <c r="ENN36" s="64"/>
      <c r="ENO36" s="64"/>
      <c r="ENP36" s="64"/>
      <c r="ENQ36" s="64"/>
      <c r="ENR36" s="64"/>
      <c r="ENS36" s="64"/>
      <c r="ENT36" s="64"/>
      <c r="ENU36" s="64"/>
      <c r="ENV36" s="64"/>
      <c r="ENW36" s="64"/>
      <c r="ENX36" s="64"/>
      <c r="ENY36" s="64"/>
      <c r="ENZ36" s="64"/>
      <c r="EOA36" s="64"/>
      <c r="EOB36" s="64"/>
      <c r="EOC36" s="64"/>
      <c r="EOD36" s="64"/>
      <c r="EOE36" s="64"/>
      <c r="EOF36" s="64"/>
      <c r="EOG36" s="64"/>
      <c r="EOH36" s="64"/>
      <c r="EOI36" s="64"/>
      <c r="EOJ36" s="64"/>
      <c r="EOK36" s="64"/>
      <c r="EOL36" s="64"/>
      <c r="EOM36" s="64"/>
      <c r="EON36" s="64"/>
      <c r="EOO36" s="64"/>
      <c r="EOP36" s="64"/>
      <c r="EOQ36" s="64"/>
      <c r="EOR36" s="64"/>
      <c r="EOS36" s="64"/>
      <c r="EOT36" s="64"/>
      <c r="EOU36" s="64"/>
      <c r="EOV36" s="64"/>
      <c r="EOW36" s="64"/>
      <c r="EOX36" s="64"/>
      <c r="EOY36" s="64"/>
      <c r="EOZ36" s="64"/>
      <c r="EPA36" s="64"/>
      <c r="EPB36" s="64"/>
      <c r="EPC36" s="64"/>
      <c r="EPD36" s="64"/>
      <c r="EPE36" s="64"/>
      <c r="EPF36" s="64"/>
      <c r="EPG36" s="64"/>
      <c r="EPH36" s="64"/>
      <c r="EPI36" s="64"/>
      <c r="EPJ36" s="64"/>
      <c r="EPK36" s="64"/>
      <c r="EPL36" s="64"/>
      <c r="EPM36" s="64"/>
      <c r="EPN36" s="64"/>
      <c r="EPO36" s="64"/>
      <c r="EPP36" s="64"/>
      <c r="EPQ36" s="64"/>
      <c r="EPR36" s="64"/>
      <c r="EPS36" s="64"/>
      <c r="EPT36" s="64"/>
      <c r="EPU36" s="64"/>
      <c r="EPV36" s="64"/>
      <c r="EPW36" s="64"/>
      <c r="EPX36" s="64"/>
      <c r="EPY36" s="64"/>
      <c r="EPZ36" s="64"/>
      <c r="EQA36" s="64"/>
      <c r="EQB36" s="64"/>
      <c r="EQC36" s="64"/>
      <c r="EQD36" s="64"/>
      <c r="EQE36" s="64"/>
      <c r="EQF36" s="64"/>
      <c r="EQG36" s="64"/>
      <c r="EQH36" s="64"/>
      <c r="EQI36" s="64"/>
      <c r="EQJ36" s="64"/>
      <c r="EQK36" s="64"/>
      <c r="EQL36" s="64"/>
      <c r="EQM36" s="64"/>
      <c r="EQN36" s="64"/>
      <c r="EQO36" s="64"/>
      <c r="EQP36" s="64"/>
      <c r="EQQ36" s="64"/>
      <c r="EQR36" s="64"/>
      <c r="EQS36" s="64"/>
      <c r="EQT36" s="64"/>
      <c r="EQU36" s="64"/>
      <c r="EQV36" s="64"/>
      <c r="EQW36" s="64"/>
      <c r="EQX36" s="64"/>
      <c r="EQY36" s="64"/>
      <c r="EQZ36" s="64"/>
      <c r="ERA36" s="64"/>
      <c r="ERB36" s="64"/>
      <c r="ERC36" s="64"/>
      <c r="ERD36" s="64"/>
      <c r="ERE36" s="64"/>
      <c r="ERF36" s="64"/>
      <c r="ERG36" s="64"/>
      <c r="ERH36" s="64"/>
      <c r="ERI36" s="64"/>
      <c r="ERJ36" s="64"/>
      <c r="ERK36" s="64"/>
      <c r="ERL36" s="64"/>
      <c r="ERM36" s="64"/>
      <c r="ERN36" s="64"/>
      <c r="ERO36" s="64"/>
      <c r="ERP36" s="64"/>
      <c r="ERQ36" s="64"/>
      <c r="ERR36" s="64"/>
      <c r="ERS36" s="64"/>
      <c r="ERT36" s="64"/>
      <c r="ERU36" s="64"/>
      <c r="ERV36" s="64"/>
      <c r="ERW36" s="64"/>
      <c r="ERX36" s="64"/>
      <c r="ERY36" s="64"/>
      <c r="ERZ36" s="64"/>
      <c r="ESA36" s="64"/>
      <c r="ESB36" s="64"/>
      <c r="ESC36" s="64"/>
      <c r="ESD36" s="64"/>
      <c r="ESE36" s="64"/>
      <c r="ESF36" s="64"/>
      <c r="ESG36" s="64"/>
      <c r="ESH36" s="64"/>
      <c r="ESI36" s="64"/>
      <c r="ESJ36" s="64"/>
      <c r="ESK36" s="64"/>
      <c r="ESL36" s="64"/>
      <c r="ESM36" s="64"/>
      <c r="ESN36" s="64"/>
      <c r="ESO36" s="64"/>
      <c r="ESP36" s="64"/>
      <c r="ESQ36" s="64"/>
      <c r="ESR36" s="64"/>
      <c r="ESS36" s="64"/>
      <c r="EST36" s="64"/>
      <c r="ESU36" s="64"/>
      <c r="ESV36" s="64"/>
      <c r="ESW36" s="64"/>
      <c r="ESX36" s="64"/>
      <c r="ESY36" s="64"/>
      <c r="ESZ36" s="64"/>
      <c r="ETA36" s="64"/>
      <c r="ETB36" s="64"/>
      <c r="ETC36" s="64"/>
      <c r="ETD36" s="64"/>
      <c r="ETE36" s="64"/>
      <c r="ETF36" s="64"/>
      <c r="ETG36" s="64"/>
      <c r="ETH36" s="64"/>
      <c r="ETI36" s="64"/>
      <c r="ETJ36" s="64"/>
      <c r="ETK36" s="64"/>
      <c r="ETL36" s="64"/>
      <c r="ETM36" s="64"/>
      <c r="ETN36" s="64"/>
      <c r="ETO36" s="64"/>
      <c r="ETP36" s="64"/>
      <c r="ETQ36" s="64"/>
      <c r="ETR36" s="64"/>
      <c r="ETS36" s="64"/>
      <c r="ETT36" s="64"/>
      <c r="ETU36" s="64"/>
      <c r="ETV36" s="64"/>
      <c r="ETW36" s="64"/>
      <c r="ETX36" s="64"/>
      <c r="ETY36" s="64"/>
      <c r="ETZ36" s="64"/>
      <c r="EUA36" s="64"/>
      <c r="EUB36" s="64"/>
      <c r="EUC36" s="64"/>
      <c r="EUD36" s="64"/>
      <c r="EUE36" s="64"/>
      <c r="EUF36" s="64"/>
      <c r="EUG36" s="64"/>
      <c r="EUH36" s="64"/>
      <c r="EUI36" s="64"/>
      <c r="EUJ36" s="64"/>
      <c r="EUK36" s="64"/>
      <c r="EUL36" s="64"/>
      <c r="EUM36" s="64"/>
      <c r="EUN36" s="64"/>
      <c r="EUO36" s="64"/>
      <c r="EUP36" s="64"/>
      <c r="EUQ36" s="64"/>
      <c r="EUR36" s="64"/>
      <c r="EUS36" s="64"/>
      <c r="EUT36" s="64"/>
      <c r="EUU36" s="64"/>
      <c r="EUV36" s="64"/>
      <c r="EUW36" s="64"/>
      <c r="EUX36" s="64"/>
      <c r="EUY36" s="64"/>
      <c r="EUZ36" s="64"/>
      <c r="EVA36" s="64"/>
      <c r="EVB36" s="64"/>
      <c r="EVC36" s="64"/>
      <c r="EVD36" s="64"/>
      <c r="EVE36" s="64"/>
      <c r="EVF36" s="64"/>
      <c r="EVG36" s="64"/>
      <c r="EVH36" s="64"/>
      <c r="EVI36" s="64"/>
      <c r="EVJ36" s="64"/>
      <c r="EVK36" s="64"/>
      <c r="EVL36" s="64"/>
      <c r="EVM36" s="64"/>
      <c r="EVN36" s="64"/>
      <c r="EVO36" s="64"/>
      <c r="EVP36" s="64"/>
      <c r="EVQ36" s="64"/>
      <c r="EVR36" s="64"/>
      <c r="EVS36" s="64"/>
      <c r="EVT36" s="64"/>
      <c r="EVU36" s="64"/>
      <c r="EVV36" s="64"/>
      <c r="EVW36" s="64"/>
      <c r="EVX36" s="64"/>
      <c r="EVY36" s="64"/>
      <c r="EVZ36" s="64"/>
      <c r="EWA36" s="64"/>
      <c r="EWB36" s="64"/>
      <c r="EWC36" s="64"/>
      <c r="EWD36" s="64"/>
      <c r="EWE36" s="64"/>
      <c r="EWF36" s="64"/>
      <c r="EWG36" s="64"/>
      <c r="EWH36" s="64"/>
      <c r="EWI36" s="64"/>
      <c r="EWJ36" s="64"/>
      <c r="EWK36" s="64"/>
      <c r="EWL36" s="64"/>
      <c r="EWM36" s="64"/>
      <c r="EWN36" s="64"/>
      <c r="EWO36" s="64"/>
      <c r="EWP36" s="64"/>
      <c r="EWQ36" s="64"/>
      <c r="EWR36" s="64"/>
      <c r="EWS36" s="64"/>
      <c r="EWT36" s="64"/>
      <c r="EWU36" s="64"/>
      <c r="EWV36" s="64"/>
      <c r="EWW36" s="64"/>
      <c r="EWX36" s="64"/>
      <c r="EWY36" s="64"/>
      <c r="EWZ36" s="64"/>
      <c r="EXA36" s="64"/>
      <c r="EXB36" s="64"/>
      <c r="EXC36" s="64"/>
      <c r="EXD36" s="64"/>
      <c r="EXE36" s="64"/>
      <c r="EXF36" s="64"/>
      <c r="EXG36" s="64"/>
      <c r="EXH36" s="64"/>
      <c r="EXI36" s="64"/>
      <c r="EXJ36" s="64"/>
      <c r="EXK36" s="64"/>
      <c r="EXL36" s="64"/>
      <c r="EXM36" s="64"/>
      <c r="EXN36" s="64"/>
      <c r="EXO36" s="64"/>
      <c r="EXP36" s="64"/>
      <c r="EXQ36" s="64"/>
      <c r="EXR36" s="64"/>
      <c r="EXS36" s="64"/>
      <c r="EXT36" s="64"/>
      <c r="EXU36" s="64"/>
      <c r="EXV36" s="64"/>
      <c r="EXW36" s="64"/>
      <c r="EXX36" s="64"/>
      <c r="EXY36" s="64"/>
      <c r="EXZ36" s="64"/>
      <c r="EYA36" s="64"/>
      <c r="EYB36" s="64"/>
      <c r="EYC36" s="64"/>
      <c r="EYD36" s="64"/>
      <c r="EYE36" s="64"/>
      <c r="EYF36" s="64"/>
      <c r="EYG36" s="64"/>
      <c r="EYH36" s="64"/>
      <c r="EYI36" s="64"/>
      <c r="EYJ36" s="64"/>
      <c r="EYK36" s="64"/>
      <c r="EYL36" s="64"/>
      <c r="EYM36" s="64"/>
      <c r="EYN36" s="64"/>
      <c r="EYO36" s="64"/>
      <c r="EYP36" s="64"/>
      <c r="EYQ36" s="64"/>
      <c r="EYR36" s="64"/>
      <c r="EYS36" s="64"/>
      <c r="EYT36" s="64"/>
      <c r="EYU36" s="64"/>
      <c r="EYV36" s="64"/>
      <c r="EYW36" s="64"/>
      <c r="EYX36" s="64"/>
      <c r="EYY36" s="64"/>
      <c r="EYZ36" s="64"/>
      <c r="EZA36" s="64"/>
      <c r="EZB36" s="64"/>
      <c r="EZC36" s="64"/>
      <c r="EZD36" s="64"/>
      <c r="EZE36" s="64"/>
      <c r="EZF36" s="64"/>
      <c r="EZG36" s="64"/>
      <c r="EZH36" s="64"/>
      <c r="EZI36" s="64"/>
      <c r="EZJ36" s="64"/>
      <c r="EZK36" s="64"/>
      <c r="EZL36" s="64"/>
      <c r="EZM36" s="64"/>
      <c r="EZN36" s="64"/>
      <c r="EZO36" s="64"/>
      <c r="EZP36" s="64"/>
      <c r="EZQ36" s="64"/>
      <c r="EZR36" s="64"/>
      <c r="EZS36" s="64"/>
      <c r="EZT36" s="64"/>
      <c r="EZU36" s="64"/>
      <c r="EZV36" s="64"/>
      <c r="EZW36" s="64"/>
      <c r="EZX36" s="64"/>
      <c r="EZY36" s="64"/>
      <c r="EZZ36" s="64"/>
      <c r="FAA36" s="64"/>
      <c r="FAB36" s="64"/>
      <c r="FAC36" s="64"/>
      <c r="FAD36" s="64"/>
      <c r="FAE36" s="64"/>
      <c r="FAF36" s="64"/>
      <c r="FAG36" s="64"/>
      <c r="FAH36" s="64"/>
      <c r="FAI36" s="64"/>
      <c r="FAJ36" s="64"/>
      <c r="FAK36" s="64"/>
      <c r="FAL36" s="64"/>
      <c r="FAM36" s="64"/>
      <c r="FAN36" s="64"/>
      <c r="FAO36" s="64"/>
      <c r="FAP36" s="64"/>
      <c r="FAQ36" s="64"/>
      <c r="FAR36" s="64"/>
      <c r="FAS36" s="64"/>
      <c r="FAT36" s="64"/>
      <c r="FAU36" s="64"/>
      <c r="FAV36" s="64"/>
      <c r="FAW36" s="64"/>
      <c r="FAX36" s="64"/>
      <c r="FAY36" s="64"/>
      <c r="FAZ36" s="64"/>
      <c r="FBA36" s="64"/>
      <c r="FBB36" s="64"/>
      <c r="FBC36" s="64"/>
      <c r="FBD36" s="64"/>
      <c r="FBE36" s="64"/>
      <c r="FBF36" s="64"/>
      <c r="FBG36" s="64"/>
      <c r="FBH36" s="64"/>
      <c r="FBI36" s="64"/>
      <c r="FBJ36" s="64"/>
      <c r="FBK36" s="64"/>
      <c r="FBL36" s="64"/>
      <c r="FBM36" s="64"/>
      <c r="FBN36" s="64"/>
      <c r="FBO36" s="64"/>
      <c r="FBP36" s="64"/>
      <c r="FBQ36" s="64"/>
      <c r="FBR36" s="64"/>
      <c r="FBS36" s="64"/>
      <c r="FBT36" s="64"/>
      <c r="FBU36" s="64"/>
      <c r="FBV36" s="64"/>
      <c r="FBW36" s="64"/>
      <c r="FBX36" s="64"/>
      <c r="FBY36" s="64"/>
      <c r="FBZ36" s="64"/>
      <c r="FCA36" s="64"/>
      <c r="FCB36" s="64"/>
      <c r="FCC36" s="64"/>
      <c r="FCD36" s="64"/>
      <c r="FCE36" s="64"/>
      <c r="FCF36" s="64"/>
      <c r="FCG36" s="64"/>
      <c r="FCH36" s="64"/>
      <c r="FCI36" s="64"/>
      <c r="FCJ36" s="64"/>
      <c r="FCK36" s="64"/>
      <c r="FCL36" s="64"/>
      <c r="FCM36" s="64"/>
      <c r="FCN36" s="64"/>
      <c r="FCO36" s="64"/>
      <c r="FCP36" s="64"/>
      <c r="FCQ36" s="64"/>
      <c r="FCR36" s="64"/>
      <c r="FCS36" s="64"/>
      <c r="FCT36" s="64"/>
      <c r="FCU36" s="64"/>
      <c r="FCV36" s="64"/>
      <c r="FCW36" s="64"/>
      <c r="FCX36" s="64"/>
      <c r="FCY36" s="64"/>
      <c r="FCZ36" s="64"/>
      <c r="FDA36" s="64"/>
      <c r="FDB36" s="64"/>
      <c r="FDC36" s="64"/>
      <c r="FDD36" s="64"/>
      <c r="FDE36" s="64"/>
      <c r="FDF36" s="64"/>
      <c r="FDG36" s="64"/>
      <c r="FDH36" s="64"/>
      <c r="FDI36" s="64"/>
      <c r="FDJ36" s="64"/>
      <c r="FDK36" s="64"/>
      <c r="FDL36" s="64"/>
      <c r="FDM36" s="64"/>
      <c r="FDN36" s="64"/>
      <c r="FDO36" s="64"/>
      <c r="FDP36" s="64"/>
      <c r="FDQ36" s="64"/>
      <c r="FDR36" s="64"/>
      <c r="FDS36" s="64"/>
      <c r="FDT36" s="64"/>
      <c r="FDU36" s="64"/>
      <c r="FDV36" s="64"/>
      <c r="FDW36" s="64"/>
      <c r="FDX36" s="64"/>
      <c r="FDY36" s="64"/>
      <c r="FDZ36" s="64"/>
      <c r="FEA36" s="64"/>
      <c r="FEB36" s="64"/>
      <c r="FEC36" s="64"/>
      <c r="FED36" s="64"/>
      <c r="FEE36" s="64"/>
      <c r="FEF36" s="64"/>
      <c r="FEG36" s="64"/>
      <c r="FEH36" s="64"/>
      <c r="FEI36" s="64"/>
      <c r="FEJ36" s="64"/>
      <c r="FEK36" s="64"/>
      <c r="FEL36" s="64"/>
      <c r="FEM36" s="64"/>
      <c r="FEN36" s="64"/>
      <c r="FEO36" s="64"/>
      <c r="FEP36" s="64"/>
      <c r="FEQ36" s="64"/>
      <c r="FER36" s="64"/>
      <c r="FES36" s="64"/>
      <c r="FET36" s="64"/>
      <c r="FEU36" s="64"/>
      <c r="FEV36" s="64"/>
      <c r="FEW36" s="64"/>
      <c r="FEX36" s="64"/>
      <c r="FEY36" s="64"/>
      <c r="FEZ36" s="64"/>
      <c r="FFA36" s="64"/>
      <c r="FFB36" s="64"/>
      <c r="FFC36" s="64"/>
      <c r="FFD36" s="64"/>
      <c r="FFE36" s="64"/>
      <c r="FFF36" s="64"/>
      <c r="FFG36" s="64"/>
      <c r="FFH36" s="64"/>
      <c r="FFI36" s="64"/>
      <c r="FFJ36" s="64"/>
      <c r="FFK36" s="64"/>
      <c r="FFL36" s="64"/>
      <c r="FFM36" s="64"/>
      <c r="FFN36" s="64"/>
      <c r="FFO36" s="64"/>
      <c r="FFP36" s="64"/>
      <c r="FFQ36" s="64"/>
      <c r="FFR36" s="64"/>
      <c r="FFS36" s="64"/>
      <c r="FFT36" s="64"/>
      <c r="FFU36" s="64"/>
      <c r="FFV36" s="64"/>
      <c r="FFW36" s="64"/>
      <c r="FFX36" s="64"/>
      <c r="FFY36" s="64"/>
      <c r="FFZ36" s="64"/>
      <c r="FGA36" s="64"/>
      <c r="FGB36" s="64"/>
      <c r="FGC36" s="64"/>
      <c r="FGD36" s="64"/>
      <c r="FGE36" s="64"/>
      <c r="FGF36" s="64"/>
      <c r="FGG36" s="64"/>
      <c r="FGH36" s="64"/>
      <c r="FGI36" s="64"/>
      <c r="FGJ36" s="64"/>
      <c r="FGK36" s="64"/>
      <c r="FGL36" s="64"/>
      <c r="FGM36" s="64"/>
      <c r="FGN36" s="64"/>
      <c r="FGO36" s="64"/>
      <c r="FGP36" s="64"/>
      <c r="FGQ36" s="64"/>
      <c r="FGR36" s="64"/>
      <c r="FGS36" s="64"/>
      <c r="FGT36" s="64"/>
      <c r="FGU36" s="64"/>
      <c r="FGV36" s="64"/>
      <c r="FGW36" s="64"/>
      <c r="FGX36" s="64"/>
      <c r="FGY36" s="64"/>
      <c r="FGZ36" s="64"/>
      <c r="FHA36" s="64"/>
      <c r="FHB36" s="64"/>
      <c r="FHC36" s="64"/>
      <c r="FHD36" s="64"/>
      <c r="FHE36" s="64"/>
      <c r="FHF36" s="64"/>
      <c r="FHG36" s="64"/>
      <c r="FHH36" s="64"/>
      <c r="FHI36" s="64"/>
      <c r="FHJ36" s="64"/>
      <c r="FHK36" s="64"/>
      <c r="FHL36" s="64"/>
      <c r="FHM36" s="64"/>
      <c r="FHN36" s="64"/>
      <c r="FHO36" s="64"/>
      <c r="FHP36" s="64"/>
      <c r="FHQ36" s="64"/>
      <c r="FHR36" s="64"/>
      <c r="FHS36" s="64"/>
      <c r="FHT36" s="64"/>
      <c r="FHU36" s="64"/>
      <c r="FHV36" s="64"/>
      <c r="FHW36" s="64"/>
      <c r="FHX36" s="64"/>
      <c r="FHY36" s="64"/>
      <c r="FHZ36" s="64"/>
      <c r="FIA36" s="64"/>
      <c r="FIB36" s="64"/>
      <c r="FIC36" s="64"/>
      <c r="FID36" s="64"/>
      <c r="FIE36" s="64"/>
      <c r="FIF36" s="64"/>
      <c r="FIG36" s="64"/>
      <c r="FIH36" s="64"/>
      <c r="FII36" s="64"/>
      <c r="FIJ36" s="64"/>
      <c r="FIK36" s="64"/>
      <c r="FIL36" s="64"/>
      <c r="FIM36" s="64"/>
      <c r="FIN36" s="64"/>
      <c r="FIO36" s="64"/>
      <c r="FIP36" s="64"/>
      <c r="FIQ36" s="64"/>
      <c r="FIR36" s="64"/>
      <c r="FIS36" s="64"/>
      <c r="FIT36" s="64"/>
      <c r="FIU36" s="64"/>
      <c r="FIV36" s="64"/>
      <c r="FIW36" s="64"/>
      <c r="FIX36" s="64"/>
      <c r="FIY36" s="64"/>
      <c r="FIZ36" s="64"/>
      <c r="FJA36" s="64"/>
      <c r="FJB36" s="64"/>
      <c r="FJC36" s="64"/>
      <c r="FJD36" s="64"/>
      <c r="FJE36" s="64"/>
      <c r="FJF36" s="64"/>
      <c r="FJG36" s="64"/>
      <c r="FJH36" s="64"/>
      <c r="FJI36" s="64"/>
      <c r="FJJ36" s="64"/>
      <c r="FJK36" s="64"/>
      <c r="FJL36" s="64"/>
      <c r="FJM36" s="64"/>
      <c r="FJN36" s="64"/>
      <c r="FJO36" s="64"/>
      <c r="FJP36" s="64"/>
      <c r="FJQ36" s="64"/>
      <c r="FJR36" s="64"/>
      <c r="FJS36" s="64"/>
      <c r="FJT36" s="64"/>
      <c r="FJU36" s="64"/>
      <c r="FJV36" s="64"/>
      <c r="FJW36" s="64"/>
      <c r="FJX36" s="64"/>
      <c r="FJY36" s="64"/>
      <c r="FJZ36" s="64"/>
      <c r="FKA36" s="64"/>
      <c r="FKB36" s="64"/>
      <c r="FKC36" s="64"/>
      <c r="FKD36" s="64"/>
      <c r="FKE36" s="64"/>
      <c r="FKF36" s="64"/>
      <c r="FKG36" s="64"/>
      <c r="FKH36" s="64"/>
      <c r="FKI36" s="64"/>
      <c r="FKJ36" s="64"/>
      <c r="FKK36" s="64"/>
      <c r="FKL36" s="64"/>
      <c r="FKM36" s="64"/>
      <c r="FKN36" s="64"/>
      <c r="FKO36" s="64"/>
      <c r="FKP36" s="64"/>
      <c r="FKQ36" s="64"/>
      <c r="FKR36" s="64"/>
      <c r="FKS36" s="64"/>
      <c r="FKT36" s="64"/>
      <c r="FKU36" s="64"/>
      <c r="FKV36" s="64"/>
      <c r="FKW36" s="64"/>
      <c r="FKX36" s="64"/>
      <c r="FKY36" s="64"/>
      <c r="FKZ36" s="64"/>
      <c r="FLA36" s="64"/>
      <c r="FLB36" s="64"/>
      <c r="FLC36" s="64"/>
      <c r="FLD36" s="64"/>
      <c r="FLE36" s="64"/>
      <c r="FLF36" s="64"/>
      <c r="FLG36" s="64"/>
      <c r="FLH36" s="64"/>
      <c r="FLI36" s="64"/>
      <c r="FLJ36" s="64"/>
      <c r="FLK36" s="64"/>
      <c r="FLL36" s="64"/>
      <c r="FLM36" s="64"/>
      <c r="FLN36" s="64"/>
      <c r="FLO36" s="64"/>
      <c r="FLP36" s="64"/>
      <c r="FLQ36" s="64"/>
      <c r="FLR36" s="64"/>
      <c r="FLS36" s="64"/>
      <c r="FLT36" s="64"/>
      <c r="FLU36" s="64"/>
      <c r="FLV36" s="64"/>
      <c r="FLW36" s="64"/>
      <c r="FLX36" s="64"/>
      <c r="FLY36" s="64"/>
      <c r="FLZ36" s="64"/>
      <c r="FMA36" s="64"/>
      <c r="FMB36" s="64"/>
      <c r="FMC36" s="64"/>
      <c r="FMD36" s="64"/>
      <c r="FME36" s="64"/>
      <c r="FMF36" s="64"/>
      <c r="FMG36" s="64"/>
      <c r="FMH36" s="64"/>
      <c r="FMI36" s="64"/>
      <c r="FMJ36" s="64"/>
      <c r="FMK36" s="64"/>
      <c r="FML36" s="64"/>
      <c r="FMM36" s="64"/>
      <c r="FMN36" s="64"/>
      <c r="FMO36" s="64"/>
      <c r="FMP36" s="64"/>
      <c r="FMQ36" s="64"/>
      <c r="FMR36" s="64"/>
      <c r="FMS36" s="64"/>
      <c r="FMT36" s="64"/>
      <c r="FMU36" s="64"/>
      <c r="FMV36" s="64"/>
      <c r="FMW36" s="64"/>
      <c r="FMX36" s="64"/>
      <c r="FMY36" s="64"/>
      <c r="FMZ36" s="64"/>
      <c r="FNA36" s="64"/>
      <c r="FNB36" s="64"/>
      <c r="FNC36" s="64"/>
      <c r="FND36" s="64"/>
      <c r="FNE36" s="64"/>
      <c r="FNF36" s="64"/>
      <c r="FNG36" s="64"/>
      <c r="FNH36" s="64"/>
      <c r="FNI36" s="64"/>
      <c r="FNJ36" s="64"/>
      <c r="FNK36" s="64"/>
      <c r="FNL36" s="64"/>
      <c r="FNM36" s="64"/>
      <c r="FNN36" s="64"/>
      <c r="FNO36" s="64"/>
      <c r="FNP36" s="64"/>
      <c r="FNQ36" s="64"/>
      <c r="FNR36" s="64"/>
      <c r="FNS36" s="64"/>
      <c r="FNT36" s="64"/>
      <c r="FNU36" s="64"/>
      <c r="FNV36" s="64"/>
      <c r="FNW36" s="64"/>
      <c r="FNX36" s="64"/>
      <c r="FNY36" s="64"/>
      <c r="FNZ36" s="64"/>
      <c r="FOA36" s="64"/>
      <c r="FOB36" s="64"/>
      <c r="FOC36" s="64"/>
      <c r="FOD36" s="64"/>
      <c r="FOE36" s="64"/>
      <c r="FOF36" s="64"/>
      <c r="FOG36" s="64"/>
      <c r="FOH36" s="64"/>
      <c r="FOI36" s="64"/>
      <c r="FOJ36" s="64"/>
      <c r="FOK36" s="64"/>
      <c r="FOL36" s="64"/>
      <c r="FOM36" s="64"/>
      <c r="FON36" s="64"/>
      <c r="FOO36" s="64"/>
      <c r="FOP36" s="64"/>
      <c r="FOQ36" s="64"/>
      <c r="FOR36" s="64"/>
      <c r="FOS36" s="64"/>
      <c r="FOT36" s="64"/>
      <c r="FOU36" s="64"/>
      <c r="FOV36" s="64"/>
      <c r="FOW36" s="64"/>
      <c r="FOX36" s="64"/>
      <c r="FOY36" s="64"/>
      <c r="FOZ36" s="64"/>
      <c r="FPA36" s="64"/>
      <c r="FPB36" s="64"/>
      <c r="FPC36" s="64"/>
      <c r="FPD36" s="64"/>
      <c r="FPE36" s="64"/>
      <c r="FPF36" s="64"/>
      <c r="FPG36" s="64"/>
      <c r="FPH36" s="64"/>
      <c r="FPI36" s="64"/>
      <c r="FPJ36" s="64"/>
      <c r="FPK36" s="64"/>
      <c r="FPL36" s="64"/>
      <c r="FPM36" s="64"/>
      <c r="FPN36" s="64"/>
      <c r="FPO36" s="64"/>
      <c r="FPP36" s="64"/>
      <c r="FPQ36" s="64"/>
      <c r="FPR36" s="64"/>
      <c r="FPS36" s="64"/>
      <c r="FPT36" s="64"/>
      <c r="FPU36" s="64"/>
      <c r="FPV36" s="64"/>
      <c r="FPW36" s="64"/>
      <c r="FPX36" s="64"/>
      <c r="FPY36" s="64"/>
      <c r="FPZ36" s="64"/>
      <c r="FQA36" s="64"/>
      <c r="FQB36" s="64"/>
      <c r="FQC36" s="64"/>
      <c r="FQD36" s="64"/>
      <c r="FQE36" s="64"/>
      <c r="FQF36" s="64"/>
      <c r="FQG36" s="64"/>
      <c r="FQH36" s="64"/>
      <c r="FQI36" s="64"/>
      <c r="FQJ36" s="64"/>
      <c r="FQK36" s="64"/>
      <c r="FQL36" s="64"/>
      <c r="FQM36" s="64"/>
      <c r="FQN36" s="64"/>
      <c r="FQO36" s="64"/>
      <c r="FQP36" s="64"/>
      <c r="FQQ36" s="64"/>
      <c r="FQR36" s="64"/>
      <c r="FQS36" s="64"/>
      <c r="FQT36" s="64"/>
      <c r="FQU36" s="64"/>
      <c r="FQV36" s="64"/>
      <c r="FQW36" s="64"/>
      <c r="FQX36" s="64"/>
      <c r="FQY36" s="64"/>
      <c r="FQZ36" s="64"/>
      <c r="FRA36" s="64"/>
      <c r="FRB36" s="64"/>
      <c r="FRC36" s="64"/>
      <c r="FRD36" s="64"/>
      <c r="FRE36" s="64"/>
      <c r="FRF36" s="64"/>
      <c r="FRG36" s="64"/>
      <c r="FRH36" s="64"/>
      <c r="FRI36" s="64"/>
      <c r="FRJ36" s="64"/>
      <c r="FRK36" s="64"/>
      <c r="FRL36" s="64"/>
      <c r="FRM36" s="64"/>
      <c r="FRN36" s="64"/>
      <c r="FRO36" s="64"/>
      <c r="FRP36" s="64"/>
      <c r="FRQ36" s="64"/>
      <c r="FRR36" s="64"/>
      <c r="FRS36" s="64"/>
      <c r="FRT36" s="64"/>
      <c r="FRU36" s="64"/>
      <c r="FRV36" s="64"/>
      <c r="FRW36" s="64"/>
      <c r="FRX36" s="64"/>
      <c r="FRY36" s="64"/>
      <c r="FRZ36" s="64"/>
      <c r="FSA36" s="64"/>
      <c r="FSB36" s="64"/>
      <c r="FSC36" s="64"/>
      <c r="FSD36" s="64"/>
      <c r="FSE36" s="64"/>
      <c r="FSF36" s="64"/>
      <c r="FSG36" s="64"/>
      <c r="FSH36" s="64"/>
      <c r="FSI36" s="64"/>
      <c r="FSJ36" s="64"/>
      <c r="FSK36" s="64"/>
      <c r="FSL36" s="64"/>
      <c r="FSM36" s="64"/>
      <c r="FSN36" s="64"/>
      <c r="FSO36" s="64"/>
      <c r="FSP36" s="64"/>
      <c r="FSQ36" s="64"/>
      <c r="FSR36" s="64"/>
      <c r="FSS36" s="64"/>
      <c r="FST36" s="64"/>
      <c r="FSU36" s="64"/>
      <c r="FSV36" s="64"/>
      <c r="FSW36" s="64"/>
      <c r="FSX36" s="64"/>
      <c r="FSY36" s="64"/>
      <c r="FSZ36" s="64"/>
      <c r="FTA36" s="64"/>
      <c r="FTB36" s="64"/>
      <c r="FTC36" s="64"/>
      <c r="FTD36" s="64"/>
      <c r="FTE36" s="64"/>
      <c r="FTF36" s="64"/>
      <c r="FTG36" s="64"/>
      <c r="FTH36" s="64"/>
      <c r="FTI36" s="64"/>
      <c r="FTJ36" s="64"/>
      <c r="FTK36" s="64"/>
      <c r="FTL36" s="64"/>
      <c r="FTM36" s="64"/>
      <c r="FTN36" s="64"/>
      <c r="FTO36" s="64"/>
      <c r="FTP36" s="64"/>
      <c r="FTQ36" s="64"/>
      <c r="FTR36" s="64"/>
      <c r="FTS36" s="64"/>
      <c r="FTT36" s="64"/>
      <c r="FTU36" s="64"/>
      <c r="FTV36" s="64"/>
      <c r="FTW36" s="64"/>
      <c r="FTX36" s="64"/>
      <c r="FTY36" s="64"/>
      <c r="FTZ36" s="64"/>
      <c r="FUA36" s="64"/>
      <c r="FUB36" s="64"/>
      <c r="FUC36" s="64"/>
      <c r="FUD36" s="64"/>
      <c r="FUE36" s="64"/>
      <c r="FUF36" s="64"/>
      <c r="FUG36" s="64"/>
      <c r="FUH36" s="64"/>
      <c r="FUI36" s="64"/>
      <c r="FUJ36" s="64"/>
      <c r="FUK36" s="64"/>
      <c r="FUL36" s="64"/>
      <c r="FUM36" s="64"/>
      <c r="FUN36" s="64"/>
      <c r="FUO36" s="64"/>
      <c r="FUP36" s="64"/>
      <c r="FUQ36" s="64"/>
      <c r="FUR36" s="64"/>
      <c r="FUS36" s="64"/>
      <c r="FUT36" s="64"/>
      <c r="FUU36" s="64"/>
      <c r="FUV36" s="64"/>
      <c r="FUW36" s="64"/>
      <c r="FUX36" s="64"/>
      <c r="FUY36" s="64"/>
      <c r="FUZ36" s="64"/>
      <c r="FVA36" s="64"/>
      <c r="FVB36" s="64"/>
      <c r="FVC36" s="64"/>
      <c r="FVD36" s="64"/>
      <c r="FVE36" s="64"/>
      <c r="FVF36" s="64"/>
      <c r="FVG36" s="64"/>
      <c r="FVH36" s="64"/>
      <c r="FVI36" s="64"/>
      <c r="FVJ36" s="64"/>
      <c r="FVK36" s="64"/>
      <c r="FVL36" s="64"/>
      <c r="FVM36" s="64"/>
      <c r="FVN36" s="64"/>
      <c r="FVO36" s="64"/>
      <c r="FVP36" s="64"/>
      <c r="FVQ36" s="64"/>
      <c r="FVR36" s="64"/>
      <c r="FVS36" s="64"/>
      <c r="FVT36" s="64"/>
      <c r="FVU36" s="64"/>
      <c r="FVV36" s="64"/>
      <c r="FVW36" s="64"/>
      <c r="FVX36" s="64"/>
      <c r="FVY36" s="64"/>
      <c r="FVZ36" s="64"/>
      <c r="FWA36" s="64"/>
      <c r="FWB36" s="64"/>
      <c r="FWC36" s="64"/>
      <c r="FWD36" s="64"/>
      <c r="FWE36" s="64"/>
      <c r="FWF36" s="64"/>
      <c r="FWG36" s="64"/>
      <c r="FWH36" s="64"/>
      <c r="FWI36" s="64"/>
      <c r="FWJ36" s="64"/>
      <c r="FWK36" s="64"/>
      <c r="FWL36" s="64"/>
      <c r="FWM36" s="64"/>
      <c r="FWN36" s="64"/>
      <c r="FWO36" s="64"/>
      <c r="FWP36" s="64"/>
      <c r="FWQ36" s="64"/>
      <c r="FWR36" s="64"/>
      <c r="FWS36" s="64"/>
      <c r="FWT36" s="64"/>
      <c r="FWU36" s="64"/>
      <c r="FWV36" s="64"/>
      <c r="FWW36" s="64"/>
      <c r="FWX36" s="64"/>
      <c r="FWY36" s="64"/>
      <c r="FWZ36" s="64"/>
      <c r="FXA36" s="64"/>
      <c r="FXB36" s="64"/>
      <c r="FXC36" s="64"/>
      <c r="FXD36" s="64"/>
      <c r="FXE36" s="64"/>
      <c r="FXF36" s="64"/>
      <c r="FXG36" s="64"/>
      <c r="FXH36" s="64"/>
      <c r="FXI36" s="64"/>
      <c r="FXJ36" s="64"/>
      <c r="FXK36" s="64"/>
      <c r="FXL36" s="64"/>
      <c r="FXM36" s="64"/>
      <c r="FXN36" s="64"/>
      <c r="FXO36" s="64"/>
      <c r="FXP36" s="64"/>
      <c r="FXQ36" s="64"/>
      <c r="FXR36" s="64"/>
      <c r="FXS36" s="64"/>
      <c r="FXT36" s="64"/>
      <c r="FXU36" s="64"/>
      <c r="FXV36" s="64"/>
      <c r="FXW36" s="64"/>
      <c r="FXX36" s="64"/>
      <c r="FXY36" s="64"/>
      <c r="FXZ36" s="64"/>
      <c r="FYA36" s="64"/>
      <c r="FYB36" s="64"/>
      <c r="FYC36" s="64"/>
      <c r="FYD36" s="64"/>
      <c r="FYE36" s="64"/>
      <c r="FYF36" s="64"/>
      <c r="FYG36" s="64"/>
      <c r="FYH36" s="64"/>
      <c r="FYI36" s="64"/>
      <c r="FYJ36" s="64"/>
      <c r="FYK36" s="64"/>
      <c r="FYL36" s="64"/>
      <c r="FYM36" s="64"/>
      <c r="FYN36" s="64"/>
      <c r="FYO36" s="64"/>
      <c r="FYP36" s="64"/>
      <c r="FYQ36" s="64"/>
      <c r="FYR36" s="64"/>
      <c r="FYS36" s="64"/>
      <c r="FYT36" s="64"/>
      <c r="FYU36" s="64"/>
      <c r="FYV36" s="64"/>
      <c r="FYW36" s="64"/>
      <c r="FYX36" s="64"/>
      <c r="FYY36" s="64"/>
      <c r="FYZ36" s="64"/>
      <c r="FZA36" s="64"/>
      <c r="FZB36" s="64"/>
      <c r="FZC36" s="64"/>
      <c r="FZD36" s="64"/>
      <c r="FZE36" s="64"/>
      <c r="FZF36" s="64"/>
      <c r="FZG36" s="64"/>
      <c r="FZH36" s="64"/>
      <c r="FZI36" s="64"/>
      <c r="FZJ36" s="64"/>
      <c r="FZK36" s="64"/>
      <c r="FZL36" s="64"/>
      <c r="FZM36" s="64"/>
      <c r="FZN36" s="64"/>
      <c r="FZO36" s="64"/>
      <c r="FZP36" s="64"/>
      <c r="FZQ36" s="64"/>
      <c r="FZR36" s="64"/>
      <c r="FZS36" s="64"/>
      <c r="FZT36" s="64"/>
      <c r="FZU36" s="64"/>
      <c r="FZV36" s="64"/>
      <c r="FZW36" s="64"/>
      <c r="FZX36" s="64"/>
      <c r="FZY36" s="64"/>
      <c r="FZZ36" s="64"/>
      <c r="GAA36" s="64"/>
      <c r="GAB36" s="64"/>
      <c r="GAC36" s="64"/>
      <c r="GAD36" s="64"/>
      <c r="GAE36" s="64"/>
      <c r="GAF36" s="64"/>
      <c r="GAG36" s="64"/>
      <c r="GAH36" s="64"/>
      <c r="GAI36" s="64"/>
      <c r="GAJ36" s="64"/>
      <c r="GAK36" s="64"/>
      <c r="GAL36" s="64"/>
      <c r="GAM36" s="64"/>
      <c r="GAN36" s="64"/>
      <c r="GAO36" s="64"/>
      <c r="GAP36" s="64"/>
      <c r="GAQ36" s="64"/>
      <c r="GAR36" s="64"/>
      <c r="GAS36" s="64"/>
      <c r="GAT36" s="64"/>
      <c r="GAU36" s="64"/>
      <c r="GAV36" s="64"/>
      <c r="GAW36" s="64"/>
      <c r="GAX36" s="64"/>
      <c r="GAY36" s="64"/>
      <c r="GAZ36" s="64"/>
      <c r="GBA36" s="64"/>
      <c r="GBB36" s="64"/>
      <c r="GBC36" s="64"/>
      <c r="GBD36" s="64"/>
      <c r="GBE36" s="64"/>
      <c r="GBF36" s="64"/>
      <c r="GBG36" s="64"/>
      <c r="GBH36" s="64"/>
      <c r="GBI36" s="64"/>
      <c r="GBJ36" s="64"/>
      <c r="GBK36" s="64"/>
      <c r="GBL36" s="64"/>
      <c r="GBM36" s="64"/>
      <c r="GBN36" s="64"/>
      <c r="GBO36" s="64"/>
      <c r="GBP36" s="64"/>
      <c r="GBQ36" s="64"/>
      <c r="GBR36" s="64"/>
      <c r="GBS36" s="64"/>
      <c r="GBT36" s="64"/>
      <c r="GBU36" s="64"/>
      <c r="GBV36" s="64"/>
      <c r="GBW36" s="64"/>
      <c r="GBX36" s="64"/>
      <c r="GBY36" s="64"/>
      <c r="GBZ36" s="64"/>
      <c r="GCA36" s="64"/>
      <c r="GCB36" s="64"/>
      <c r="GCC36" s="64"/>
      <c r="GCD36" s="64"/>
      <c r="GCE36" s="64"/>
      <c r="GCF36" s="64"/>
      <c r="GCG36" s="64"/>
      <c r="GCH36" s="64"/>
      <c r="GCI36" s="64"/>
      <c r="GCJ36" s="64"/>
      <c r="GCK36" s="64"/>
      <c r="GCL36" s="64"/>
      <c r="GCM36" s="64"/>
      <c r="GCN36" s="64"/>
      <c r="GCO36" s="64"/>
      <c r="GCP36" s="64"/>
      <c r="GCQ36" s="64"/>
      <c r="GCR36" s="64"/>
      <c r="GCS36" s="64"/>
      <c r="GCT36" s="64"/>
      <c r="GCU36" s="64"/>
      <c r="GCV36" s="64"/>
      <c r="GCW36" s="64"/>
      <c r="GCX36" s="64"/>
      <c r="GCY36" s="64"/>
      <c r="GCZ36" s="64"/>
      <c r="GDA36" s="64"/>
      <c r="GDB36" s="64"/>
      <c r="GDC36" s="64"/>
      <c r="GDD36" s="64"/>
      <c r="GDE36" s="64"/>
      <c r="GDF36" s="64"/>
      <c r="GDG36" s="64"/>
      <c r="GDH36" s="64"/>
      <c r="GDI36" s="64"/>
      <c r="GDJ36" s="64"/>
      <c r="GDK36" s="64"/>
      <c r="GDL36" s="64"/>
      <c r="GDM36" s="64"/>
      <c r="GDN36" s="64"/>
      <c r="GDO36" s="64"/>
      <c r="GDP36" s="64"/>
      <c r="GDQ36" s="64"/>
      <c r="GDR36" s="64"/>
      <c r="GDS36" s="64"/>
      <c r="GDT36" s="64"/>
      <c r="GDU36" s="64"/>
      <c r="GDV36" s="64"/>
      <c r="GDW36" s="64"/>
      <c r="GDX36" s="64"/>
      <c r="GDY36" s="64"/>
      <c r="GDZ36" s="64"/>
      <c r="GEA36" s="64"/>
      <c r="GEB36" s="64"/>
      <c r="GEC36" s="64"/>
      <c r="GED36" s="64"/>
      <c r="GEE36" s="64"/>
      <c r="GEF36" s="64"/>
      <c r="GEG36" s="64"/>
      <c r="GEH36" s="64"/>
      <c r="GEI36" s="64"/>
      <c r="GEJ36" s="64"/>
      <c r="GEK36" s="64"/>
      <c r="GEL36" s="64"/>
      <c r="GEM36" s="64"/>
      <c r="GEN36" s="64"/>
      <c r="GEO36" s="64"/>
      <c r="GEP36" s="64"/>
      <c r="GEQ36" s="64"/>
      <c r="GER36" s="64"/>
      <c r="GES36" s="64"/>
      <c r="GET36" s="64"/>
      <c r="GEU36" s="64"/>
      <c r="GEV36" s="64"/>
      <c r="GEW36" s="64"/>
      <c r="GEX36" s="64"/>
      <c r="GEY36" s="64"/>
      <c r="GEZ36" s="64"/>
      <c r="GFA36" s="64"/>
      <c r="GFB36" s="64"/>
      <c r="GFC36" s="64"/>
      <c r="GFD36" s="64"/>
      <c r="GFE36" s="64"/>
      <c r="GFF36" s="64"/>
      <c r="GFG36" s="64"/>
      <c r="GFH36" s="64"/>
      <c r="GFI36" s="64"/>
      <c r="GFJ36" s="64"/>
      <c r="GFK36" s="64"/>
      <c r="GFL36" s="64"/>
      <c r="GFM36" s="64"/>
      <c r="GFN36" s="64"/>
      <c r="GFO36" s="64"/>
      <c r="GFP36" s="64"/>
      <c r="GFQ36" s="64"/>
      <c r="GFR36" s="64"/>
      <c r="GFS36" s="64"/>
      <c r="GFT36" s="64"/>
      <c r="GFU36" s="64"/>
      <c r="GFV36" s="64"/>
      <c r="GFW36" s="64"/>
      <c r="GFX36" s="64"/>
      <c r="GFY36" s="64"/>
      <c r="GFZ36" s="64"/>
      <c r="GGA36" s="64"/>
      <c r="GGB36" s="64"/>
      <c r="GGC36" s="64"/>
      <c r="GGD36" s="64"/>
      <c r="GGE36" s="64"/>
      <c r="GGF36" s="64"/>
      <c r="GGG36" s="64"/>
      <c r="GGH36" s="64"/>
      <c r="GGI36" s="64"/>
      <c r="GGJ36" s="64"/>
      <c r="GGK36" s="64"/>
      <c r="GGL36" s="64"/>
      <c r="GGM36" s="64"/>
      <c r="GGN36" s="64"/>
      <c r="GGO36" s="64"/>
      <c r="GGP36" s="64"/>
      <c r="GGQ36" s="64"/>
      <c r="GGR36" s="64"/>
      <c r="GGS36" s="64"/>
      <c r="GGT36" s="64"/>
      <c r="GGU36" s="64"/>
      <c r="GGV36" s="64"/>
      <c r="GGW36" s="64"/>
      <c r="GGX36" s="64"/>
      <c r="GGY36" s="64"/>
      <c r="GGZ36" s="64"/>
      <c r="GHA36" s="64"/>
      <c r="GHB36" s="64"/>
      <c r="GHC36" s="64"/>
      <c r="GHD36" s="64"/>
      <c r="GHE36" s="64"/>
      <c r="GHF36" s="64"/>
      <c r="GHG36" s="64"/>
      <c r="GHH36" s="64"/>
      <c r="GHI36" s="64"/>
      <c r="GHJ36" s="64"/>
      <c r="GHK36" s="64"/>
      <c r="GHL36" s="64"/>
      <c r="GHM36" s="64"/>
      <c r="GHN36" s="64"/>
      <c r="GHO36" s="64"/>
      <c r="GHP36" s="64"/>
      <c r="GHQ36" s="64"/>
      <c r="GHR36" s="64"/>
      <c r="GHS36" s="64"/>
      <c r="GHT36" s="64"/>
      <c r="GHU36" s="64"/>
      <c r="GHV36" s="64"/>
      <c r="GHW36" s="64"/>
      <c r="GHX36" s="64"/>
      <c r="GHY36" s="64"/>
      <c r="GHZ36" s="64"/>
      <c r="GIA36" s="64"/>
      <c r="GIB36" s="64"/>
      <c r="GIC36" s="64"/>
      <c r="GID36" s="64"/>
      <c r="GIE36" s="64"/>
      <c r="GIF36" s="64"/>
      <c r="GIG36" s="64"/>
      <c r="GIH36" s="64"/>
      <c r="GII36" s="64"/>
      <c r="GIJ36" s="64"/>
      <c r="GIK36" s="64"/>
      <c r="GIL36" s="64"/>
      <c r="GIM36" s="64"/>
      <c r="GIN36" s="64"/>
      <c r="GIO36" s="64"/>
      <c r="GIP36" s="64"/>
      <c r="GIQ36" s="64"/>
      <c r="GIR36" s="64"/>
      <c r="GIS36" s="64"/>
      <c r="GIT36" s="64"/>
      <c r="GIU36" s="64"/>
      <c r="GIV36" s="64"/>
      <c r="GIW36" s="64"/>
      <c r="GIX36" s="64"/>
      <c r="GIY36" s="64"/>
      <c r="GIZ36" s="64"/>
      <c r="GJA36" s="64"/>
      <c r="GJB36" s="64"/>
      <c r="GJC36" s="64"/>
      <c r="GJD36" s="64"/>
      <c r="GJE36" s="64"/>
      <c r="GJF36" s="64"/>
      <c r="GJG36" s="64"/>
      <c r="GJH36" s="64"/>
      <c r="GJI36" s="64"/>
      <c r="GJJ36" s="64"/>
      <c r="GJK36" s="64"/>
      <c r="GJL36" s="64"/>
      <c r="GJM36" s="64"/>
      <c r="GJN36" s="64"/>
      <c r="GJO36" s="64"/>
      <c r="GJP36" s="64"/>
      <c r="GJQ36" s="64"/>
      <c r="GJR36" s="64"/>
      <c r="GJS36" s="64"/>
      <c r="GJT36" s="64"/>
      <c r="GJU36" s="64"/>
      <c r="GJV36" s="64"/>
      <c r="GJW36" s="64"/>
      <c r="GJX36" s="64"/>
      <c r="GJY36" s="64"/>
      <c r="GJZ36" s="64"/>
      <c r="GKA36" s="64"/>
      <c r="GKB36" s="64"/>
      <c r="GKC36" s="64"/>
      <c r="GKD36" s="64"/>
      <c r="GKE36" s="64"/>
      <c r="GKF36" s="64"/>
      <c r="GKG36" s="64"/>
      <c r="GKH36" s="64"/>
      <c r="GKI36" s="64"/>
      <c r="GKJ36" s="64"/>
      <c r="GKK36" s="64"/>
      <c r="GKL36" s="64"/>
      <c r="GKM36" s="64"/>
      <c r="GKN36" s="64"/>
      <c r="GKO36" s="64"/>
      <c r="GKP36" s="64"/>
      <c r="GKQ36" s="64"/>
      <c r="GKR36" s="64"/>
      <c r="GKS36" s="64"/>
      <c r="GKT36" s="64"/>
      <c r="GKU36" s="64"/>
      <c r="GKV36" s="64"/>
      <c r="GKW36" s="64"/>
      <c r="GKX36" s="64"/>
      <c r="GKY36" s="64"/>
      <c r="GKZ36" s="64"/>
      <c r="GLA36" s="64"/>
      <c r="GLB36" s="64"/>
      <c r="GLC36" s="64"/>
      <c r="GLD36" s="64"/>
      <c r="GLE36" s="64"/>
      <c r="GLF36" s="64"/>
      <c r="GLG36" s="64"/>
      <c r="GLH36" s="64"/>
      <c r="GLI36" s="64"/>
      <c r="GLJ36" s="64"/>
      <c r="GLK36" s="64"/>
      <c r="GLL36" s="64"/>
      <c r="GLM36" s="64"/>
      <c r="GLN36" s="64"/>
      <c r="GLO36" s="64"/>
      <c r="GLP36" s="64"/>
      <c r="GLQ36" s="64"/>
      <c r="GLR36" s="64"/>
      <c r="GLS36" s="64"/>
      <c r="GLT36" s="64"/>
      <c r="GLU36" s="64"/>
      <c r="GLV36" s="64"/>
      <c r="GLW36" s="64"/>
      <c r="GLX36" s="64"/>
      <c r="GLY36" s="64"/>
      <c r="GLZ36" s="64"/>
      <c r="GMA36" s="64"/>
      <c r="GMB36" s="64"/>
      <c r="GMC36" s="64"/>
      <c r="GMD36" s="64"/>
      <c r="GME36" s="64"/>
      <c r="GMF36" s="64"/>
      <c r="GMG36" s="64"/>
      <c r="GMH36" s="64"/>
      <c r="GMI36" s="64"/>
      <c r="GMJ36" s="64"/>
      <c r="GMK36" s="64"/>
      <c r="GML36" s="64"/>
      <c r="GMM36" s="64"/>
      <c r="GMN36" s="64"/>
      <c r="GMO36" s="64"/>
      <c r="GMP36" s="64"/>
      <c r="GMQ36" s="64"/>
      <c r="GMR36" s="64"/>
      <c r="GMS36" s="64"/>
      <c r="GMT36" s="64"/>
      <c r="GMU36" s="64"/>
      <c r="GMV36" s="64"/>
      <c r="GMW36" s="64"/>
      <c r="GMX36" s="64"/>
      <c r="GMY36" s="64"/>
      <c r="GMZ36" s="64"/>
      <c r="GNA36" s="64"/>
      <c r="GNB36" s="64"/>
      <c r="GNC36" s="64"/>
      <c r="GND36" s="64"/>
      <c r="GNE36" s="64"/>
      <c r="GNF36" s="64"/>
      <c r="GNG36" s="64"/>
      <c r="GNH36" s="64"/>
      <c r="GNI36" s="64"/>
      <c r="GNJ36" s="64"/>
      <c r="GNK36" s="64"/>
      <c r="GNL36" s="64"/>
      <c r="GNM36" s="64"/>
      <c r="GNN36" s="64"/>
      <c r="GNO36" s="64"/>
      <c r="GNP36" s="64"/>
      <c r="GNQ36" s="64"/>
      <c r="GNR36" s="64"/>
      <c r="GNS36" s="64"/>
      <c r="GNT36" s="64"/>
      <c r="GNU36" s="64"/>
      <c r="GNV36" s="64"/>
      <c r="GNW36" s="64"/>
      <c r="GNX36" s="64"/>
      <c r="GNY36" s="64"/>
      <c r="GNZ36" s="64"/>
      <c r="GOA36" s="64"/>
      <c r="GOB36" s="64"/>
      <c r="GOC36" s="64"/>
      <c r="GOD36" s="64"/>
      <c r="GOE36" s="64"/>
      <c r="GOF36" s="64"/>
      <c r="GOG36" s="64"/>
      <c r="GOH36" s="64"/>
      <c r="GOI36" s="64"/>
      <c r="GOJ36" s="64"/>
      <c r="GOK36" s="64"/>
      <c r="GOL36" s="64"/>
      <c r="GOM36" s="64"/>
      <c r="GON36" s="64"/>
      <c r="GOO36" s="64"/>
      <c r="GOP36" s="64"/>
      <c r="GOQ36" s="64"/>
      <c r="GOR36" s="64"/>
      <c r="GOS36" s="64"/>
      <c r="GOT36" s="64"/>
      <c r="GOU36" s="64"/>
      <c r="GOV36" s="64"/>
      <c r="GOW36" s="64"/>
      <c r="GOX36" s="64"/>
      <c r="GOY36" s="64"/>
      <c r="GOZ36" s="64"/>
      <c r="GPA36" s="64"/>
      <c r="GPB36" s="64"/>
      <c r="GPC36" s="64"/>
      <c r="GPD36" s="64"/>
      <c r="GPE36" s="64"/>
      <c r="GPF36" s="64"/>
      <c r="GPG36" s="64"/>
      <c r="GPH36" s="64"/>
      <c r="GPI36" s="64"/>
      <c r="GPJ36" s="64"/>
      <c r="GPK36" s="64"/>
      <c r="GPL36" s="64"/>
      <c r="GPM36" s="64"/>
      <c r="GPN36" s="64"/>
      <c r="GPO36" s="64"/>
      <c r="GPP36" s="64"/>
      <c r="GPQ36" s="64"/>
      <c r="GPR36" s="64"/>
      <c r="GPS36" s="64"/>
      <c r="GPT36" s="64"/>
      <c r="GPU36" s="64"/>
      <c r="GPV36" s="64"/>
      <c r="GPW36" s="64"/>
      <c r="GPX36" s="64"/>
      <c r="GPY36" s="64"/>
      <c r="GPZ36" s="64"/>
      <c r="GQA36" s="64"/>
      <c r="GQB36" s="64"/>
      <c r="GQC36" s="64"/>
      <c r="GQD36" s="64"/>
      <c r="GQE36" s="64"/>
      <c r="GQF36" s="64"/>
      <c r="GQG36" s="64"/>
      <c r="GQH36" s="64"/>
      <c r="GQI36" s="64"/>
      <c r="GQJ36" s="64"/>
      <c r="GQK36" s="64"/>
      <c r="GQL36" s="64"/>
      <c r="GQM36" s="64"/>
      <c r="GQN36" s="64"/>
      <c r="GQO36" s="64"/>
      <c r="GQP36" s="64"/>
      <c r="GQQ36" s="64"/>
      <c r="GQR36" s="64"/>
      <c r="GQS36" s="64"/>
      <c r="GQT36" s="64"/>
      <c r="GQU36" s="64"/>
      <c r="GQV36" s="64"/>
      <c r="GQW36" s="64"/>
      <c r="GQX36" s="64"/>
      <c r="GQY36" s="64"/>
      <c r="GQZ36" s="64"/>
      <c r="GRA36" s="64"/>
      <c r="GRB36" s="64"/>
      <c r="GRC36" s="64"/>
      <c r="GRD36" s="64"/>
      <c r="GRE36" s="64"/>
      <c r="GRF36" s="64"/>
      <c r="GRG36" s="64"/>
      <c r="GRH36" s="64"/>
      <c r="GRI36" s="64"/>
      <c r="GRJ36" s="64"/>
      <c r="GRK36" s="64"/>
      <c r="GRL36" s="64"/>
      <c r="GRM36" s="64"/>
      <c r="GRN36" s="64"/>
      <c r="GRO36" s="64"/>
      <c r="GRP36" s="64"/>
      <c r="GRQ36" s="64"/>
      <c r="GRR36" s="64"/>
      <c r="GRS36" s="64"/>
      <c r="GRT36" s="64"/>
      <c r="GRU36" s="64"/>
      <c r="GRV36" s="64"/>
      <c r="GRW36" s="64"/>
      <c r="GRX36" s="64"/>
      <c r="GRY36" s="64"/>
      <c r="GRZ36" s="64"/>
      <c r="GSA36" s="64"/>
      <c r="GSB36" s="64"/>
      <c r="GSC36" s="64"/>
      <c r="GSD36" s="64"/>
      <c r="GSE36" s="64"/>
      <c r="GSF36" s="64"/>
      <c r="GSG36" s="64"/>
      <c r="GSH36" s="64"/>
      <c r="GSI36" s="64"/>
      <c r="GSJ36" s="64"/>
      <c r="GSK36" s="64"/>
      <c r="GSL36" s="64"/>
      <c r="GSM36" s="64"/>
      <c r="GSN36" s="64"/>
      <c r="GSO36" s="64"/>
      <c r="GSP36" s="64"/>
      <c r="GSQ36" s="64"/>
      <c r="GSR36" s="64"/>
      <c r="GSS36" s="64"/>
      <c r="GST36" s="64"/>
      <c r="GSU36" s="64"/>
      <c r="GSV36" s="64"/>
      <c r="GSW36" s="64"/>
      <c r="GSX36" s="64"/>
      <c r="GSY36" s="64"/>
      <c r="GSZ36" s="64"/>
      <c r="GTA36" s="64"/>
      <c r="GTB36" s="64"/>
      <c r="GTC36" s="64"/>
      <c r="GTD36" s="64"/>
      <c r="GTE36" s="64"/>
      <c r="GTF36" s="64"/>
      <c r="GTG36" s="64"/>
      <c r="GTH36" s="64"/>
      <c r="GTI36" s="64"/>
      <c r="GTJ36" s="64"/>
      <c r="GTK36" s="64"/>
      <c r="GTL36" s="64"/>
      <c r="GTM36" s="64"/>
      <c r="GTN36" s="64"/>
      <c r="GTO36" s="64"/>
      <c r="GTP36" s="64"/>
      <c r="GTQ36" s="64"/>
      <c r="GTR36" s="64"/>
      <c r="GTS36" s="64"/>
      <c r="GTT36" s="64"/>
      <c r="GTU36" s="64"/>
      <c r="GTV36" s="64"/>
      <c r="GTW36" s="64"/>
      <c r="GTX36" s="64"/>
      <c r="GTY36" s="64"/>
      <c r="GTZ36" s="64"/>
      <c r="GUA36" s="64"/>
      <c r="GUB36" s="64"/>
      <c r="GUC36" s="64"/>
      <c r="GUD36" s="64"/>
      <c r="GUE36" s="64"/>
      <c r="GUF36" s="64"/>
      <c r="GUG36" s="64"/>
      <c r="GUH36" s="64"/>
      <c r="GUI36" s="64"/>
      <c r="GUJ36" s="64"/>
      <c r="GUK36" s="64"/>
      <c r="GUL36" s="64"/>
      <c r="GUM36" s="64"/>
      <c r="GUN36" s="64"/>
      <c r="GUO36" s="64"/>
      <c r="GUP36" s="64"/>
      <c r="GUQ36" s="64"/>
      <c r="GUR36" s="64"/>
      <c r="GUS36" s="64"/>
      <c r="GUT36" s="64"/>
      <c r="GUU36" s="64"/>
      <c r="GUV36" s="64"/>
      <c r="GUW36" s="64"/>
      <c r="GUX36" s="64"/>
      <c r="GUY36" s="64"/>
      <c r="GUZ36" s="64"/>
      <c r="GVA36" s="64"/>
      <c r="GVB36" s="64"/>
      <c r="GVC36" s="64"/>
      <c r="GVD36" s="64"/>
      <c r="GVE36" s="64"/>
      <c r="GVF36" s="64"/>
      <c r="GVG36" s="64"/>
      <c r="GVH36" s="64"/>
      <c r="GVI36" s="64"/>
      <c r="GVJ36" s="64"/>
      <c r="GVK36" s="64"/>
      <c r="GVL36" s="64"/>
      <c r="GVM36" s="64"/>
      <c r="GVN36" s="64"/>
      <c r="GVO36" s="64"/>
      <c r="GVP36" s="64"/>
      <c r="GVQ36" s="64"/>
      <c r="GVR36" s="64"/>
      <c r="GVS36" s="64"/>
      <c r="GVT36" s="64"/>
      <c r="GVU36" s="64"/>
      <c r="GVV36" s="64"/>
      <c r="GVW36" s="64"/>
      <c r="GVX36" s="64"/>
      <c r="GVY36" s="64"/>
      <c r="GVZ36" s="64"/>
      <c r="GWA36" s="64"/>
      <c r="GWB36" s="64"/>
      <c r="GWC36" s="64"/>
      <c r="GWD36" s="64"/>
      <c r="GWE36" s="64"/>
      <c r="GWF36" s="64"/>
      <c r="GWG36" s="64"/>
      <c r="GWH36" s="64"/>
      <c r="GWI36" s="64"/>
      <c r="GWJ36" s="64"/>
      <c r="GWK36" s="64"/>
      <c r="GWL36" s="64"/>
      <c r="GWM36" s="64"/>
      <c r="GWN36" s="64"/>
      <c r="GWO36" s="64"/>
      <c r="GWP36" s="64"/>
      <c r="GWQ36" s="64"/>
      <c r="GWR36" s="64"/>
      <c r="GWS36" s="64"/>
      <c r="GWT36" s="64"/>
      <c r="GWU36" s="64"/>
      <c r="GWV36" s="64"/>
      <c r="GWW36" s="64"/>
      <c r="GWX36" s="64"/>
      <c r="GWY36" s="64"/>
      <c r="GWZ36" s="64"/>
      <c r="GXA36" s="64"/>
      <c r="GXB36" s="64"/>
      <c r="GXC36" s="64"/>
      <c r="GXD36" s="64"/>
      <c r="GXE36" s="64"/>
      <c r="GXF36" s="64"/>
      <c r="GXG36" s="64"/>
      <c r="GXH36" s="64"/>
      <c r="GXI36" s="64"/>
      <c r="GXJ36" s="64"/>
      <c r="GXK36" s="64"/>
      <c r="GXL36" s="64"/>
      <c r="GXM36" s="64"/>
      <c r="GXN36" s="64"/>
      <c r="GXO36" s="64"/>
      <c r="GXP36" s="64"/>
      <c r="GXQ36" s="64"/>
      <c r="GXR36" s="64"/>
      <c r="GXS36" s="64"/>
      <c r="GXT36" s="64"/>
      <c r="GXU36" s="64"/>
      <c r="GXV36" s="64"/>
      <c r="GXW36" s="64"/>
      <c r="GXX36" s="64"/>
      <c r="GXY36" s="64"/>
      <c r="GXZ36" s="64"/>
      <c r="GYA36" s="64"/>
      <c r="GYB36" s="64"/>
      <c r="GYC36" s="64"/>
      <c r="GYD36" s="64"/>
      <c r="GYE36" s="64"/>
      <c r="GYF36" s="64"/>
      <c r="GYG36" s="64"/>
      <c r="GYH36" s="64"/>
      <c r="GYI36" s="64"/>
      <c r="GYJ36" s="64"/>
      <c r="GYK36" s="64"/>
      <c r="GYL36" s="64"/>
      <c r="GYM36" s="64"/>
      <c r="GYN36" s="64"/>
      <c r="GYO36" s="64"/>
      <c r="GYP36" s="64"/>
      <c r="GYQ36" s="64"/>
      <c r="GYR36" s="64"/>
      <c r="GYS36" s="64"/>
      <c r="GYT36" s="64"/>
      <c r="GYU36" s="64"/>
      <c r="GYV36" s="64"/>
      <c r="GYW36" s="64"/>
      <c r="GYX36" s="64"/>
      <c r="GYY36" s="64"/>
      <c r="GYZ36" s="64"/>
      <c r="GZA36" s="64"/>
      <c r="GZB36" s="64"/>
      <c r="GZC36" s="64"/>
      <c r="GZD36" s="64"/>
      <c r="GZE36" s="64"/>
      <c r="GZF36" s="64"/>
      <c r="GZG36" s="64"/>
      <c r="GZH36" s="64"/>
      <c r="GZI36" s="64"/>
      <c r="GZJ36" s="64"/>
      <c r="GZK36" s="64"/>
      <c r="GZL36" s="64"/>
      <c r="GZM36" s="64"/>
      <c r="GZN36" s="64"/>
      <c r="GZO36" s="64"/>
      <c r="GZP36" s="64"/>
      <c r="GZQ36" s="64"/>
      <c r="GZR36" s="64"/>
      <c r="GZS36" s="64"/>
      <c r="GZT36" s="64"/>
      <c r="GZU36" s="64"/>
      <c r="GZV36" s="64"/>
      <c r="GZW36" s="64"/>
      <c r="GZX36" s="64"/>
      <c r="GZY36" s="64"/>
      <c r="GZZ36" s="64"/>
      <c r="HAA36" s="64"/>
      <c r="HAB36" s="64"/>
      <c r="HAC36" s="64"/>
      <c r="HAD36" s="64"/>
      <c r="HAE36" s="64"/>
      <c r="HAF36" s="64"/>
      <c r="HAG36" s="64"/>
      <c r="HAH36" s="64"/>
      <c r="HAI36" s="64"/>
      <c r="HAJ36" s="64"/>
      <c r="HAK36" s="64"/>
      <c r="HAL36" s="64"/>
      <c r="HAM36" s="64"/>
      <c r="HAN36" s="64"/>
      <c r="HAO36" s="64"/>
      <c r="HAP36" s="64"/>
      <c r="HAQ36" s="64"/>
      <c r="HAR36" s="64"/>
      <c r="HAS36" s="64"/>
      <c r="HAT36" s="64"/>
      <c r="HAU36" s="64"/>
      <c r="HAV36" s="64"/>
      <c r="HAW36" s="64"/>
      <c r="HAX36" s="64"/>
      <c r="HAY36" s="64"/>
      <c r="HAZ36" s="64"/>
      <c r="HBA36" s="64"/>
      <c r="HBB36" s="64"/>
      <c r="HBC36" s="64"/>
      <c r="HBD36" s="64"/>
      <c r="HBE36" s="64"/>
      <c r="HBF36" s="64"/>
      <c r="HBG36" s="64"/>
      <c r="HBH36" s="64"/>
      <c r="HBI36" s="64"/>
      <c r="HBJ36" s="64"/>
      <c r="HBK36" s="64"/>
      <c r="HBL36" s="64"/>
      <c r="HBM36" s="64"/>
      <c r="HBN36" s="64"/>
      <c r="HBO36" s="64"/>
      <c r="HBP36" s="64"/>
      <c r="HBQ36" s="64"/>
      <c r="HBR36" s="64"/>
      <c r="HBS36" s="64"/>
      <c r="HBT36" s="64"/>
      <c r="HBU36" s="64"/>
      <c r="HBV36" s="64"/>
      <c r="HBW36" s="64"/>
      <c r="HBX36" s="64"/>
      <c r="HBY36" s="64"/>
      <c r="HBZ36" s="64"/>
      <c r="HCA36" s="64"/>
      <c r="HCB36" s="64"/>
      <c r="HCC36" s="64"/>
      <c r="HCD36" s="64"/>
      <c r="HCE36" s="64"/>
      <c r="HCF36" s="64"/>
      <c r="HCG36" s="64"/>
      <c r="HCH36" s="64"/>
      <c r="HCI36" s="64"/>
      <c r="HCJ36" s="64"/>
      <c r="HCK36" s="64"/>
      <c r="HCL36" s="64"/>
      <c r="HCM36" s="64"/>
      <c r="HCN36" s="64"/>
      <c r="HCO36" s="64"/>
      <c r="HCP36" s="64"/>
      <c r="HCQ36" s="64"/>
      <c r="HCR36" s="64"/>
      <c r="HCS36" s="64"/>
      <c r="HCT36" s="64"/>
      <c r="HCU36" s="64"/>
      <c r="HCV36" s="64"/>
      <c r="HCW36" s="64"/>
      <c r="HCX36" s="64"/>
      <c r="HCY36" s="64"/>
      <c r="HCZ36" s="64"/>
      <c r="HDA36" s="64"/>
      <c r="HDB36" s="64"/>
      <c r="HDC36" s="64"/>
      <c r="HDD36" s="64"/>
      <c r="HDE36" s="64"/>
      <c r="HDF36" s="64"/>
      <c r="HDG36" s="64"/>
      <c r="HDH36" s="64"/>
      <c r="HDI36" s="64"/>
      <c r="HDJ36" s="64"/>
      <c r="HDK36" s="64"/>
      <c r="HDL36" s="64"/>
      <c r="HDM36" s="64"/>
      <c r="HDN36" s="64"/>
      <c r="HDO36" s="64"/>
      <c r="HDP36" s="64"/>
      <c r="HDQ36" s="64"/>
      <c r="HDR36" s="64"/>
      <c r="HDS36" s="64"/>
      <c r="HDT36" s="64"/>
      <c r="HDU36" s="64"/>
      <c r="HDV36" s="64"/>
      <c r="HDW36" s="64"/>
      <c r="HDX36" s="64"/>
      <c r="HDY36" s="64"/>
      <c r="HDZ36" s="64"/>
      <c r="HEA36" s="64"/>
      <c r="HEB36" s="64"/>
      <c r="HEC36" s="64"/>
      <c r="HED36" s="64"/>
      <c r="HEE36" s="64"/>
      <c r="HEF36" s="64"/>
      <c r="HEG36" s="64"/>
      <c r="HEH36" s="64"/>
      <c r="HEI36" s="64"/>
      <c r="HEJ36" s="64"/>
      <c r="HEK36" s="64"/>
      <c r="HEL36" s="64"/>
      <c r="HEM36" s="64"/>
      <c r="HEN36" s="64"/>
      <c r="HEO36" s="64"/>
      <c r="HEP36" s="64"/>
      <c r="HEQ36" s="64"/>
      <c r="HER36" s="64"/>
      <c r="HES36" s="64"/>
      <c r="HET36" s="64"/>
      <c r="HEU36" s="64"/>
      <c r="HEV36" s="64"/>
      <c r="HEW36" s="64"/>
      <c r="HEX36" s="64"/>
      <c r="HEY36" s="64"/>
      <c r="HEZ36" s="64"/>
      <c r="HFA36" s="64"/>
      <c r="HFB36" s="64"/>
      <c r="HFC36" s="64"/>
      <c r="HFD36" s="64"/>
      <c r="HFE36" s="64"/>
      <c r="HFF36" s="64"/>
      <c r="HFG36" s="64"/>
      <c r="HFH36" s="64"/>
      <c r="HFI36" s="64"/>
      <c r="HFJ36" s="64"/>
      <c r="HFK36" s="64"/>
      <c r="HFL36" s="64"/>
      <c r="HFM36" s="64"/>
      <c r="HFN36" s="64"/>
      <c r="HFO36" s="64"/>
      <c r="HFP36" s="64"/>
      <c r="HFQ36" s="64"/>
      <c r="HFR36" s="64"/>
      <c r="HFS36" s="64"/>
      <c r="HFT36" s="64"/>
      <c r="HFU36" s="64"/>
      <c r="HFV36" s="64"/>
      <c r="HFW36" s="64"/>
      <c r="HFX36" s="64"/>
      <c r="HFY36" s="64"/>
      <c r="HFZ36" s="64"/>
      <c r="HGA36" s="64"/>
      <c r="HGB36" s="64"/>
      <c r="HGC36" s="64"/>
      <c r="HGD36" s="64"/>
      <c r="HGE36" s="64"/>
      <c r="HGF36" s="64"/>
      <c r="HGG36" s="64"/>
      <c r="HGH36" s="64"/>
      <c r="HGI36" s="64"/>
      <c r="HGJ36" s="64"/>
      <c r="HGK36" s="64"/>
      <c r="HGL36" s="64"/>
      <c r="HGM36" s="64"/>
      <c r="HGN36" s="64"/>
      <c r="HGO36" s="64"/>
      <c r="HGP36" s="64"/>
      <c r="HGQ36" s="64"/>
      <c r="HGR36" s="64"/>
      <c r="HGS36" s="64"/>
      <c r="HGT36" s="64"/>
      <c r="HGU36" s="64"/>
      <c r="HGV36" s="64"/>
      <c r="HGW36" s="64"/>
      <c r="HGX36" s="64"/>
      <c r="HGY36" s="64"/>
      <c r="HGZ36" s="64"/>
      <c r="HHA36" s="64"/>
      <c r="HHB36" s="64"/>
      <c r="HHC36" s="64"/>
      <c r="HHD36" s="64"/>
      <c r="HHE36" s="64"/>
      <c r="HHF36" s="64"/>
      <c r="HHG36" s="64"/>
      <c r="HHH36" s="64"/>
      <c r="HHI36" s="64"/>
      <c r="HHJ36" s="64"/>
      <c r="HHK36" s="64"/>
      <c r="HHL36" s="64"/>
      <c r="HHM36" s="64"/>
      <c r="HHN36" s="64"/>
      <c r="HHO36" s="64"/>
      <c r="HHP36" s="64"/>
      <c r="HHQ36" s="64"/>
      <c r="HHR36" s="64"/>
      <c r="HHS36" s="64"/>
      <c r="HHT36" s="64"/>
      <c r="HHU36" s="64"/>
      <c r="HHV36" s="64"/>
      <c r="HHW36" s="64"/>
      <c r="HHX36" s="64"/>
      <c r="HHY36" s="64"/>
      <c r="HHZ36" s="64"/>
      <c r="HIA36" s="64"/>
      <c r="HIB36" s="64"/>
      <c r="HIC36" s="64"/>
      <c r="HID36" s="64"/>
      <c r="HIE36" s="64"/>
      <c r="HIF36" s="64"/>
      <c r="HIG36" s="64"/>
      <c r="HIH36" s="64"/>
      <c r="HII36" s="64"/>
      <c r="HIJ36" s="64"/>
      <c r="HIK36" s="64"/>
      <c r="HIL36" s="64"/>
      <c r="HIM36" s="64"/>
      <c r="HIN36" s="64"/>
      <c r="HIO36" s="64"/>
      <c r="HIP36" s="64"/>
      <c r="HIQ36" s="64"/>
      <c r="HIR36" s="64"/>
      <c r="HIS36" s="64"/>
      <c r="HIT36" s="64"/>
      <c r="HIU36" s="64"/>
      <c r="HIV36" s="64"/>
      <c r="HIW36" s="64"/>
      <c r="HIX36" s="64"/>
      <c r="HIY36" s="64"/>
      <c r="HIZ36" s="64"/>
      <c r="HJA36" s="64"/>
      <c r="HJB36" s="64"/>
      <c r="HJC36" s="64"/>
      <c r="HJD36" s="64"/>
      <c r="HJE36" s="64"/>
      <c r="HJF36" s="64"/>
      <c r="HJG36" s="64"/>
      <c r="HJH36" s="64"/>
      <c r="HJI36" s="64"/>
      <c r="HJJ36" s="64"/>
      <c r="HJK36" s="64"/>
      <c r="HJL36" s="64"/>
      <c r="HJM36" s="64"/>
      <c r="HJN36" s="64"/>
      <c r="HJO36" s="64"/>
      <c r="HJP36" s="64"/>
      <c r="HJQ36" s="64"/>
      <c r="HJR36" s="64"/>
      <c r="HJS36" s="64"/>
      <c r="HJT36" s="64"/>
      <c r="HJU36" s="64"/>
      <c r="HJV36" s="64"/>
      <c r="HJW36" s="64"/>
      <c r="HJX36" s="64"/>
      <c r="HJY36" s="64"/>
      <c r="HJZ36" s="64"/>
      <c r="HKA36" s="64"/>
      <c r="HKB36" s="64"/>
      <c r="HKC36" s="64"/>
      <c r="HKD36" s="64"/>
      <c r="HKE36" s="64"/>
      <c r="HKF36" s="64"/>
      <c r="HKG36" s="64"/>
      <c r="HKH36" s="64"/>
      <c r="HKI36" s="64"/>
      <c r="HKJ36" s="64"/>
      <c r="HKK36" s="64"/>
      <c r="HKL36" s="64"/>
      <c r="HKM36" s="64"/>
      <c r="HKN36" s="64"/>
      <c r="HKO36" s="64"/>
      <c r="HKP36" s="64"/>
      <c r="HKQ36" s="64"/>
      <c r="HKR36" s="64"/>
      <c r="HKS36" s="64"/>
      <c r="HKT36" s="64"/>
      <c r="HKU36" s="64"/>
      <c r="HKV36" s="64"/>
      <c r="HKW36" s="64"/>
      <c r="HKX36" s="64"/>
      <c r="HKY36" s="64"/>
      <c r="HKZ36" s="64"/>
      <c r="HLA36" s="64"/>
      <c r="HLB36" s="64"/>
      <c r="HLC36" s="64"/>
      <c r="HLD36" s="64"/>
      <c r="HLE36" s="64"/>
      <c r="HLF36" s="64"/>
      <c r="HLG36" s="64"/>
      <c r="HLH36" s="64"/>
      <c r="HLI36" s="64"/>
      <c r="HLJ36" s="64"/>
      <c r="HLK36" s="64"/>
      <c r="HLL36" s="64"/>
      <c r="HLM36" s="64"/>
      <c r="HLN36" s="64"/>
      <c r="HLO36" s="64"/>
      <c r="HLP36" s="64"/>
      <c r="HLQ36" s="64"/>
      <c r="HLR36" s="64"/>
      <c r="HLS36" s="64"/>
      <c r="HLT36" s="64"/>
      <c r="HLU36" s="64"/>
      <c r="HLV36" s="64"/>
      <c r="HLW36" s="64"/>
      <c r="HLX36" s="64"/>
      <c r="HLY36" s="64"/>
      <c r="HLZ36" s="64"/>
      <c r="HMA36" s="64"/>
      <c r="HMB36" s="64"/>
      <c r="HMC36" s="64"/>
      <c r="HMD36" s="64"/>
      <c r="HME36" s="64"/>
      <c r="HMF36" s="64"/>
      <c r="HMG36" s="64"/>
      <c r="HMH36" s="64"/>
      <c r="HMI36" s="64"/>
      <c r="HMJ36" s="64"/>
      <c r="HMK36" s="64"/>
      <c r="HML36" s="64"/>
      <c r="HMM36" s="64"/>
      <c r="HMN36" s="64"/>
      <c r="HMO36" s="64"/>
      <c r="HMP36" s="64"/>
      <c r="HMQ36" s="64"/>
      <c r="HMR36" s="64"/>
      <c r="HMS36" s="64"/>
      <c r="HMT36" s="64"/>
      <c r="HMU36" s="64"/>
      <c r="HMV36" s="64"/>
      <c r="HMW36" s="64"/>
      <c r="HMX36" s="64"/>
      <c r="HMY36" s="64"/>
      <c r="HMZ36" s="64"/>
      <c r="HNA36" s="64"/>
      <c r="HNB36" s="64"/>
      <c r="HNC36" s="64"/>
      <c r="HND36" s="64"/>
      <c r="HNE36" s="64"/>
      <c r="HNF36" s="64"/>
      <c r="HNG36" s="64"/>
      <c r="HNH36" s="64"/>
      <c r="HNI36" s="64"/>
      <c r="HNJ36" s="64"/>
      <c r="HNK36" s="64"/>
      <c r="HNL36" s="64"/>
      <c r="HNM36" s="64"/>
      <c r="HNN36" s="64"/>
      <c r="HNO36" s="64"/>
      <c r="HNP36" s="64"/>
      <c r="HNQ36" s="64"/>
      <c r="HNR36" s="64"/>
      <c r="HNS36" s="64"/>
      <c r="HNT36" s="64"/>
      <c r="HNU36" s="64"/>
      <c r="HNV36" s="64"/>
      <c r="HNW36" s="64"/>
      <c r="HNX36" s="64"/>
      <c r="HNY36" s="64"/>
      <c r="HNZ36" s="64"/>
      <c r="HOA36" s="64"/>
      <c r="HOB36" s="64"/>
      <c r="HOC36" s="64"/>
      <c r="HOD36" s="64"/>
      <c r="HOE36" s="64"/>
      <c r="HOF36" s="64"/>
      <c r="HOG36" s="64"/>
      <c r="HOH36" s="64"/>
      <c r="HOI36" s="64"/>
      <c r="HOJ36" s="64"/>
      <c r="HOK36" s="64"/>
      <c r="HOL36" s="64"/>
      <c r="HOM36" s="64"/>
      <c r="HON36" s="64"/>
      <c r="HOO36" s="64"/>
      <c r="HOP36" s="64"/>
      <c r="HOQ36" s="64"/>
      <c r="HOR36" s="64"/>
      <c r="HOS36" s="64"/>
      <c r="HOT36" s="64"/>
      <c r="HOU36" s="64"/>
      <c r="HOV36" s="64"/>
      <c r="HOW36" s="64"/>
      <c r="HOX36" s="64"/>
      <c r="HOY36" s="64"/>
      <c r="HOZ36" s="64"/>
      <c r="HPA36" s="64"/>
      <c r="HPB36" s="64"/>
      <c r="HPC36" s="64"/>
      <c r="HPD36" s="64"/>
      <c r="HPE36" s="64"/>
      <c r="HPF36" s="64"/>
      <c r="HPG36" s="64"/>
      <c r="HPH36" s="64"/>
      <c r="HPI36" s="64"/>
      <c r="HPJ36" s="64"/>
      <c r="HPK36" s="64"/>
      <c r="HPL36" s="64"/>
      <c r="HPM36" s="64"/>
      <c r="HPN36" s="64"/>
      <c r="HPO36" s="64"/>
      <c r="HPP36" s="64"/>
      <c r="HPQ36" s="64"/>
      <c r="HPR36" s="64"/>
      <c r="HPS36" s="64"/>
      <c r="HPT36" s="64"/>
      <c r="HPU36" s="64"/>
      <c r="HPV36" s="64"/>
      <c r="HPW36" s="64"/>
      <c r="HPX36" s="64"/>
      <c r="HPY36" s="64"/>
      <c r="HPZ36" s="64"/>
      <c r="HQA36" s="64"/>
      <c r="HQB36" s="64"/>
      <c r="HQC36" s="64"/>
      <c r="HQD36" s="64"/>
      <c r="HQE36" s="64"/>
      <c r="HQF36" s="64"/>
      <c r="HQG36" s="64"/>
      <c r="HQH36" s="64"/>
      <c r="HQI36" s="64"/>
      <c r="HQJ36" s="64"/>
      <c r="HQK36" s="64"/>
      <c r="HQL36" s="64"/>
      <c r="HQM36" s="64"/>
      <c r="HQN36" s="64"/>
      <c r="HQO36" s="64"/>
      <c r="HQP36" s="64"/>
      <c r="HQQ36" s="64"/>
      <c r="HQR36" s="64"/>
      <c r="HQS36" s="64"/>
      <c r="HQT36" s="64"/>
      <c r="HQU36" s="64"/>
      <c r="HQV36" s="64"/>
      <c r="HQW36" s="64"/>
      <c r="HQX36" s="64"/>
      <c r="HQY36" s="64"/>
      <c r="HQZ36" s="64"/>
      <c r="HRA36" s="64"/>
      <c r="HRB36" s="64"/>
      <c r="HRC36" s="64"/>
      <c r="HRD36" s="64"/>
      <c r="HRE36" s="64"/>
      <c r="HRF36" s="64"/>
      <c r="HRG36" s="64"/>
      <c r="HRH36" s="64"/>
      <c r="HRI36" s="64"/>
      <c r="HRJ36" s="64"/>
      <c r="HRK36" s="64"/>
      <c r="HRL36" s="64"/>
      <c r="HRM36" s="64"/>
      <c r="HRN36" s="64"/>
      <c r="HRO36" s="64"/>
      <c r="HRP36" s="64"/>
      <c r="HRQ36" s="64"/>
      <c r="HRR36" s="64"/>
      <c r="HRS36" s="64"/>
      <c r="HRT36" s="64"/>
      <c r="HRU36" s="64"/>
      <c r="HRV36" s="64"/>
      <c r="HRW36" s="64"/>
      <c r="HRX36" s="64"/>
      <c r="HRY36" s="64"/>
      <c r="HRZ36" s="64"/>
      <c r="HSA36" s="64"/>
      <c r="HSB36" s="64"/>
      <c r="HSC36" s="64"/>
      <c r="HSD36" s="64"/>
      <c r="HSE36" s="64"/>
      <c r="HSF36" s="64"/>
      <c r="HSG36" s="64"/>
      <c r="HSH36" s="64"/>
      <c r="HSI36" s="64"/>
      <c r="HSJ36" s="64"/>
      <c r="HSK36" s="64"/>
      <c r="HSL36" s="64"/>
      <c r="HSM36" s="64"/>
      <c r="HSN36" s="64"/>
      <c r="HSO36" s="64"/>
      <c r="HSP36" s="64"/>
      <c r="HSQ36" s="64"/>
      <c r="HSR36" s="64"/>
      <c r="HSS36" s="64"/>
      <c r="HST36" s="64"/>
      <c r="HSU36" s="64"/>
      <c r="HSV36" s="64"/>
      <c r="HSW36" s="64"/>
      <c r="HSX36" s="64"/>
      <c r="HSY36" s="64"/>
      <c r="HSZ36" s="64"/>
      <c r="HTA36" s="64"/>
      <c r="HTB36" s="64"/>
      <c r="HTC36" s="64"/>
      <c r="HTD36" s="64"/>
      <c r="HTE36" s="64"/>
      <c r="HTF36" s="64"/>
      <c r="HTG36" s="64"/>
      <c r="HTH36" s="64"/>
      <c r="HTI36" s="64"/>
      <c r="HTJ36" s="64"/>
      <c r="HTK36" s="64"/>
      <c r="HTL36" s="64"/>
      <c r="HTM36" s="64"/>
      <c r="HTN36" s="64"/>
      <c r="HTO36" s="64"/>
      <c r="HTP36" s="64"/>
      <c r="HTQ36" s="64"/>
      <c r="HTR36" s="64"/>
      <c r="HTS36" s="64"/>
      <c r="HTT36" s="64"/>
      <c r="HTU36" s="64"/>
      <c r="HTV36" s="64"/>
      <c r="HTW36" s="64"/>
      <c r="HTX36" s="64"/>
      <c r="HTY36" s="64"/>
      <c r="HTZ36" s="64"/>
      <c r="HUA36" s="64"/>
      <c r="HUB36" s="64"/>
      <c r="HUC36" s="64"/>
      <c r="HUD36" s="64"/>
      <c r="HUE36" s="64"/>
      <c r="HUF36" s="64"/>
      <c r="HUG36" s="64"/>
      <c r="HUH36" s="64"/>
      <c r="HUI36" s="64"/>
      <c r="HUJ36" s="64"/>
      <c r="HUK36" s="64"/>
      <c r="HUL36" s="64"/>
      <c r="HUM36" s="64"/>
      <c r="HUN36" s="64"/>
      <c r="HUO36" s="64"/>
      <c r="HUP36" s="64"/>
      <c r="HUQ36" s="64"/>
      <c r="HUR36" s="64"/>
      <c r="HUS36" s="64"/>
      <c r="HUT36" s="64"/>
      <c r="HUU36" s="64"/>
      <c r="HUV36" s="64"/>
      <c r="HUW36" s="64"/>
      <c r="HUX36" s="64"/>
      <c r="HUY36" s="64"/>
      <c r="HUZ36" s="64"/>
      <c r="HVA36" s="64"/>
      <c r="HVB36" s="64"/>
      <c r="HVC36" s="64"/>
      <c r="HVD36" s="64"/>
      <c r="HVE36" s="64"/>
      <c r="HVF36" s="64"/>
      <c r="HVG36" s="64"/>
      <c r="HVH36" s="64"/>
      <c r="HVI36" s="64"/>
      <c r="HVJ36" s="64"/>
      <c r="HVK36" s="64"/>
      <c r="HVL36" s="64"/>
      <c r="HVM36" s="64"/>
      <c r="HVN36" s="64"/>
      <c r="HVO36" s="64"/>
      <c r="HVP36" s="64"/>
      <c r="HVQ36" s="64"/>
      <c r="HVR36" s="64"/>
      <c r="HVS36" s="64"/>
      <c r="HVT36" s="64"/>
      <c r="HVU36" s="64"/>
      <c r="HVV36" s="64"/>
      <c r="HVW36" s="64"/>
      <c r="HVX36" s="64"/>
      <c r="HVY36" s="64"/>
      <c r="HVZ36" s="64"/>
      <c r="HWA36" s="64"/>
      <c r="HWB36" s="64"/>
      <c r="HWC36" s="64"/>
      <c r="HWD36" s="64"/>
      <c r="HWE36" s="64"/>
      <c r="HWF36" s="64"/>
      <c r="HWG36" s="64"/>
      <c r="HWH36" s="64"/>
      <c r="HWI36" s="64"/>
      <c r="HWJ36" s="64"/>
      <c r="HWK36" s="64"/>
      <c r="HWL36" s="64"/>
      <c r="HWM36" s="64"/>
      <c r="HWN36" s="64"/>
      <c r="HWO36" s="64"/>
      <c r="HWP36" s="64"/>
      <c r="HWQ36" s="64"/>
      <c r="HWR36" s="64"/>
      <c r="HWS36" s="64"/>
      <c r="HWT36" s="64"/>
      <c r="HWU36" s="64"/>
      <c r="HWV36" s="64"/>
      <c r="HWW36" s="64"/>
      <c r="HWX36" s="64"/>
      <c r="HWY36" s="64"/>
      <c r="HWZ36" s="64"/>
      <c r="HXA36" s="64"/>
      <c r="HXB36" s="64"/>
      <c r="HXC36" s="64"/>
      <c r="HXD36" s="64"/>
      <c r="HXE36" s="64"/>
      <c r="HXF36" s="64"/>
      <c r="HXG36" s="64"/>
      <c r="HXH36" s="64"/>
      <c r="HXI36" s="64"/>
      <c r="HXJ36" s="64"/>
      <c r="HXK36" s="64"/>
      <c r="HXL36" s="64"/>
      <c r="HXM36" s="64"/>
      <c r="HXN36" s="64"/>
      <c r="HXO36" s="64"/>
      <c r="HXP36" s="64"/>
      <c r="HXQ36" s="64"/>
      <c r="HXR36" s="64"/>
      <c r="HXS36" s="64"/>
      <c r="HXT36" s="64"/>
      <c r="HXU36" s="64"/>
      <c r="HXV36" s="64"/>
      <c r="HXW36" s="64"/>
      <c r="HXX36" s="64"/>
      <c r="HXY36" s="64"/>
      <c r="HXZ36" s="64"/>
      <c r="HYA36" s="64"/>
      <c r="HYB36" s="64"/>
      <c r="HYC36" s="64"/>
      <c r="HYD36" s="64"/>
      <c r="HYE36" s="64"/>
      <c r="HYF36" s="64"/>
      <c r="HYG36" s="64"/>
      <c r="HYH36" s="64"/>
      <c r="HYI36" s="64"/>
      <c r="HYJ36" s="64"/>
      <c r="HYK36" s="64"/>
      <c r="HYL36" s="64"/>
      <c r="HYM36" s="64"/>
      <c r="HYN36" s="64"/>
      <c r="HYO36" s="64"/>
      <c r="HYP36" s="64"/>
      <c r="HYQ36" s="64"/>
      <c r="HYR36" s="64"/>
      <c r="HYS36" s="64"/>
      <c r="HYT36" s="64"/>
      <c r="HYU36" s="64"/>
      <c r="HYV36" s="64"/>
      <c r="HYW36" s="64"/>
      <c r="HYX36" s="64"/>
      <c r="HYY36" s="64"/>
      <c r="HYZ36" s="64"/>
      <c r="HZA36" s="64"/>
      <c r="HZB36" s="64"/>
      <c r="HZC36" s="64"/>
      <c r="HZD36" s="64"/>
      <c r="HZE36" s="64"/>
      <c r="HZF36" s="64"/>
      <c r="HZG36" s="64"/>
      <c r="HZH36" s="64"/>
      <c r="HZI36" s="64"/>
      <c r="HZJ36" s="64"/>
      <c r="HZK36" s="64"/>
      <c r="HZL36" s="64"/>
      <c r="HZM36" s="64"/>
      <c r="HZN36" s="64"/>
      <c r="HZO36" s="64"/>
      <c r="HZP36" s="64"/>
      <c r="HZQ36" s="64"/>
      <c r="HZR36" s="64"/>
      <c r="HZS36" s="64"/>
      <c r="HZT36" s="64"/>
      <c r="HZU36" s="64"/>
      <c r="HZV36" s="64"/>
      <c r="HZW36" s="64"/>
      <c r="HZX36" s="64"/>
      <c r="HZY36" s="64"/>
      <c r="HZZ36" s="64"/>
      <c r="IAA36" s="64"/>
      <c r="IAB36" s="64"/>
      <c r="IAC36" s="64"/>
      <c r="IAD36" s="64"/>
      <c r="IAE36" s="64"/>
      <c r="IAF36" s="64"/>
      <c r="IAG36" s="64"/>
      <c r="IAH36" s="64"/>
      <c r="IAI36" s="64"/>
      <c r="IAJ36" s="64"/>
      <c r="IAK36" s="64"/>
      <c r="IAL36" s="64"/>
      <c r="IAM36" s="64"/>
      <c r="IAN36" s="64"/>
      <c r="IAO36" s="64"/>
      <c r="IAP36" s="64"/>
      <c r="IAQ36" s="64"/>
      <c r="IAR36" s="64"/>
      <c r="IAS36" s="64"/>
      <c r="IAT36" s="64"/>
      <c r="IAU36" s="64"/>
      <c r="IAV36" s="64"/>
      <c r="IAW36" s="64"/>
      <c r="IAX36" s="64"/>
      <c r="IAY36" s="64"/>
      <c r="IAZ36" s="64"/>
      <c r="IBA36" s="64"/>
      <c r="IBB36" s="64"/>
      <c r="IBC36" s="64"/>
      <c r="IBD36" s="64"/>
      <c r="IBE36" s="64"/>
      <c r="IBF36" s="64"/>
      <c r="IBG36" s="64"/>
      <c r="IBH36" s="64"/>
      <c r="IBI36" s="64"/>
      <c r="IBJ36" s="64"/>
      <c r="IBK36" s="64"/>
      <c r="IBL36" s="64"/>
      <c r="IBM36" s="64"/>
      <c r="IBN36" s="64"/>
      <c r="IBO36" s="64"/>
      <c r="IBP36" s="64"/>
      <c r="IBQ36" s="64"/>
      <c r="IBR36" s="64"/>
      <c r="IBS36" s="64"/>
      <c r="IBT36" s="64"/>
      <c r="IBU36" s="64"/>
      <c r="IBV36" s="64"/>
      <c r="IBW36" s="64"/>
      <c r="IBX36" s="64"/>
      <c r="IBY36" s="64"/>
      <c r="IBZ36" s="64"/>
      <c r="ICA36" s="64"/>
      <c r="ICB36" s="64"/>
      <c r="ICC36" s="64"/>
      <c r="ICD36" s="64"/>
      <c r="ICE36" s="64"/>
      <c r="ICF36" s="64"/>
      <c r="ICG36" s="64"/>
      <c r="ICH36" s="64"/>
      <c r="ICI36" s="64"/>
      <c r="ICJ36" s="64"/>
      <c r="ICK36" s="64"/>
      <c r="ICL36" s="64"/>
      <c r="ICM36" s="64"/>
      <c r="ICN36" s="64"/>
      <c r="ICO36" s="64"/>
      <c r="ICP36" s="64"/>
      <c r="ICQ36" s="64"/>
      <c r="ICR36" s="64"/>
      <c r="ICS36" s="64"/>
      <c r="ICT36" s="64"/>
      <c r="ICU36" s="64"/>
      <c r="ICV36" s="64"/>
      <c r="ICW36" s="64"/>
      <c r="ICX36" s="64"/>
      <c r="ICY36" s="64"/>
      <c r="ICZ36" s="64"/>
      <c r="IDA36" s="64"/>
      <c r="IDB36" s="64"/>
      <c r="IDC36" s="64"/>
      <c r="IDD36" s="64"/>
      <c r="IDE36" s="64"/>
      <c r="IDF36" s="64"/>
      <c r="IDG36" s="64"/>
      <c r="IDH36" s="64"/>
      <c r="IDI36" s="64"/>
      <c r="IDJ36" s="64"/>
      <c r="IDK36" s="64"/>
      <c r="IDL36" s="64"/>
      <c r="IDM36" s="64"/>
      <c r="IDN36" s="64"/>
      <c r="IDO36" s="64"/>
      <c r="IDP36" s="64"/>
      <c r="IDQ36" s="64"/>
      <c r="IDR36" s="64"/>
      <c r="IDS36" s="64"/>
      <c r="IDT36" s="64"/>
      <c r="IDU36" s="64"/>
      <c r="IDV36" s="64"/>
      <c r="IDW36" s="64"/>
      <c r="IDX36" s="64"/>
      <c r="IDY36" s="64"/>
      <c r="IDZ36" s="64"/>
      <c r="IEA36" s="64"/>
      <c r="IEB36" s="64"/>
      <c r="IEC36" s="64"/>
      <c r="IED36" s="64"/>
      <c r="IEE36" s="64"/>
      <c r="IEF36" s="64"/>
      <c r="IEG36" s="64"/>
      <c r="IEH36" s="64"/>
      <c r="IEI36" s="64"/>
      <c r="IEJ36" s="64"/>
      <c r="IEK36" s="64"/>
      <c r="IEL36" s="64"/>
      <c r="IEM36" s="64"/>
      <c r="IEN36" s="64"/>
      <c r="IEO36" s="64"/>
      <c r="IEP36" s="64"/>
      <c r="IEQ36" s="64"/>
      <c r="IER36" s="64"/>
      <c r="IES36" s="64"/>
      <c r="IET36" s="64"/>
      <c r="IEU36" s="64"/>
      <c r="IEV36" s="64"/>
      <c r="IEW36" s="64"/>
      <c r="IEX36" s="64"/>
      <c r="IEY36" s="64"/>
      <c r="IEZ36" s="64"/>
      <c r="IFA36" s="64"/>
      <c r="IFB36" s="64"/>
      <c r="IFC36" s="64"/>
      <c r="IFD36" s="64"/>
      <c r="IFE36" s="64"/>
      <c r="IFF36" s="64"/>
      <c r="IFG36" s="64"/>
      <c r="IFH36" s="64"/>
      <c r="IFI36" s="64"/>
      <c r="IFJ36" s="64"/>
      <c r="IFK36" s="64"/>
      <c r="IFL36" s="64"/>
      <c r="IFM36" s="64"/>
      <c r="IFN36" s="64"/>
      <c r="IFO36" s="64"/>
      <c r="IFP36" s="64"/>
      <c r="IFQ36" s="64"/>
      <c r="IFR36" s="64"/>
      <c r="IFS36" s="64"/>
      <c r="IFT36" s="64"/>
      <c r="IFU36" s="64"/>
      <c r="IFV36" s="64"/>
      <c r="IFW36" s="64"/>
      <c r="IFX36" s="64"/>
      <c r="IFY36" s="64"/>
      <c r="IFZ36" s="64"/>
      <c r="IGA36" s="64"/>
      <c r="IGB36" s="64"/>
      <c r="IGC36" s="64"/>
      <c r="IGD36" s="64"/>
      <c r="IGE36" s="64"/>
      <c r="IGF36" s="64"/>
      <c r="IGG36" s="64"/>
      <c r="IGH36" s="64"/>
      <c r="IGI36" s="64"/>
      <c r="IGJ36" s="64"/>
      <c r="IGK36" s="64"/>
      <c r="IGL36" s="64"/>
      <c r="IGM36" s="64"/>
      <c r="IGN36" s="64"/>
      <c r="IGO36" s="64"/>
      <c r="IGP36" s="64"/>
      <c r="IGQ36" s="64"/>
      <c r="IGR36" s="64"/>
      <c r="IGS36" s="64"/>
      <c r="IGT36" s="64"/>
      <c r="IGU36" s="64"/>
      <c r="IGV36" s="64"/>
      <c r="IGW36" s="64"/>
      <c r="IGX36" s="64"/>
      <c r="IGY36" s="64"/>
      <c r="IGZ36" s="64"/>
      <c r="IHA36" s="64"/>
      <c r="IHB36" s="64"/>
      <c r="IHC36" s="64"/>
      <c r="IHD36" s="64"/>
      <c r="IHE36" s="64"/>
      <c r="IHF36" s="64"/>
      <c r="IHG36" s="64"/>
      <c r="IHH36" s="64"/>
      <c r="IHI36" s="64"/>
      <c r="IHJ36" s="64"/>
      <c r="IHK36" s="64"/>
      <c r="IHL36" s="64"/>
      <c r="IHM36" s="64"/>
      <c r="IHN36" s="64"/>
      <c r="IHO36" s="64"/>
      <c r="IHP36" s="64"/>
      <c r="IHQ36" s="64"/>
      <c r="IHR36" s="64"/>
      <c r="IHS36" s="64"/>
      <c r="IHT36" s="64"/>
      <c r="IHU36" s="64"/>
      <c r="IHV36" s="64"/>
      <c r="IHW36" s="64"/>
      <c r="IHX36" s="64"/>
      <c r="IHY36" s="64"/>
      <c r="IHZ36" s="64"/>
      <c r="IIA36" s="64"/>
      <c r="IIB36" s="64"/>
      <c r="IIC36" s="64"/>
      <c r="IID36" s="64"/>
      <c r="IIE36" s="64"/>
      <c r="IIF36" s="64"/>
      <c r="IIG36" s="64"/>
      <c r="IIH36" s="64"/>
      <c r="III36" s="64"/>
      <c r="IIJ36" s="64"/>
      <c r="IIK36" s="64"/>
      <c r="IIL36" s="64"/>
      <c r="IIM36" s="64"/>
      <c r="IIN36" s="64"/>
      <c r="IIO36" s="64"/>
      <c r="IIP36" s="64"/>
      <c r="IIQ36" s="64"/>
      <c r="IIR36" s="64"/>
      <c r="IIS36" s="64"/>
      <c r="IIT36" s="64"/>
      <c r="IIU36" s="64"/>
      <c r="IIV36" s="64"/>
      <c r="IIW36" s="64"/>
      <c r="IIX36" s="64"/>
      <c r="IIY36" s="64"/>
      <c r="IIZ36" s="64"/>
      <c r="IJA36" s="64"/>
      <c r="IJB36" s="64"/>
      <c r="IJC36" s="64"/>
      <c r="IJD36" s="64"/>
      <c r="IJE36" s="64"/>
      <c r="IJF36" s="64"/>
      <c r="IJG36" s="64"/>
      <c r="IJH36" s="64"/>
      <c r="IJI36" s="64"/>
      <c r="IJJ36" s="64"/>
      <c r="IJK36" s="64"/>
      <c r="IJL36" s="64"/>
      <c r="IJM36" s="64"/>
      <c r="IJN36" s="64"/>
      <c r="IJO36" s="64"/>
      <c r="IJP36" s="64"/>
      <c r="IJQ36" s="64"/>
      <c r="IJR36" s="64"/>
      <c r="IJS36" s="64"/>
      <c r="IJT36" s="64"/>
      <c r="IJU36" s="64"/>
      <c r="IJV36" s="64"/>
      <c r="IJW36" s="64"/>
      <c r="IJX36" s="64"/>
      <c r="IJY36" s="64"/>
      <c r="IJZ36" s="64"/>
      <c r="IKA36" s="64"/>
      <c r="IKB36" s="64"/>
      <c r="IKC36" s="64"/>
      <c r="IKD36" s="64"/>
      <c r="IKE36" s="64"/>
      <c r="IKF36" s="64"/>
      <c r="IKG36" s="64"/>
      <c r="IKH36" s="64"/>
      <c r="IKI36" s="64"/>
      <c r="IKJ36" s="64"/>
      <c r="IKK36" s="64"/>
      <c r="IKL36" s="64"/>
      <c r="IKM36" s="64"/>
      <c r="IKN36" s="64"/>
      <c r="IKO36" s="64"/>
      <c r="IKP36" s="64"/>
      <c r="IKQ36" s="64"/>
      <c r="IKR36" s="64"/>
      <c r="IKS36" s="64"/>
      <c r="IKT36" s="64"/>
      <c r="IKU36" s="64"/>
      <c r="IKV36" s="64"/>
      <c r="IKW36" s="64"/>
      <c r="IKX36" s="64"/>
      <c r="IKY36" s="64"/>
      <c r="IKZ36" s="64"/>
      <c r="ILA36" s="64"/>
      <c r="ILB36" s="64"/>
      <c r="ILC36" s="64"/>
      <c r="ILD36" s="64"/>
      <c r="ILE36" s="64"/>
      <c r="ILF36" s="64"/>
      <c r="ILG36" s="64"/>
      <c r="ILH36" s="64"/>
      <c r="ILI36" s="64"/>
      <c r="ILJ36" s="64"/>
      <c r="ILK36" s="64"/>
      <c r="ILL36" s="64"/>
      <c r="ILM36" s="64"/>
      <c r="ILN36" s="64"/>
      <c r="ILO36" s="64"/>
      <c r="ILP36" s="64"/>
      <c r="ILQ36" s="64"/>
      <c r="ILR36" s="64"/>
      <c r="ILS36" s="64"/>
      <c r="ILT36" s="64"/>
      <c r="ILU36" s="64"/>
      <c r="ILV36" s="64"/>
      <c r="ILW36" s="64"/>
      <c r="ILX36" s="64"/>
      <c r="ILY36" s="64"/>
      <c r="ILZ36" s="64"/>
      <c r="IMA36" s="64"/>
      <c r="IMB36" s="64"/>
      <c r="IMC36" s="64"/>
      <c r="IMD36" s="64"/>
      <c r="IME36" s="64"/>
      <c r="IMF36" s="64"/>
      <c r="IMG36" s="64"/>
      <c r="IMH36" s="64"/>
      <c r="IMI36" s="64"/>
      <c r="IMJ36" s="64"/>
      <c r="IMK36" s="64"/>
      <c r="IML36" s="64"/>
      <c r="IMM36" s="64"/>
      <c r="IMN36" s="64"/>
      <c r="IMO36" s="64"/>
      <c r="IMP36" s="64"/>
      <c r="IMQ36" s="64"/>
      <c r="IMR36" s="64"/>
      <c r="IMS36" s="64"/>
      <c r="IMT36" s="64"/>
      <c r="IMU36" s="64"/>
      <c r="IMV36" s="64"/>
      <c r="IMW36" s="64"/>
      <c r="IMX36" s="64"/>
      <c r="IMY36" s="64"/>
      <c r="IMZ36" s="64"/>
      <c r="INA36" s="64"/>
      <c r="INB36" s="64"/>
      <c r="INC36" s="64"/>
      <c r="IND36" s="64"/>
      <c r="INE36" s="64"/>
      <c r="INF36" s="64"/>
      <c r="ING36" s="64"/>
      <c r="INH36" s="64"/>
      <c r="INI36" s="64"/>
      <c r="INJ36" s="64"/>
      <c r="INK36" s="64"/>
      <c r="INL36" s="64"/>
      <c r="INM36" s="64"/>
      <c r="INN36" s="64"/>
      <c r="INO36" s="64"/>
      <c r="INP36" s="64"/>
      <c r="INQ36" s="64"/>
      <c r="INR36" s="64"/>
      <c r="INS36" s="64"/>
      <c r="INT36" s="64"/>
      <c r="INU36" s="64"/>
      <c r="INV36" s="64"/>
      <c r="INW36" s="64"/>
      <c r="INX36" s="64"/>
      <c r="INY36" s="64"/>
      <c r="INZ36" s="64"/>
      <c r="IOA36" s="64"/>
      <c r="IOB36" s="64"/>
      <c r="IOC36" s="64"/>
      <c r="IOD36" s="64"/>
      <c r="IOE36" s="64"/>
      <c r="IOF36" s="64"/>
      <c r="IOG36" s="64"/>
      <c r="IOH36" s="64"/>
      <c r="IOI36" s="64"/>
      <c r="IOJ36" s="64"/>
      <c r="IOK36" s="64"/>
      <c r="IOL36" s="64"/>
      <c r="IOM36" s="64"/>
      <c r="ION36" s="64"/>
      <c r="IOO36" s="64"/>
      <c r="IOP36" s="64"/>
      <c r="IOQ36" s="64"/>
      <c r="IOR36" s="64"/>
      <c r="IOS36" s="64"/>
      <c r="IOT36" s="64"/>
      <c r="IOU36" s="64"/>
      <c r="IOV36" s="64"/>
      <c r="IOW36" s="64"/>
      <c r="IOX36" s="64"/>
      <c r="IOY36" s="64"/>
      <c r="IOZ36" s="64"/>
      <c r="IPA36" s="64"/>
      <c r="IPB36" s="64"/>
      <c r="IPC36" s="64"/>
      <c r="IPD36" s="64"/>
      <c r="IPE36" s="64"/>
      <c r="IPF36" s="64"/>
      <c r="IPG36" s="64"/>
      <c r="IPH36" s="64"/>
      <c r="IPI36" s="64"/>
      <c r="IPJ36" s="64"/>
      <c r="IPK36" s="64"/>
      <c r="IPL36" s="64"/>
      <c r="IPM36" s="64"/>
      <c r="IPN36" s="64"/>
      <c r="IPO36" s="64"/>
      <c r="IPP36" s="64"/>
      <c r="IPQ36" s="64"/>
      <c r="IPR36" s="64"/>
      <c r="IPS36" s="64"/>
      <c r="IPT36" s="64"/>
      <c r="IPU36" s="64"/>
      <c r="IPV36" s="64"/>
      <c r="IPW36" s="64"/>
      <c r="IPX36" s="64"/>
      <c r="IPY36" s="64"/>
      <c r="IPZ36" s="64"/>
      <c r="IQA36" s="64"/>
      <c r="IQB36" s="64"/>
      <c r="IQC36" s="64"/>
      <c r="IQD36" s="64"/>
      <c r="IQE36" s="64"/>
      <c r="IQF36" s="64"/>
      <c r="IQG36" s="64"/>
      <c r="IQH36" s="64"/>
      <c r="IQI36" s="64"/>
      <c r="IQJ36" s="64"/>
      <c r="IQK36" s="64"/>
      <c r="IQL36" s="64"/>
      <c r="IQM36" s="64"/>
      <c r="IQN36" s="64"/>
      <c r="IQO36" s="64"/>
      <c r="IQP36" s="64"/>
      <c r="IQQ36" s="64"/>
      <c r="IQR36" s="64"/>
      <c r="IQS36" s="64"/>
      <c r="IQT36" s="64"/>
      <c r="IQU36" s="64"/>
      <c r="IQV36" s="64"/>
      <c r="IQW36" s="64"/>
      <c r="IQX36" s="64"/>
      <c r="IQY36" s="64"/>
      <c r="IQZ36" s="64"/>
      <c r="IRA36" s="64"/>
      <c r="IRB36" s="64"/>
      <c r="IRC36" s="64"/>
      <c r="IRD36" s="64"/>
      <c r="IRE36" s="64"/>
      <c r="IRF36" s="64"/>
      <c r="IRG36" s="64"/>
      <c r="IRH36" s="64"/>
      <c r="IRI36" s="64"/>
      <c r="IRJ36" s="64"/>
      <c r="IRK36" s="64"/>
      <c r="IRL36" s="64"/>
      <c r="IRM36" s="64"/>
      <c r="IRN36" s="64"/>
      <c r="IRO36" s="64"/>
      <c r="IRP36" s="64"/>
      <c r="IRQ36" s="64"/>
      <c r="IRR36" s="64"/>
      <c r="IRS36" s="64"/>
      <c r="IRT36" s="64"/>
      <c r="IRU36" s="64"/>
      <c r="IRV36" s="64"/>
      <c r="IRW36" s="64"/>
      <c r="IRX36" s="64"/>
      <c r="IRY36" s="64"/>
      <c r="IRZ36" s="64"/>
      <c r="ISA36" s="64"/>
      <c r="ISB36" s="64"/>
      <c r="ISC36" s="64"/>
      <c r="ISD36" s="64"/>
      <c r="ISE36" s="64"/>
      <c r="ISF36" s="64"/>
      <c r="ISG36" s="64"/>
      <c r="ISH36" s="64"/>
      <c r="ISI36" s="64"/>
      <c r="ISJ36" s="64"/>
      <c r="ISK36" s="64"/>
      <c r="ISL36" s="64"/>
      <c r="ISM36" s="64"/>
      <c r="ISN36" s="64"/>
      <c r="ISO36" s="64"/>
      <c r="ISP36" s="64"/>
      <c r="ISQ36" s="64"/>
      <c r="ISR36" s="64"/>
      <c r="ISS36" s="64"/>
      <c r="IST36" s="64"/>
      <c r="ISU36" s="64"/>
      <c r="ISV36" s="64"/>
      <c r="ISW36" s="64"/>
      <c r="ISX36" s="64"/>
      <c r="ISY36" s="64"/>
      <c r="ISZ36" s="64"/>
      <c r="ITA36" s="64"/>
      <c r="ITB36" s="64"/>
      <c r="ITC36" s="64"/>
      <c r="ITD36" s="64"/>
      <c r="ITE36" s="64"/>
      <c r="ITF36" s="64"/>
      <c r="ITG36" s="64"/>
      <c r="ITH36" s="64"/>
      <c r="ITI36" s="64"/>
      <c r="ITJ36" s="64"/>
      <c r="ITK36" s="64"/>
      <c r="ITL36" s="64"/>
      <c r="ITM36" s="64"/>
      <c r="ITN36" s="64"/>
      <c r="ITO36" s="64"/>
      <c r="ITP36" s="64"/>
      <c r="ITQ36" s="64"/>
      <c r="ITR36" s="64"/>
      <c r="ITS36" s="64"/>
      <c r="ITT36" s="64"/>
      <c r="ITU36" s="64"/>
      <c r="ITV36" s="64"/>
      <c r="ITW36" s="64"/>
      <c r="ITX36" s="64"/>
      <c r="ITY36" s="64"/>
      <c r="ITZ36" s="64"/>
      <c r="IUA36" s="64"/>
      <c r="IUB36" s="64"/>
      <c r="IUC36" s="64"/>
      <c r="IUD36" s="64"/>
      <c r="IUE36" s="64"/>
      <c r="IUF36" s="64"/>
      <c r="IUG36" s="64"/>
      <c r="IUH36" s="64"/>
      <c r="IUI36" s="64"/>
      <c r="IUJ36" s="64"/>
      <c r="IUK36" s="64"/>
      <c r="IUL36" s="64"/>
      <c r="IUM36" s="64"/>
      <c r="IUN36" s="64"/>
      <c r="IUO36" s="64"/>
      <c r="IUP36" s="64"/>
      <c r="IUQ36" s="64"/>
      <c r="IUR36" s="64"/>
      <c r="IUS36" s="64"/>
      <c r="IUT36" s="64"/>
      <c r="IUU36" s="64"/>
      <c r="IUV36" s="64"/>
      <c r="IUW36" s="64"/>
      <c r="IUX36" s="64"/>
      <c r="IUY36" s="64"/>
      <c r="IUZ36" s="64"/>
      <c r="IVA36" s="64"/>
      <c r="IVB36" s="64"/>
      <c r="IVC36" s="64"/>
      <c r="IVD36" s="64"/>
      <c r="IVE36" s="64"/>
      <c r="IVF36" s="64"/>
      <c r="IVG36" s="64"/>
      <c r="IVH36" s="64"/>
      <c r="IVI36" s="64"/>
      <c r="IVJ36" s="64"/>
      <c r="IVK36" s="64"/>
      <c r="IVL36" s="64"/>
      <c r="IVM36" s="64"/>
      <c r="IVN36" s="64"/>
      <c r="IVO36" s="64"/>
      <c r="IVP36" s="64"/>
      <c r="IVQ36" s="64"/>
      <c r="IVR36" s="64"/>
      <c r="IVS36" s="64"/>
      <c r="IVT36" s="64"/>
      <c r="IVU36" s="64"/>
      <c r="IVV36" s="64"/>
      <c r="IVW36" s="64"/>
      <c r="IVX36" s="64"/>
      <c r="IVY36" s="64"/>
      <c r="IVZ36" s="64"/>
      <c r="IWA36" s="64"/>
      <c r="IWB36" s="64"/>
      <c r="IWC36" s="64"/>
      <c r="IWD36" s="64"/>
      <c r="IWE36" s="64"/>
      <c r="IWF36" s="64"/>
      <c r="IWG36" s="64"/>
      <c r="IWH36" s="64"/>
      <c r="IWI36" s="64"/>
      <c r="IWJ36" s="64"/>
      <c r="IWK36" s="64"/>
      <c r="IWL36" s="64"/>
      <c r="IWM36" s="64"/>
      <c r="IWN36" s="64"/>
      <c r="IWO36" s="64"/>
      <c r="IWP36" s="64"/>
      <c r="IWQ36" s="64"/>
      <c r="IWR36" s="64"/>
      <c r="IWS36" s="64"/>
      <c r="IWT36" s="64"/>
      <c r="IWU36" s="64"/>
      <c r="IWV36" s="64"/>
      <c r="IWW36" s="64"/>
      <c r="IWX36" s="64"/>
      <c r="IWY36" s="64"/>
      <c r="IWZ36" s="64"/>
      <c r="IXA36" s="64"/>
      <c r="IXB36" s="64"/>
      <c r="IXC36" s="64"/>
      <c r="IXD36" s="64"/>
      <c r="IXE36" s="64"/>
      <c r="IXF36" s="64"/>
      <c r="IXG36" s="64"/>
      <c r="IXH36" s="64"/>
      <c r="IXI36" s="64"/>
      <c r="IXJ36" s="64"/>
      <c r="IXK36" s="64"/>
      <c r="IXL36" s="64"/>
      <c r="IXM36" s="64"/>
      <c r="IXN36" s="64"/>
      <c r="IXO36" s="64"/>
      <c r="IXP36" s="64"/>
      <c r="IXQ36" s="64"/>
      <c r="IXR36" s="64"/>
      <c r="IXS36" s="64"/>
      <c r="IXT36" s="64"/>
      <c r="IXU36" s="64"/>
      <c r="IXV36" s="64"/>
      <c r="IXW36" s="64"/>
      <c r="IXX36" s="64"/>
      <c r="IXY36" s="64"/>
      <c r="IXZ36" s="64"/>
      <c r="IYA36" s="64"/>
      <c r="IYB36" s="64"/>
      <c r="IYC36" s="64"/>
      <c r="IYD36" s="64"/>
      <c r="IYE36" s="64"/>
      <c r="IYF36" s="64"/>
      <c r="IYG36" s="64"/>
      <c r="IYH36" s="64"/>
      <c r="IYI36" s="64"/>
      <c r="IYJ36" s="64"/>
      <c r="IYK36" s="64"/>
      <c r="IYL36" s="64"/>
      <c r="IYM36" s="64"/>
      <c r="IYN36" s="64"/>
      <c r="IYO36" s="64"/>
      <c r="IYP36" s="64"/>
      <c r="IYQ36" s="64"/>
      <c r="IYR36" s="64"/>
      <c r="IYS36" s="64"/>
      <c r="IYT36" s="64"/>
      <c r="IYU36" s="64"/>
      <c r="IYV36" s="64"/>
      <c r="IYW36" s="64"/>
      <c r="IYX36" s="64"/>
      <c r="IYY36" s="64"/>
      <c r="IYZ36" s="64"/>
      <c r="IZA36" s="64"/>
      <c r="IZB36" s="64"/>
      <c r="IZC36" s="64"/>
      <c r="IZD36" s="64"/>
      <c r="IZE36" s="64"/>
      <c r="IZF36" s="64"/>
      <c r="IZG36" s="64"/>
      <c r="IZH36" s="64"/>
      <c r="IZI36" s="64"/>
      <c r="IZJ36" s="64"/>
      <c r="IZK36" s="64"/>
      <c r="IZL36" s="64"/>
      <c r="IZM36" s="64"/>
      <c r="IZN36" s="64"/>
      <c r="IZO36" s="64"/>
      <c r="IZP36" s="64"/>
      <c r="IZQ36" s="64"/>
      <c r="IZR36" s="64"/>
      <c r="IZS36" s="64"/>
      <c r="IZT36" s="64"/>
      <c r="IZU36" s="64"/>
      <c r="IZV36" s="64"/>
      <c r="IZW36" s="64"/>
      <c r="IZX36" s="64"/>
      <c r="IZY36" s="64"/>
      <c r="IZZ36" s="64"/>
      <c r="JAA36" s="64"/>
      <c r="JAB36" s="64"/>
      <c r="JAC36" s="64"/>
      <c r="JAD36" s="64"/>
      <c r="JAE36" s="64"/>
      <c r="JAF36" s="64"/>
      <c r="JAG36" s="64"/>
      <c r="JAH36" s="64"/>
      <c r="JAI36" s="64"/>
      <c r="JAJ36" s="64"/>
      <c r="JAK36" s="64"/>
      <c r="JAL36" s="64"/>
      <c r="JAM36" s="64"/>
      <c r="JAN36" s="64"/>
      <c r="JAO36" s="64"/>
      <c r="JAP36" s="64"/>
      <c r="JAQ36" s="64"/>
      <c r="JAR36" s="64"/>
      <c r="JAS36" s="64"/>
      <c r="JAT36" s="64"/>
      <c r="JAU36" s="64"/>
      <c r="JAV36" s="64"/>
      <c r="JAW36" s="64"/>
      <c r="JAX36" s="64"/>
      <c r="JAY36" s="64"/>
      <c r="JAZ36" s="64"/>
      <c r="JBA36" s="64"/>
      <c r="JBB36" s="64"/>
      <c r="JBC36" s="64"/>
      <c r="JBD36" s="64"/>
      <c r="JBE36" s="64"/>
      <c r="JBF36" s="64"/>
      <c r="JBG36" s="64"/>
      <c r="JBH36" s="64"/>
      <c r="JBI36" s="64"/>
      <c r="JBJ36" s="64"/>
      <c r="JBK36" s="64"/>
      <c r="JBL36" s="64"/>
      <c r="JBM36" s="64"/>
      <c r="JBN36" s="64"/>
      <c r="JBO36" s="64"/>
      <c r="JBP36" s="64"/>
      <c r="JBQ36" s="64"/>
      <c r="JBR36" s="64"/>
      <c r="JBS36" s="64"/>
      <c r="JBT36" s="64"/>
      <c r="JBU36" s="64"/>
      <c r="JBV36" s="64"/>
      <c r="JBW36" s="64"/>
      <c r="JBX36" s="64"/>
      <c r="JBY36" s="64"/>
      <c r="JBZ36" s="64"/>
      <c r="JCA36" s="64"/>
      <c r="JCB36" s="64"/>
      <c r="JCC36" s="64"/>
      <c r="JCD36" s="64"/>
      <c r="JCE36" s="64"/>
      <c r="JCF36" s="64"/>
      <c r="JCG36" s="64"/>
      <c r="JCH36" s="64"/>
      <c r="JCI36" s="64"/>
      <c r="JCJ36" s="64"/>
      <c r="JCK36" s="64"/>
      <c r="JCL36" s="64"/>
      <c r="JCM36" s="64"/>
      <c r="JCN36" s="64"/>
      <c r="JCO36" s="64"/>
      <c r="JCP36" s="64"/>
      <c r="JCQ36" s="64"/>
      <c r="JCR36" s="64"/>
      <c r="JCS36" s="64"/>
      <c r="JCT36" s="64"/>
      <c r="JCU36" s="64"/>
      <c r="JCV36" s="64"/>
      <c r="JCW36" s="64"/>
      <c r="JCX36" s="64"/>
      <c r="JCY36" s="64"/>
      <c r="JCZ36" s="64"/>
      <c r="JDA36" s="64"/>
      <c r="JDB36" s="64"/>
      <c r="JDC36" s="64"/>
      <c r="JDD36" s="64"/>
      <c r="JDE36" s="64"/>
      <c r="JDF36" s="64"/>
      <c r="JDG36" s="64"/>
      <c r="JDH36" s="64"/>
      <c r="JDI36" s="64"/>
      <c r="JDJ36" s="64"/>
      <c r="JDK36" s="64"/>
      <c r="JDL36" s="64"/>
      <c r="JDM36" s="64"/>
      <c r="JDN36" s="64"/>
      <c r="JDO36" s="64"/>
      <c r="JDP36" s="64"/>
      <c r="JDQ36" s="64"/>
      <c r="JDR36" s="64"/>
      <c r="JDS36" s="64"/>
      <c r="JDT36" s="64"/>
      <c r="JDU36" s="64"/>
      <c r="JDV36" s="64"/>
      <c r="JDW36" s="64"/>
      <c r="JDX36" s="64"/>
      <c r="JDY36" s="64"/>
      <c r="JDZ36" s="64"/>
      <c r="JEA36" s="64"/>
      <c r="JEB36" s="64"/>
      <c r="JEC36" s="64"/>
      <c r="JED36" s="64"/>
      <c r="JEE36" s="64"/>
      <c r="JEF36" s="64"/>
      <c r="JEG36" s="64"/>
      <c r="JEH36" s="64"/>
      <c r="JEI36" s="64"/>
      <c r="JEJ36" s="64"/>
      <c r="JEK36" s="64"/>
      <c r="JEL36" s="64"/>
      <c r="JEM36" s="64"/>
      <c r="JEN36" s="64"/>
      <c r="JEO36" s="64"/>
      <c r="JEP36" s="64"/>
      <c r="JEQ36" s="64"/>
      <c r="JER36" s="64"/>
      <c r="JES36" s="64"/>
      <c r="JET36" s="64"/>
      <c r="JEU36" s="64"/>
      <c r="JEV36" s="64"/>
      <c r="JEW36" s="64"/>
      <c r="JEX36" s="64"/>
      <c r="JEY36" s="64"/>
      <c r="JEZ36" s="64"/>
      <c r="JFA36" s="64"/>
      <c r="JFB36" s="64"/>
      <c r="JFC36" s="64"/>
      <c r="JFD36" s="64"/>
      <c r="JFE36" s="64"/>
      <c r="JFF36" s="64"/>
      <c r="JFG36" s="64"/>
      <c r="JFH36" s="64"/>
      <c r="JFI36" s="64"/>
      <c r="JFJ36" s="64"/>
      <c r="JFK36" s="64"/>
      <c r="JFL36" s="64"/>
      <c r="JFM36" s="64"/>
      <c r="JFN36" s="64"/>
      <c r="JFO36" s="64"/>
      <c r="JFP36" s="64"/>
      <c r="JFQ36" s="64"/>
      <c r="JFR36" s="64"/>
      <c r="JFS36" s="64"/>
      <c r="JFT36" s="64"/>
      <c r="JFU36" s="64"/>
      <c r="JFV36" s="64"/>
      <c r="JFW36" s="64"/>
      <c r="JFX36" s="64"/>
      <c r="JFY36" s="64"/>
      <c r="JFZ36" s="64"/>
      <c r="JGA36" s="64"/>
      <c r="JGB36" s="64"/>
      <c r="JGC36" s="64"/>
      <c r="JGD36" s="64"/>
      <c r="JGE36" s="64"/>
      <c r="JGF36" s="64"/>
      <c r="JGG36" s="64"/>
      <c r="JGH36" s="64"/>
      <c r="JGI36" s="64"/>
      <c r="JGJ36" s="64"/>
      <c r="JGK36" s="64"/>
      <c r="JGL36" s="64"/>
      <c r="JGM36" s="64"/>
      <c r="JGN36" s="64"/>
      <c r="JGO36" s="64"/>
      <c r="JGP36" s="64"/>
      <c r="JGQ36" s="64"/>
      <c r="JGR36" s="64"/>
      <c r="JGS36" s="64"/>
      <c r="JGT36" s="64"/>
      <c r="JGU36" s="64"/>
      <c r="JGV36" s="64"/>
      <c r="JGW36" s="64"/>
      <c r="JGX36" s="64"/>
      <c r="JGY36" s="64"/>
      <c r="JGZ36" s="64"/>
      <c r="JHA36" s="64"/>
      <c r="JHB36" s="64"/>
      <c r="JHC36" s="64"/>
      <c r="JHD36" s="64"/>
      <c r="JHE36" s="64"/>
      <c r="JHF36" s="64"/>
      <c r="JHG36" s="64"/>
      <c r="JHH36" s="64"/>
      <c r="JHI36" s="64"/>
      <c r="JHJ36" s="64"/>
      <c r="JHK36" s="64"/>
      <c r="JHL36" s="64"/>
      <c r="JHM36" s="64"/>
      <c r="JHN36" s="64"/>
      <c r="JHO36" s="64"/>
      <c r="JHP36" s="64"/>
      <c r="JHQ36" s="64"/>
      <c r="JHR36" s="64"/>
      <c r="JHS36" s="64"/>
      <c r="JHT36" s="64"/>
      <c r="JHU36" s="64"/>
      <c r="JHV36" s="64"/>
      <c r="JHW36" s="64"/>
      <c r="JHX36" s="64"/>
      <c r="JHY36" s="64"/>
      <c r="JHZ36" s="64"/>
      <c r="JIA36" s="64"/>
      <c r="JIB36" s="64"/>
      <c r="JIC36" s="64"/>
      <c r="JID36" s="64"/>
      <c r="JIE36" s="64"/>
      <c r="JIF36" s="64"/>
      <c r="JIG36" s="64"/>
      <c r="JIH36" s="64"/>
      <c r="JII36" s="64"/>
      <c r="JIJ36" s="64"/>
      <c r="JIK36" s="64"/>
      <c r="JIL36" s="64"/>
      <c r="JIM36" s="64"/>
      <c r="JIN36" s="64"/>
      <c r="JIO36" s="64"/>
      <c r="JIP36" s="64"/>
      <c r="JIQ36" s="64"/>
      <c r="JIR36" s="64"/>
      <c r="JIS36" s="64"/>
      <c r="JIT36" s="64"/>
      <c r="JIU36" s="64"/>
      <c r="JIV36" s="64"/>
      <c r="JIW36" s="64"/>
      <c r="JIX36" s="64"/>
      <c r="JIY36" s="64"/>
      <c r="JIZ36" s="64"/>
      <c r="JJA36" s="64"/>
      <c r="JJB36" s="64"/>
      <c r="JJC36" s="64"/>
      <c r="JJD36" s="64"/>
      <c r="JJE36" s="64"/>
      <c r="JJF36" s="64"/>
      <c r="JJG36" s="64"/>
      <c r="JJH36" s="64"/>
      <c r="JJI36" s="64"/>
      <c r="JJJ36" s="64"/>
      <c r="JJK36" s="64"/>
      <c r="JJL36" s="64"/>
      <c r="JJM36" s="64"/>
      <c r="JJN36" s="64"/>
      <c r="JJO36" s="64"/>
      <c r="JJP36" s="64"/>
      <c r="JJQ36" s="64"/>
      <c r="JJR36" s="64"/>
      <c r="JJS36" s="64"/>
      <c r="JJT36" s="64"/>
      <c r="JJU36" s="64"/>
      <c r="JJV36" s="64"/>
      <c r="JJW36" s="64"/>
      <c r="JJX36" s="64"/>
      <c r="JJY36" s="64"/>
      <c r="JJZ36" s="64"/>
      <c r="JKA36" s="64"/>
      <c r="JKB36" s="64"/>
      <c r="JKC36" s="64"/>
      <c r="JKD36" s="64"/>
      <c r="JKE36" s="64"/>
      <c r="JKF36" s="64"/>
      <c r="JKG36" s="64"/>
      <c r="JKH36" s="64"/>
      <c r="JKI36" s="64"/>
      <c r="JKJ36" s="64"/>
      <c r="JKK36" s="64"/>
      <c r="JKL36" s="64"/>
      <c r="JKM36" s="64"/>
      <c r="JKN36" s="64"/>
      <c r="JKO36" s="64"/>
      <c r="JKP36" s="64"/>
      <c r="JKQ36" s="64"/>
      <c r="JKR36" s="64"/>
      <c r="JKS36" s="64"/>
      <c r="JKT36" s="64"/>
      <c r="JKU36" s="64"/>
      <c r="JKV36" s="64"/>
      <c r="JKW36" s="64"/>
      <c r="JKX36" s="64"/>
      <c r="JKY36" s="64"/>
      <c r="JKZ36" s="64"/>
      <c r="JLA36" s="64"/>
      <c r="JLB36" s="64"/>
      <c r="JLC36" s="64"/>
      <c r="JLD36" s="64"/>
      <c r="JLE36" s="64"/>
      <c r="JLF36" s="64"/>
      <c r="JLG36" s="64"/>
      <c r="JLH36" s="64"/>
      <c r="JLI36" s="64"/>
      <c r="JLJ36" s="64"/>
      <c r="JLK36" s="64"/>
      <c r="JLL36" s="64"/>
      <c r="JLM36" s="64"/>
      <c r="JLN36" s="64"/>
      <c r="JLO36" s="64"/>
      <c r="JLP36" s="64"/>
      <c r="JLQ36" s="64"/>
      <c r="JLR36" s="64"/>
      <c r="JLS36" s="64"/>
      <c r="JLT36" s="64"/>
      <c r="JLU36" s="64"/>
      <c r="JLV36" s="64"/>
      <c r="JLW36" s="64"/>
      <c r="JLX36" s="64"/>
      <c r="JLY36" s="64"/>
      <c r="JLZ36" s="64"/>
      <c r="JMA36" s="64"/>
      <c r="JMB36" s="64"/>
      <c r="JMC36" s="64"/>
      <c r="JMD36" s="64"/>
      <c r="JME36" s="64"/>
      <c r="JMF36" s="64"/>
      <c r="JMG36" s="64"/>
      <c r="JMH36" s="64"/>
      <c r="JMI36" s="64"/>
      <c r="JMJ36" s="64"/>
      <c r="JMK36" s="64"/>
      <c r="JML36" s="64"/>
      <c r="JMM36" s="64"/>
      <c r="JMN36" s="64"/>
      <c r="JMO36" s="64"/>
      <c r="JMP36" s="64"/>
      <c r="JMQ36" s="64"/>
      <c r="JMR36" s="64"/>
      <c r="JMS36" s="64"/>
      <c r="JMT36" s="64"/>
      <c r="JMU36" s="64"/>
      <c r="JMV36" s="64"/>
      <c r="JMW36" s="64"/>
      <c r="JMX36" s="64"/>
      <c r="JMY36" s="64"/>
      <c r="JMZ36" s="64"/>
      <c r="JNA36" s="64"/>
      <c r="JNB36" s="64"/>
      <c r="JNC36" s="64"/>
      <c r="JND36" s="64"/>
      <c r="JNE36" s="64"/>
      <c r="JNF36" s="64"/>
      <c r="JNG36" s="64"/>
      <c r="JNH36" s="64"/>
      <c r="JNI36" s="64"/>
      <c r="JNJ36" s="64"/>
      <c r="JNK36" s="64"/>
      <c r="JNL36" s="64"/>
      <c r="JNM36" s="64"/>
      <c r="JNN36" s="64"/>
      <c r="JNO36" s="64"/>
      <c r="JNP36" s="64"/>
      <c r="JNQ36" s="64"/>
      <c r="JNR36" s="64"/>
      <c r="JNS36" s="64"/>
      <c r="JNT36" s="64"/>
      <c r="JNU36" s="64"/>
      <c r="JNV36" s="64"/>
      <c r="JNW36" s="64"/>
      <c r="JNX36" s="64"/>
      <c r="JNY36" s="64"/>
      <c r="JNZ36" s="64"/>
      <c r="JOA36" s="64"/>
      <c r="JOB36" s="64"/>
      <c r="JOC36" s="64"/>
      <c r="JOD36" s="64"/>
      <c r="JOE36" s="64"/>
      <c r="JOF36" s="64"/>
      <c r="JOG36" s="64"/>
      <c r="JOH36" s="64"/>
      <c r="JOI36" s="64"/>
      <c r="JOJ36" s="64"/>
      <c r="JOK36" s="64"/>
      <c r="JOL36" s="64"/>
      <c r="JOM36" s="64"/>
      <c r="JON36" s="64"/>
      <c r="JOO36" s="64"/>
      <c r="JOP36" s="64"/>
      <c r="JOQ36" s="64"/>
      <c r="JOR36" s="64"/>
      <c r="JOS36" s="64"/>
      <c r="JOT36" s="64"/>
      <c r="JOU36" s="64"/>
      <c r="JOV36" s="64"/>
      <c r="JOW36" s="64"/>
      <c r="JOX36" s="64"/>
      <c r="JOY36" s="64"/>
      <c r="JOZ36" s="64"/>
      <c r="JPA36" s="64"/>
      <c r="JPB36" s="64"/>
      <c r="JPC36" s="64"/>
      <c r="JPD36" s="64"/>
      <c r="JPE36" s="64"/>
      <c r="JPF36" s="64"/>
      <c r="JPG36" s="64"/>
      <c r="JPH36" s="64"/>
      <c r="JPI36" s="64"/>
      <c r="JPJ36" s="64"/>
      <c r="JPK36" s="64"/>
      <c r="JPL36" s="64"/>
      <c r="JPM36" s="64"/>
      <c r="JPN36" s="64"/>
      <c r="JPO36" s="64"/>
      <c r="JPP36" s="64"/>
      <c r="JPQ36" s="64"/>
      <c r="JPR36" s="64"/>
      <c r="JPS36" s="64"/>
      <c r="JPT36" s="64"/>
      <c r="JPU36" s="64"/>
      <c r="JPV36" s="64"/>
      <c r="JPW36" s="64"/>
      <c r="JPX36" s="64"/>
      <c r="JPY36" s="64"/>
      <c r="JPZ36" s="64"/>
      <c r="JQA36" s="64"/>
      <c r="JQB36" s="64"/>
      <c r="JQC36" s="64"/>
      <c r="JQD36" s="64"/>
      <c r="JQE36" s="64"/>
      <c r="JQF36" s="64"/>
      <c r="JQG36" s="64"/>
      <c r="JQH36" s="64"/>
      <c r="JQI36" s="64"/>
      <c r="JQJ36" s="64"/>
      <c r="JQK36" s="64"/>
      <c r="JQL36" s="64"/>
      <c r="JQM36" s="64"/>
      <c r="JQN36" s="64"/>
      <c r="JQO36" s="64"/>
      <c r="JQP36" s="64"/>
      <c r="JQQ36" s="64"/>
      <c r="JQR36" s="64"/>
      <c r="JQS36" s="64"/>
      <c r="JQT36" s="64"/>
      <c r="JQU36" s="64"/>
      <c r="JQV36" s="64"/>
      <c r="JQW36" s="64"/>
      <c r="JQX36" s="64"/>
      <c r="JQY36" s="64"/>
      <c r="JQZ36" s="64"/>
      <c r="JRA36" s="64"/>
      <c r="JRB36" s="64"/>
      <c r="JRC36" s="64"/>
      <c r="JRD36" s="64"/>
      <c r="JRE36" s="64"/>
      <c r="JRF36" s="64"/>
      <c r="JRG36" s="64"/>
      <c r="JRH36" s="64"/>
      <c r="JRI36" s="64"/>
      <c r="JRJ36" s="64"/>
      <c r="JRK36" s="64"/>
      <c r="JRL36" s="64"/>
      <c r="JRM36" s="64"/>
      <c r="JRN36" s="64"/>
      <c r="JRO36" s="64"/>
      <c r="JRP36" s="64"/>
      <c r="JRQ36" s="64"/>
      <c r="JRR36" s="64"/>
      <c r="JRS36" s="64"/>
      <c r="JRT36" s="64"/>
      <c r="JRU36" s="64"/>
      <c r="JRV36" s="64"/>
      <c r="JRW36" s="64"/>
      <c r="JRX36" s="64"/>
      <c r="JRY36" s="64"/>
      <c r="JRZ36" s="64"/>
      <c r="JSA36" s="64"/>
      <c r="JSB36" s="64"/>
      <c r="JSC36" s="64"/>
      <c r="JSD36" s="64"/>
      <c r="JSE36" s="64"/>
      <c r="JSF36" s="64"/>
      <c r="JSG36" s="64"/>
      <c r="JSH36" s="64"/>
      <c r="JSI36" s="64"/>
      <c r="JSJ36" s="64"/>
      <c r="JSK36" s="64"/>
      <c r="JSL36" s="64"/>
      <c r="JSM36" s="64"/>
      <c r="JSN36" s="64"/>
      <c r="JSO36" s="64"/>
      <c r="JSP36" s="64"/>
      <c r="JSQ36" s="64"/>
      <c r="JSR36" s="64"/>
      <c r="JSS36" s="64"/>
      <c r="JST36" s="64"/>
      <c r="JSU36" s="64"/>
      <c r="JSV36" s="64"/>
      <c r="JSW36" s="64"/>
      <c r="JSX36" s="64"/>
      <c r="JSY36" s="64"/>
      <c r="JSZ36" s="64"/>
      <c r="JTA36" s="64"/>
      <c r="JTB36" s="64"/>
      <c r="JTC36" s="64"/>
      <c r="JTD36" s="64"/>
      <c r="JTE36" s="64"/>
      <c r="JTF36" s="64"/>
      <c r="JTG36" s="64"/>
      <c r="JTH36" s="64"/>
      <c r="JTI36" s="64"/>
      <c r="JTJ36" s="64"/>
      <c r="JTK36" s="64"/>
      <c r="JTL36" s="64"/>
      <c r="JTM36" s="64"/>
      <c r="JTN36" s="64"/>
      <c r="JTO36" s="64"/>
      <c r="JTP36" s="64"/>
      <c r="JTQ36" s="64"/>
      <c r="JTR36" s="64"/>
      <c r="JTS36" s="64"/>
      <c r="JTT36" s="64"/>
      <c r="JTU36" s="64"/>
      <c r="JTV36" s="64"/>
      <c r="JTW36" s="64"/>
      <c r="JTX36" s="64"/>
      <c r="JTY36" s="64"/>
      <c r="JTZ36" s="64"/>
      <c r="JUA36" s="64"/>
      <c r="JUB36" s="64"/>
      <c r="JUC36" s="64"/>
      <c r="JUD36" s="64"/>
      <c r="JUE36" s="64"/>
      <c r="JUF36" s="64"/>
      <c r="JUG36" s="64"/>
      <c r="JUH36" s="64"/>
      <c r="JUI36" s="64"/>
      <c r="JUJ36" s="64"/>
      <c r="JUK36" s="64"/>
      <c r="JUL36" s="64"/>
      <c r="JUM36" s="64"/>
      <c r="JUN36" s="64"/>
      <c r="JUO36" s="64"/>
      <c r="JUP36" s="64"/>
      <c r="JUQ36" s="64"/>
      <c r="JUR36" s="64"/>
      <c r="JUS36" s="64"/>
      <c r="JUT36" s="64"/>
      <c r="JUU36" s="64"/>
      <c r="JUV36" s="64"/>
      <c r="JUW36" s="64"/>
      <c r="JUX36" s="64"/>
      <c r="JUY36" s="64"/>
      <c r="JUZ36" s="64"/>
      <c r="JVA36" s="64"/>
      <c r="JVB36" s="64"/>
      <c r="JVC36" s="64"/>
      <c r="JVD36" s="64"/>
      <c r="JVE36" s="64"/>
      <c r="JVF36" s="64"/>
      <c r="JVG36" s="64"/>
      <c r="JVH36" s="64"/>
      <c r="JVI36" s="64"/>
      <c r="JVJ36" s="64"/>
      <c r="JVK36" s="64"/>
      <c r="JVL36" s="64"/>
      <c r="JVM36" s="64"/>
      <c r="JVN36" s="64"/>
      <c r="JVO36" s="64"/>
      <c r="JVP36" s="64"/>
      <c r="JVQ36" s="64"/>
      <c r="JVR36" s="64"/>
      <c r="JVS36" s="64"/>
      <c r="JVT36" s="64"/>
      <c r="JVU36" s="64"/>
      <c r="JVV36" s="64"/>
      <c r="JVW36" s="64"/>
      <c r="JVX36" s="64"/>
      <c r="JVY36" s="64"/>
      <c r="JVZ36" s="64"/>
      <c r="JWA36" s="64"/>
      <c r="JWB36" s="64"/>
      <c r="JWC36" s="64"/>
      <c r="JWD36" s="64"/>
      <c r="JWE36" s="64"/>
      <c r="JWF36" s="64"/>
      <c r="JWG36" s="64"/>
      <c r="JWH36" s="64"/>
      <c r="JWI36" s="64"/>
      <c r="JWJ36" s="64"/>
      <c r="JWK36" s="64"/>
      <c r="JWL36" s="64"/>
      <c r="JWM36" s="64"/>
      <c r="JWN36" s="64"/>
      <c r="JWO36" s="64"/>
      <c r="JWP36" s="64"/>
      <c r="JWQ36" s="64"/>
      <c r="JWR36" s="64"/>
      <c r="JWS36" s="64"/>
      <c r="JWT36" s="64"/>
      <c r="JWU36" s="64"/>
      <c r="JWV36" s="64"/>
      <c r="JWW36" s="64"/>
      <c r="JWX36" s="64"/>
      <c r="JWY36" s="64"/>
      <c r="JWZ36" s="64"/>
      <c r="JXA36" s="64"/>
      <c r="JXB36" s="64"/>
      <c r="JXC36" s="64"/>
      <c r="JXD36" s="64"/>
      <c r="JXE36" s="64"/>
      <c r="JXF36" s="64"/>
      <c r="JXG36" s="64"/>
      <c r="JXH36" s="64"/>
      <c r="JXI36" s="64"/>
      <c r="JXJ36" s="64"/>
      <c r="JXK36" s="64"/>
      <c r="JXL36" s="64"/>
      <c r="JXM36" s="64"/>
      <c r="JXN36" s="64"/>
      <c r="JXO36" s="64"/>
      <c r="JXP36" s="64"/>
      <c r="JXQ36" s="64"/>
      <c r="JXR36" s="64"/>
      <c r="JXS36" s="64"/>
      <c r="JXT36" s="64"/>
      <c r="JXU36" s="64"/>
      <c r="JXV36" s="64"/>
      <c r="JXW36" s="64"/>
      <c r="JXX36" s="64"/>
      <c r="JXY36" s="64"/>
      <c r="JXZ36" s="64"/>
      <c r="JYA36" s="64"/>
      <c r="JYB36" s="64"/>
      <c r="JYC36" s="64"/>
      <c r="JYD36" s="64"/>
      <c r="JYE36" s="64"/>
      <c r="JYF36" s="64"/>
      <c r="JYG36" s="64"/>
      <c r="JYH36" s="64"/>
      <c r="JYI36" s="64"/>
      <c r="JYJ36" s="64"/>
      <c r="JYK36" s="64"/>
      <c r="JYL36" s="64"/>
      <c r="JYM36" s="64"/>
      <c r="JYN36" s="64"/>
      <c r="JYO36" s="64"/>
      <c r="JYP36" s="64"/>
      <c r="JYQ36" s="64"/>
      <c r="JYR36" s="64"/>
      <c r="JYS36" s="64"/>
      <c r="JYT36" s="64"/>
      <c r="JYU36" s="64"/>
      <c r="JYV36" s="64"/>
      <c r="JYW36" s="64"/>
      <c r="JYX36" s="64"/>
      <c r="JYY36" s="64"/>
      <c r="JYZ36" s="64"/>
      <c r="JZA36" s="64"/>
      <c r="JZB36" s="64"/>
      <c r="JZC36" s="64"/>
      <c r="JZD36" s="64"/>
      <c r="JZE36" s="64"/>
      <c r="JZF36" s="64"/>
      <c r="JZG36" s="64"/>
      <c r="JZH36" s="64"/>
      <c r="JZI36" s="64"/>
      <c r="JZJ36" s="64"/>
      <c r="JZK36" s="64"/>
      <c r="JZL36" s="64"/>
      <c r="JZM36" s="64"/>
      <c r="JZN36" s="64"/>
      <c r="JZO36" s="64"/>
      <c r="JZP36" s="64"/>
      <c r="JZQ36" s="64"/>
      <c r="JZR36" s="64"/>
      <c r="JZS36" s="64"/>
      <c r="JZT36" s="64"/>
      <c r="JZU36" s="64"/>
      <c r="JZV36" s="64"/>
      <c r="JZW36" s="64"/>
      <c r="JZX36" s="64"/>
      <c r="JZY36" s="64"/>
      <c r="JZZ36" s="64"/>
      <c r="KAA36" s="64"/>
      <c r="KAB36" s="64"/>
      <c r="KAC36" s="64"/>
      <c r="KAD36" s="64"/>
      <c r="KAE36" s="64"/>
      <c r="KAF36" s="64"/>
      <c r="KAG36" s="64"/>
      <c r="KAH36" s="64"/>
      <c r="KAI36" s="64"/>
      <c r="KAJ36" s="64"/>
      <c r="KAK36" s="64"/>
      <c r="KAL36" s="64"/>
      <c r="KAM36" s="64"/>
      <c r="KAN36" s="64"/>
      <c r="KAO36" s="64"/>
      <c r="KAP36" s="64"/>
      <c r="KAQ36" s="64"/>
      <c r="KAR36" s="64"/>
      <c r="KAS36" s="64"/>
      <c r="KAT36" s="64"/>
      <c r="KAU36" s="64"/>
      <c r="KAV36" s="64"/>
      <c r="KAW36" s="64"/>
      <c r="KAX36" s="64"/>
      <c r="KAY36" s="64"/>
      <c r="KAZ36" s="64"/>
      <c r="KBA36" s="64"/>
      <c r="KBB36" s="64"/>
      <c r="KBC36" s="64"/>
      <c r="KBD36" s="64"/>
      <c r="KBE36" s="64"/>
      <c r="KBF36" s="64"/>
      <c r="KBG36" s="64"/>
      <c r="KBH36" s="64"/>
      <c r="KBI36" s="64"/>
      <c r="KBJ36" s="64"/>
      <c r="KBK36" s="64"/>
      <c r="KBL36" s="64"/>
      <c r="KBM36" s="64"/>
      <c r="KBN36" s="64"/>
      <c r="KBO36" s="64"/>
      <c r="KBP36" s="64"/>
      <c r="KBQ36" s="64"/>
      <c r="KBR36" s="64"/>
      <c r="KBS36" s="64"/>
      <c r="KBT36" s="64"/>
      <c r="KBU36" s="64"/>
      <c r="KBV36" s="64"/>
      <c r="KBW36" s="64"/>
      <c r="KBX36" s="64"/>
      <c r="KBY36" s="64"/>
      <c r="KBZ36" s="64"/>
      <c r="KCA36" s="64"/>
      <c r="KCB36" s="64"/>
      <c r="KCC36" s="64"/>
      <c r="KCD36" s="64"/>
      <c r="KCE36" s="64"/>
      <c r="KCF36" s="64"/>
      <c r="KCG36" s="64"/>
      <c r="KCH36" s="64"/>
      <c r="KCI36" s="64"/>
      <c r="KCJ36" s="64"/>
      <c r="KCK36" s="64"/>
      <c r="KCL36" s="64"/>
      <c r="KCM36" s="64"/>
      <c r="KCN36" s="64"/>
      <c r="KCO36" s="64"/>
      <c r="KCP36" s="64"/>
      <c r="KCQ36" s="64"/>
      <c r="KCR36" s="64"/>
      <c r="KCS36" s="64"/>
      <c r="KCT36" s="64"/>
      <c r="KCU36" s="64"/>
      <c r="KCV36" s="64"/>
      <c r="KCW36" s="64"/>
      <c r="KCX36" s="64"/>
      <c r="KCY36" s="64"/>
      <c r="KCZ36" s="64"/>
      <c r="KDA36" s="64"/>
      <c r="KDB36" s="64"/>
      <c r="KDC36" s="64"/>
      <c r="KDD36" s="64"/>
      <c r="KDE36" s="64"/>
      <c r="KDF36" s="64"/>
      <c r="KDG36" s="64"/>
      <c r="KDH36" s="64"/>
      <c r="KDI36" s="64"/>
      <c r="KDJ36" s="64"/>
      <c r="KDK36" s="64"/>
      <c r="KDL36" s="64"/>
      <c r="KDM36" s="64"/>
      <c r="KDN36" s="64"/>
      <c r="KDO36" s="64"/>
      <c r="KDP36" s="64"/>
      <c r="KDQ36" s="64"/>
      <c r="KDR36" s="64"/>
      <c r="KDS36" s="64"/>
      <c r="KDT36" s="64"/>
      <c r="KDU36" s="64"/>
      <c r="KDV36" s="64"/>
      <c r="KDW36" s="64"/>
      <c r="KDX36" s="64"/>
      <c r="KDY36" s="64"/>
      <c r="KDZ36" s="64"/>
      <c r="KEA36" s="64"/>
      <c r="KEB36" s="64"/>
      <c r="KEC36" s="64"/>
      <c r="KED36" s="64"/>
      <c r="KEE36" s="64"/>
      <c r="KEF36" s="64"/>
      <c r="KEG36" s="64"/>
      <c r="KEH36" s="64"/>
      <c r="KEI36" s="64"/>
      <c r="KEJ36" s="64"/>
      <c r="KEK36" s="64"/>
      <c r="KEL36" s="64"/>
      <c r="KEM36" s="64"/>
      <c r="KEN36" s="64"/>
      <c r="KEO36" s="64"/>
      <c r="KEP36" s="64"/>
      <c r="KEQ36" s="64"/>
      <c r="KER36" s="64"/>
      <c r="KES36" s="64"/>
      <c r="KET36" s="64"/>
      <c r="KEU36" s="64"/>
      <c r="KEV36" s="64"/>
      <c r="KEW36" s="64"/>
      <c r="KEX36" s="64"/>
      <c r="KEY36" s="64"/>
      <c r="KEZ36" s="64"/>
      <c r="KFA36" s="64"/>
      <c r="KFB36" s="64"/>
      <c r="KFC36" s="64"/>
      <c r="KFD36" s="64"/>
      <c r="KFE36" s="64"/>
      <c r="KFF36" s="64"/>
      <c r="KFG36" s="64"/>
      <c r="KFH36" s="64"/>
      <c r="KFI36" s="64"/>
      <c r="KFJ36" s="64"/>
      <c r="KFK36" s="64"/>
      <c r="KFL36" s="64"/>
      <c r="KFM36" s="64"/>
      <c r="KFN36" s="64"/>
      <c r="KFO36" s="64"/>
      <c r="KFP36" s="64"/>
      <c r="KFQ36" s="64"/>
      <c r="KFR36" s="64"/>
      <c r="KFS36" s="64"/>
      <c r="KFT36" s="64"/>
      <c r="KFU36" s="64"/>
      <c r="KFV36" s="64"/>
      <c r="KFW36" s="64"/>
      <c r="KFX36" s="64"/>
      <c r="KFY36" s="64"/>
      <c r="KFZ36" s="64"/>
      <c r="KGA36" s="64"/>
      <c r="KGB36" s="64"/>
      <c r="KGC36" s="64"/>
      <c r="KGD36" s="64"/>
      <c r="KGE36" s="64"/>
      <c r="KGF36" s="64"/>
      <c r="KGG36" s="64"/>
      <c r="KGH36" s="64"/>
      <c r="KGI36" s="64"/>
      <c r="KGJ36" s="64"/>
      <c r="KGK36" s="64"/>
      <c r="KGL36" s="64"/>
      <c r="KGM36" s="64"/>
      <c r="KGN36" s="64"/>
      <c r="KGO36" s="64"/>
      <c r="KGP36" s="64"/>
      <c r="KGQ36" s="64"/>
      <c r="KGR36" s="64"/>
      <c r="KGS36" s="64"/>
      <c r="KGT36" s="64"/>
      <c r="KGU36" s="64"/>
      <c r="KGV36" s="64"/>
      <c r="KGW36" s="64"/>
      <c r="KGX36" s="64"/>
      <c r="KGY36" s="64"/>
      <c r="KGZ36" s="64"/>
      <c r="KHA36" s="64"/>
      <c r="KHB36" s="64"/>
      <c r="KHC36" s="64"/>
      <c r="KHD36" s="64"/>
      <c r="KHE36" s="64"/>
      <c r="KHF36" s="64"/>
      <c r="KHG36" s="64"/>
      <c r="KHH36" s="64"/>
      <c r="KHI36" s="64"/>
      <c r="KHJ36" s="64"/>
      <c r="KHK36" s="64"/>
      <c r="KHL36" s="64"/>
      <c r="KHM36" s="64"/>
      <c r="KHN36" s="64"/>
      <c r="KHO36" s="64"/>
      <c r="KHP36" s="64"/>
      <c r="KHQ36" s="64"/>
      <c r="KHR36" s="64"/>
      <c r="KHS36" s="64"/>
      <c r="KHT36" s="64"/>
      <c r="KHU36" s="64"/>
      <c r="KHV36" s="64"/>
      <c r="KHW36" s="64"/>
      <c r="KHX36" s="64"/>
      <c r="KHY36" s="64"/>
      <c r="KHZ36" s="64"/>
      <c r="KIA36" s="64"/>
      <c r="KIB36" s="64"/>
      <c r="KIC36" s="64"/>
      <c r="KID36" s="64"/>
      <c r="KIE36" s="64"/>
      <c r="KIF36" s="64"/>
      <c r="KIG36" s="64"/>
      <c r="KIH36" s="64"/>
      <c r="KII36" s="64"/>
      <c r="KIJ36" s="64"/>
      <c r="KIK36" s="64"/>
      <c r="KIL36" s="64"/>
      <c r="KIM36" s="64"/>
      <c r="KIN36" s="64"/>
      <c r="KIO36" s="64"/>
      <c r="KIP36" s="64"/>
      <c r="KIQ36" s="64"/>
      <c r="KIR36" s="64"/>
      <c r="KIS36" s="64"/>
      <c r="KIT36" s="64"/>
      <c r="KIU36" s="64"/>
      <c r="KIV36" s="64"/>
      <c r="KIW36" s="64"/>
      <c r="KIX36" s="64"/>
      <c r="KIY36" s="64"/>
      <c r="KIZ36" s="64"/>
      <c r="KJA36" s="64"/>
      <c r="KJB36" s="64"/>
      <c r="KJC36" s="64"/>
      <c r="KJD36" s="64"/>
      <c r="KJE36" s="64"/>
      <c r="KJF36" s="64"/>
      <c r="KJG36" s="64"/>
      <c r="KJH36" s="64"/>
      <c r="KJI36" s="64"/>
      <c r="KJJ36" s="64"/>
      <c r="KJK36" s="64"/>
      <c r="KJL36" s="64"/>
      <c r="KJM36" s="64"/>
      <c r="KJN36" s="64"/>
      <c r="KJO36" s="64"/>
      <c r="KJP36" s="64"/>
      <c r="KJQ36" s="64"/>
      <c r="KJR36" s="64"/>
      <c r="KJS36" s="64"/>
      <c r="KJT36" s="64"/>
      <c r="KJU36" s="64"/>
      <c r="KJV36" s="64"/>
      <c r="KJW36" s="64"/>
      <c r="KJX36" s="64"/>
      <c r="KJY36" s="64"/>
      <c r="KJZ36" s="64"/>
      <c r="KKA36" s="64"/>
      <c r="KKB36" s="64"/>
      <c r="KKC36" s="64"/>
      <c r="KKD36" s="64"/>
      <c r="KKE36" s="64"/>
      <c r="KKF36" s="64"/>
      <c r="KKG36" s="64"/>
      <c r="KKH36" s="64"/>
      <c r="KKI36" s="64"/>
      <c r="KKJ36" s="64"/>
      <c r="KKK36" s="64"/>
      <c r="KKL36" s="64"/>
      <c r="KKM36" s="64"/>
      <c r="KKN36" s="64"/>
      <c r="KKO36" s="64"/>
      <c r="KKP36" s="64"/>
      <c r="KKQ36" s="64"/>
      <c r="KKR36" s="64"/>
      <c r="KKS36" s="64"/>
      <c r="KKT36" s="64"/>
      <c r="KKU36" s="64"/>
      <c r="KKV36" s="64"/>
      <c r="KKW36" s="64"/>
      <c r="KKX36" s="64"/>
      <c r="KKY36" s="64"/>
      <c r="KKZ36" s="64"/>
      <c r="KLA36" s="64"/>
      <c r="KLB36" s="64"/>
      <c r="KLC36" s="64"/>
      <c r="KLD36" s="64"/>
      <c r="KLE36" s="64"/>
      <c r="KLF36" s="64"/>
      <c r="KLG36" s="64"/>
      <c r="KLH36" s="64"/>
      <c r="KLI36" s="64"/>
      <c r="KLJ36" s="64"/>
      <c r="KLK36" s="64"/>
      <c r="KLL36" s="64"/>
      <c r="KLM36" s="64"/>
      <c r="KLN36" s="64"/>
      <c r="KLO36" s="64"/>
      <c r="KLP36" s="64"/>
      <c r="KLQ36" s="64"/>
      <c r="KLR36" s="64"/>
      <c r="KLS36" s="64"/>
      <c r="KLT36" s="64"/>
      <c r="KLU36" s="64"/>
      <c r="KLV36" s="64"/>
      <c r="KLW36" s="64"/>
      <c r="KLX36" s="64"/>
      <c r="KLY36" s="64"/>
      <c r="KLZ36" s="64"/>
      <c r="KMA36" s="64"/>
      <c r="KMB36" s="64"/>
      <c r="KMC36" s="64"/>
      <c r="KMD36" s="64"/>
      <c r="KME36" s="64"/>
      <c r="KMF36" s="64"/>
      <c r="KMG36" s="64"/>
      <c r="KMH36" s="64"/>
      <c r="KMI36" s="64"/>
      <c r="KMJ36" s="64"/>
      <c r="KMK36" s="64"/>
      <c r="KML36" s="64"/>
      <c r="KMM36" s="64"/>
      <c r="KMN36" s="64"/>
      <c r="KMO36" s="64"/>
      <c r="KMP36" s="64"/>
      <c r="KMQ36" s="64"/>
      <c r="KMR36" s="64"/>
      <c r="KMS36" s="64"/>
      <c r="KMT36" s="64"/>
      <c r="KMU36" s="64"/>
      <c r="KMV36" s="64"/>
      <c r="KMW36" s="64"/>
      <c r="KMX36" s="64"/>
      <c r="KMY36" s="64"/>
      <c r="KMZ36" s="64"/>
      <c r="KNA36" s="64"/>
      <c r="KNB36" s="64"/>
      <c r="KNC36" s="64"/>
      <c r="KND36" s="64"/>
      <c r="KNE36" s="64"/>
      <c r="KNF36" s="64"/>
      <c r="KNG36" s="64"/>
      <c r="KNH36" s="64"/>
      <c r="KNI36" s="64"/>
      <c r="KNJ36" s="64"/>
      <c r="KNK36" s="64"/>
      <c r="KNL36" s="64"/>
      <c r="KNM36" s="64"/>
      <c r="KNN36" s="64"/>
      <c r="KNO36" s="64"/>
      <c r="KNP36" s="64"/>
      <c r="KNQ36" s="64"/>
      <c r="KNR36" s="64"/>
      <c r="KNS36" s="64"/>
      <c r="KNT36" s="64"/>
      <c r="KNU36" s="64"/>
      <c r="KNV36" s="64"/>
      <c r="KNW36" s="64"/>
      <c r="KNX36" s="64"/>
      <c r="KNY36" s="64"/>
      <c r="KNZ36" s="64"/>
      <c r="KOA36" s="64"/>
      <c r="KOB36" s="64"/>
      <c r="KOC36" s="64"/>
      <c r="KOD36" s="64"/>
      <c r="KOE36" s="64"/>
      <c r="KOF36" s="64"/>
      <c r="KOG36" s="64"/>
      <c r="KOH36" s="64"/>
      <c r="KOI36" s="64"/>
      <c r="KOJ36" s="64"/>
      <c r="KOK36" s="64"/>
      <c r="KOL36" s="64"/>
      <c r="KOM36" s="64"/>
      <c r="KON36" s="64"/>
      <c r="KOO36" s="64"/>
      <c r="KOP36" s="64"/>
      <c r="KOQ36" s="64"/>
      <c r="KOR36" s="64"/>
      <c r="KOS36" s="64"/>
      <c r="KOT36" s="64"/>
      <c r="KOU36" s="64"/>
      <c r="KOV36" s="64"/>
      <c r="KOW36" s="64"/>
      <c r="KOX36" s="64"/>
      <c r="KOY36" s="64"/>
      <c r="KOZ36" s="64"/>
      <c r="KPA36" s="64"/>
      <c r="KPB36" s="64"/>
      <c r="KPC36" s="64"/>
      <c r="KPD36" s="64"/>
      <c r="KPE36" s="64"/>
      <c r="KPF36" s="64"/>
      <c r="KPG36" s="64"/>
      <c r="KPH36" s="64"/>
      <c r="KPI36" s="64"/>
      <c r="KPJ36" s="64"/>
      <c r="KPK36" s="64"/>
      <c r="KPL36" s="64"/>
      <c r="KPM36" s="64"/>
      <c r="KPN36" s="64"/>
      <c r="KPO36" s="64"/>
      <c r="KPP36" s="64"/>
      <c r="KPQ36" s="64"/>
      <c r="KPR36" s="64"/>
      <c r="KPS36" s="64"/>
      <c r="KPT36" s="64"/>
      <c r="KPU36" s="64"/>
      <c r="KPV36" s="64"/>
      <c r="KPW36" s="64"/>
      <c r="KPX36" s="64"/>
      <c r="KPY36" s="64"/>
      <c r="KPZ36" s="64"/>
      <c r="KQA36" s="64"/>
      <c r="KQB36" s="64"/>
      <c r="KQC36" s="64"/>
      <c r="KQD36" s="64"/>
      <c r="KQE36" s="64"/>
      <c r="KQF36" s="64"/>
      <c r="KQG36" s="64"/>
      <c r="KQH36" s="64"/>
      <c r="KQI36" s="64"/>
      <c r="KQJ36" s="64"/>
      <c r="KQK36" s="64"/>
      <c r="KQL36" s="64"/>
      <c r="KQM36" s="64"/>
      <c r="KQN36" s="64"/>
      <c r="KQO36" s="64"/>
      <c r="KQP36" s="64"/>
      <c r="KQQ36" s="64"/>
      <c r="KQR36" s="64"/>
      <c r="KQS36" s="64"/>
      <c r="KQT36" s="64"/>
      <c r="KQU36" s="64"/>
      <c r="KQV36" s="64"/>
      <c r="KQW36" s="64"/>
      <c r="KQX36" s="64"/>
      <c r="KQY36" s="64"/>
      <c r="KQZ36" s="64"/>
      <c r="KRA36" s="64"/>
      <c r="KRB36" s="64"/>
      <c r="KRC36" s="64"/>
      <c r="KRD36" s="64"/>
      <c r="KRE36" s="64"/>
      <c r="KRF36" s="64"/>
      <c r="KRG36" s="64"/>
      <c r="KRH36" s="64"/>
      <c r="KRI36" s="64"/>
      <c r="KRJ36" s="64"/>
      <c r="KRK36" s="64"/>
      <c r="KRL36" s="64"/>
      <c r="KRM36" s="64"/>
      <c r="KRN36" s="64"/>
      <c r="KRO36" s="64"/>
      <c r="KRP36" s="64"/>
      <c r="KRQ36" s="64"/>
      <c r="KRR36" s="64"/>
      <c r="KRS36" s="64"/>
      <c r="KRT36" s="64"/>
      <c r="KRU36" s="64"/>
      <c r="KRV36" s="64"/>
      <c r="KRW36" s="64"/>
      <c r="KRX36" s="64"/>
      <c r="KRY36" s="64"/>
      <c r="KRZ36" s="64"/>
      <c r="KSA36" s="64"/>
      <c r="KSB36" s="64"/>
      <c r="KSC36" s="64"/>
      <c r="KSD36" s="64"/>
      <c r="KSE36" s="64"/>
      <c r="KSF36" s="64"/>
      <c r="KSG36" s="64"/>
      <c r="KSH36" s="64"/>
      <c r="KSI36" s="64"/>
      <c r="KSJ36" s="64"/>
      <c r="KSK36" s="64"/>
      <c r="KSL36" s="64"/>
      <c r="KSM36" s="64"/>
      <c r="KSN36" s="64"/>
      <c r="KSO36" s="64"/>
      <c r="KSP36" s="64"/>
      <c r="KSQ36" s="64"/>
      <c r="KSR36" s="64"/>
      <c r="KSS36" s="64"/>
      <c r="KST36" s="64"/>
      <c r="KSU36" s="64"/>
      <c r="KSV36" s="64"/>
      <c r="KSW36" s="64"/>
      <c r="KSX36" s="64"/>
      <c r="KSY36" s="64"/>
      <c r="KSZ36" s="64"/>
      <c r="KTA36" s="64"/>
      <c r="KTB36" s="64"/>
      <c r="KTC36" s="64"/>
      <c r="KTD36" s="64"/>
      <c r="KTE36" s="64"/>
      <c r="KTF36" s="64"/>
      <c r="KTG36" s="64"/>
      <c r="KTH36" s="64"/>
      <c r="KTI36" s="64"/>
      <c r="KTJ36" s="64"/>
      <c r="KTK36" s="64"/>
      <c r="KTL36" s="64"/>
      <c r="KTM36" s="64"/>
      <c r="KTN36" s="64"/>
      <c r="KTO36" s="64"/>
      <c r="KTP36" s="64"/>
      <c r="KTQ36" s="64"/>
      <c r="KTR36" s="64"/>
      <c r="KTS36" s="64"/>
      <c r="KTT36" s="64"/>
      <c r="KTU36" s="64"/>
      <c r="KTV36" s="64"/>
      <c r="KTW36" s="64"/>
      <c r="KTX36" s="64"/>
      <c r="KTY36" s="64"/>
      <c r="KTZ36" s="64"/>
      <c r="KUA36" s="64"/>
      <c r="KUB36" s="64"/>
      <c r="KUC36" s="64"/>
      <c r="KUD36" s="64"/>
      <c r="KUE36" s="64"/>
      <c r="KUF36" s="64"/>
      <c r="KUG36" s="64"/>
      <c r="KUH36" s="64"/>
      <c r="KUI36" s="64"/>
      <c r="KUJ36" s="64"/>
      <c r="KUK36" s="64"/>
      <c r="KUL36" s="64"/>
      <c r="KUM36" s="64"/>
      <c r="KUN36" s="64"/>
      <c r="KUO36" s="64"/>
      <c r="KUP36" s="64"/>
      <c r="KUQ36" s="64"/>
      <c r="KUR36" s="64"/>
      <c r="KUS36" s="64"/>
      <c r="KUT36" s="64"/>
      <c r="KUU36" s="64"/>
      <c r="KUV36" s="64"/>
      <c r="KUW36" s="64"/>
      <c r="KUX36" s="64"/>
      <c r="KUY36" s="64"/>
      <c r="KUZ36" s="64"/>
      <c r="KVA36" s="64"/>
      <c r="KVB36" s="64"/>
      <c r="KVC36" s="64"/>
      <c r="KVD36" s="64"/>
      <c r="KVE36" s="64"/>
      <c r="KVF36" s="64"/>
      <c r="KVG36" s="64"/>
      <c r="KVH36" s="64"/>
      <c r="KVI36" s="64"/>
      <c r="KVJ36" s="64"/>
      <c r="KVK36" s="64"/>
      <c r="KVL36" s="64"/>
      <c r="KVM36" s="64"/>
      <c r="KVN36" s="64"/>
      <c r="KVO36" s="64"/>
      <c r="KVP36" s="64"/>
      <c r="KVQ36" s="64"/>
      <c r="KVR36" s="64"/>
      <c r="KVS36" s="64"/>
      <c r="KVT36" s="64"/>
      <c r="KVU36" s="64"/>
      <c r="KVV36" s="64"/>
      <c r="KVW36" s="64"/>
      <c r="KVX36" s="64"/>
      <c r="KVY36" s="64"/>
      <c r="KVZ36" s="64"/>
      <c r="KWA36" s="64"/>
      <c r="KWB36" s="64"/>
      <c r="KWC36" s="64"/>
      <c r="KWD36" s="64"/>
      <c r="KWE36" s="64"/>
      <c r="KWF36" s="64"/>
      <c r="KWG36" s="64"/>
      <c r="KWH36" s="64"/>
      <c r="KWI36" s="64"/>
      <c r="KWJ36" s="64"/>
      <c r="KWK36" s="64"/>
      <c r="KWL36" s="64"/>
      <c r="KWM36" s="64"/>
      <c r="KWN36" s="64"/>
      <c r="KWO36" s="64"/>
      <c r="KWP36" s="64"/>
      <c r="KWQ36" s="64"/>
      <c r="KWR36" s="64"/>
      <c r="KWS36" s="64"/>
      <c r="KWT36" s="64"/>
      <c r="KWU36" s="64"/>
      <c r="KWV36" s="64"/>
      <c r="KWW36" s="64"/>
      <c r="KWX36" s="64"/>
      <c r="KWY36" s="64"/>
      <c r="KWZ36" s="64"/>
      <c r="KXA36" s="64"/>
      <c r="KXB36" s="64"/>
      <c r="KXC36" s="64"/>
      <c r="KXD36" s="64"/>
      <c r="KXE36" s="64"/>
      <c r="KXF36" s="64"/>
      <c r="KXG36" s="64"/>
      <c r="KXH36" s="64"/>
      <c r="KXI36" s="64"/>
      <c r="KXJ36" s="64"/>
      <c r="KXK36" s="64"/>
      <c r="KXL36" s="64"/>
      <c r="KXM36" s="64"/>
      <c r="KXN36" s="64"/>
      <c r="KXO36" s="64"/>
      <c r="KXP36" s="64"/>
      <c r="KXQ36" s="64"/>
      <c r="KXR36" s="64"/>
      <c r="KXS36" s="64"/>
      <c r="KXT36" s="64"/>
      <c r="KXU36" s="64"/>
      <c r="KXV36" s="64"/>
      <c r="KXW36" s="64"/>
      <c r="KXX36" s="64"/>
      <c r="KXY36" s="64"/>
      <c r="KXZ36" s="64"/>
      <c r="KYA36" s="64"/>
      <c r="KYB36" s="64"/>
      <c r="KYC36" s="64"/>
      <c r="KYD36" s="64"/>
      <c r="KYE36" s="64"/>
      <c r="KYF36" s="64"/>
      <c r="KYG36" s="64"/>
      <c r="KYH36" s="64"/>
      <c r="KYI36" s="64"/>
      <c r="KYJ36" s="64"/>
      <c r="KYK36" s="64"/>
      <c r="KYL36" s="64"/>
      <c r="KYM36" s="64"/>
      <c r="KYN36" s="64"/>
      <c r="KYO36" s="64"/>
      <c r="KYP36" s="64"/>
      <c r="KYQ36" s="64"/>
      <c r="KYR36" s="64"/>
      <c r="KYS36" s="64"/>
      <c r="KYT36" s="64"/>
      <c r="KYU36" s="64"/>
      <c r="KYV36" s="64"/>
      <c r="KYW36" s="64"/>
      <c r="KYX36" s="64"/>
      <c r="KYY36" s="64"/>
      <c r="KYZ36" s="64"/>
      <c r="KZA36" s="64"/>
      <c r="KZB36" s="64"/>
      <c r="KZC36" s="64"/>
      <c r="KZD36" s="64"/>
      <c r="KZE36" s="64"/>
      <c r="KZF36" s="64"/>
      <c r="KZG36" s="64"/>
      <c r="KZH36" s="64"/>
      <c r="KZI36" s="64"/>
      <c r="KZJ36" s="64"/>
      <c r="KZK36" s="64"/>
      <c r="KZL36" s="64"/>
      <c r="KZM36" s="64"/>
      <c r="KZN36" s="64"/>
      <c r="KZO36" s="64"/>
      <c r="KZP36" s="64"/>
      <c r="KZQ36" s="64"/>
      <c r="KZR36" s="64"/>
      <c r="KZS36" s="64"/>
      <c r="KZT36" s="64"/>
      <c r="KZU36" s="64"/>
      <c r="KZV36" s="64"/>
      <c r="KZW36" s="64"/>
      <c r="KZX36" s="64"/>
      <c r="KZY36" s="64"/>
      <c r="KZZ36" s="64"/>
      <c r="LAA36" s="64"/>
      <c r="LAB36" s="64"/>
      <c r="LAC36" s="64"/>
      <c r="LAD36" s="64"/>
      <c r="LAE36" s="64"/>
      <c r="LAF36" s="64"/>
      <c r="LAG36" s="64"/>
      <c r="LAH36" s="64"/>
      <c r="LAI36" s="64"/>
      <c r="LAJ36" s="64"/>
      <c r="LAK36" s="64"/>
      <c r="LAL36" s="64"/>
      <c r="LAM36" s="64"/>
      <c r="LAN36" s="64"/>
      <c r="LAO36" s="64"/>
      <c r="LAP36" s="64"/>
      <c r="LAQ36" s="64"/>
      <c r="LAR36" s="64"/>
      <c r="LAS36" s="64"/>
      <c r="LAT36" s="64"/>
      <c r="LAU36" s="64"/>
      <c r="LAV36" s="64"/>
      <c r="LAW36" s="64"/>
      <c r="LAX36" s="64"/>
      <c r="LAY36" s="64"/>
      <c r="LAZ36" s="64"/>
      <c r="LBA36" s="64"/>
      <c r="LBB36" s="64"/>
      <c r="LBC36" s="64"/>
      <c r="LBD36" s="64"/>
      <c r="LBE36" s="64"/>
      <c r="LBF36" s="64"/>
      <c r="LBG36" s="64"/>
      <c r="LBH36" s="64"/>
      <c r="LBI36" s="64"/>
      <c r="LBJ36" s="64"/>
      <c r="LBK36" s="64"/>
      <c r="LBL36" s="64"/>
      <c r="LBM36" s="64"/>
      <c r="LBN36" s="64"/>
      <c r="LBO36" s="64"/>
      <c r="LBP36" s="64"/>
      <c r="LBQ36" s="64"/>
      <c r="LBR36" s="64"/>
      <c r="LBS36" s="64"/>
      <c r="LBT36" s="64"/>
      <c r="LBU36" s="64"/>
      <c r="LBV36" s="64"/>
      <c r="LBW36" s="64"/>
      <c r="LBX36" s="64"/>
      <c r="LBY36" s="64"/>
      <c r="LBZ36" s="64"/>
      <c r="LCA36" s="64"/>
      <c r="LCB36" s="64"/>
      <c r="LCC36" s="64"/>
      <c r="LCD36" s="64"/>
      <c r="LCE36" s="64"/>
      <c r="LCF36" s="64"/>
      <c r="LCG36" s="64"/>
      <c r="LCH36" s="64"/>
      <c r="LCI36" s="64"/>
      <c r="LCJ36" s="64"/>
      <c r="LCK36" s="64"/>
      <c r="LCL36" s="64"/>
      <c r="LCM36" s="64"/>
      <c r="LCN36" s="64"/>
      <c r="LCO36" s="64"/>
      <c r="LCP36" s="64"/>
      <c r="LCQ36" s="64"/>
      <c r="LCR36" s="64"/>
      <c r="LCS36" s="64"/>
      <c r="LCT36" s="64"/>
      <c r="LCU36" s="64"/>
      <c r="LCV36" s="64"/>
      <c r="LCW36" s="64"/>
      <c r="LCX36" s="64"/>
      <c r="LCY36" s="64"/>
      <c r="LCZ36" s="64"/>
      <c r="LDA36" s="64"/>
      <c r="LDB36" s="64"/>
      <c r="LDC36" s="64"/>
      <c r="LDD36" s="64"/>
      <c r="LDE36" s="64"/>
      <c r="LDF36" s="64"/>
      <c r="LDG36" s="64"/>
      <c r="LDH36" s="64"/>
      <c r="LDI36" s="64"/>
      <c r="LDJ36" s="64"/>
      <c r="LDK36" s="64"/>
      <c r="LDL36" s="64"/>
      <c r="LDM36" s="64"/>
      <c r="LDN36" s="64"/>
      <c r="LDO36" s="64"/>
      <c r="LDP36" s="64"/>
      <c r="LDQ36" s="64"/>
      <c r="LDR36" s="64"/>
      <c r="LDS36" s="64"/>
      <c r="LDT36" s="64"/>
      <c r="LDU36" s="64"/>
      <c r="LDV36" s="64"/>
      <c r="LDW36" s="64"/>
      <c r="LDX36" s="64"/>
      <c r="LDY36" s="64"/>
      <c r="LDZ36" s="64"/>
      <c r="LEA36" s="64"/>
      <c r="LEB36" s="64"/>
      <c r="LEC36" s="64"/>
      <c r="LED36" s="64"/>
      <c r="LEE36" s="64"/>
      <c r="LEF36" s="64"/>
      <c r="LEG36" s="64"/>
      <c r="LEH36" s="64"/>
      <c r="LEI36" s="64"/>
      <c r="LEJ36" s="64"/>
      <c r="LEK36" s="64"/>
      <c r="LEL36" s="64"/>
      <c r="LEM36" s="64"/>
      <c r="LEN36" s="64"/>
      <c r="LEO36" s="64"/>
      <c r="LEP36" s="64"/>
      <c r="LEQ36" s="64"/>
      <c r="LER36" s="64"/>
      <c r="LES36" s="64"/>
      <c r="LET36" s="64"/>
      <c r="LEU36" s="64"/>
      <c r="LEV36" s="64"/>
      <c r="LEW36" s="64"/>
      <c r="LEX36" s="64"/>
      <c r="LEY36" s="64"/>
      <c r="LEZ36" s="64"/>
      <c r="LFA36" s="64"/>
      <c r="LFB36" s="64"/>
      <c r="LFC36" s="64"/>
      <c r="LFD36" s="64"/>
      <c r="LFE36" s="64"/>
      <c r="LFF36" s="64"/>
      <c r="LFG36" s="64"/>
      <c r="LFH36" s="64"/>
      <c r="LFI36" s="64"/>
      <c r="LFJ36" s="64"/>
      <c r="LFK36" s="64"/>
      <c r="LFL36" s="64"/>
      <c r="LFM36" s="64"/>
      <c r="LFN36" s="64"/>
      <c r="LFO36" s="64"/>
      <c r="LFP36" s="64"/>
      <c r="LFQ36" s="64"/>
      <c r="LFR36" s="64"/>
      <c r="LFS36" s="64"/>
      <c r="LFT36" s="64"/>
      <c r="LFU36" s="64"/>
      <c r="LFV36" s="64"/>
      <c r="LFW36" s="64"/>
      <c r="LFX36" s="64"/>
      <c r="LFY36" s="64"/>
      <c r="LFZ36" s="64"/>
      <c r="LGA36" s="64"/>
      <c r="LGB36" s="64"/>
      <c r="LGC36" s="64"/>
      <c r="LGD36" s="64"/>
      <c r="LGE36" s="64"/>
      <c r="LGF36" s="64"/>
      <c r="LGG36" s="64"/>
      <c r="LGH36" s="64"/>
      <c r="LGI36" s="64"/>
      <c r="LGJ36" s="64"/>
      <c r="LGK36" s="64"/>
      <c r="LGL36" s="64"/>
      <c r="LGM36" s="64"/>
      <c r="LGN36" s="64"/>
      <c r="LGO36" s="64"/>
      <c r="LGP36" s="64"/>
      <c r="LGQ36" s="64"/>
      <c r="LGR36" s="64"/>
      <c r="LGS36" s="64"/>
      <c r="LGT36" s="64"/>
      <c r="LGU36" s="64"/>
      <c r="LGV36" s="64"/>
      <c r="LGW36" s="64"/>
      <c r="LGX36" s="64"/>
      <c r="LGY36" s="64"/>
      <c r="LGZ36" s="64"/>
      <c r="LHA36" s="64"/>
      <c r="LHB36" s="64"/>
      <c r="LHC36" s="64"/>
      <c r="LHD36" s="64"/>
      <c r="LHE36" s="64"/>
      <c r="LHF36" s="64"/>
      <c r="LHG36" s="64"/>
      <c r="LHH36" s="64"/>
      <c r="LHI36" s="64"/>
      <c r="LHJ36" s="64"/>
      <c r="LHK36" s="64"/>
      <c r="LHL36" s="64"/>
      <c r="LHM36" s="64"/>
      <c r="LHN36" s="64"/>
      <c r="LHO36" s="64"/>
      <c r="LHP36" s="64"/>
      <c r="LHQ36" s="64"/>
      <c r="LHR36" s="64"/>
      <c r="LHS36" s="64"/>
      <c r="LHT36" s="64"/>
      <c r="LHU36" s="64"/>
      <c r="LHV36" s="64"/>
      <c r="LHW36" s="64"/>
      <c r="LHX36" s="64"/>
      <c r="LHY36" s="64"/>
      <c r="LHZ36" s="64"/>
      <c r="LIA36" s="64"/>
      <c r="LIB36" s="64"/>
      <c r="LIC36" s="64"/>
      <c r="LID36" s="64"/>
      <c r="LIE36" s="64"/>
      <c r="LIF36" s="64"/>
      <c r="LIG36" s="64"/>
      <c r="LIH36" s="64"/>
      <c r="LII36" s="64"/>
      <c r="LIJ36" s="64"/>
      <c r="LIK36" s="64"/>
      <c r="LIL36" s="64"/>
      <c r="LIM36" s="64"/>
      <c r="LIN36" s="64"/>
      <c r="LIO36" s="64"/>
      <c r="LIP36" s="64"/>
      <c r="LIQ36" s="64"/>
      <c r="LIR36" s="64"/>
      <c r="LIS36" s="64"/>
      <c r="LIT36" s="64"/>
      <c r="LIU36" s="64"/>
      <c r="LIV36" s="64"/>
      <c r="LIW36" s="64"/>
      <c r="LIX36" s="64"/>
      <c r="LIY36" s="64"/>
      <c r="LIZ36" s="64"/>
      <c r="LJA36" s="64"/>
      <c r="LJB36" s="64"/>
      <c r="LJC36" s="64"/>
      <c r="LJD36" s="64"/>
      <c r="LJE36" s="64"/>
      <c r="LJF36" s="64"/>
      <c r="LJG36" s="64"/>
      <c r="LJH36" s="64"/>
      <c r="LJI36" s="64"/>
      <c r="LJJ36" s="64"/>
      <c r="LJK36" s="64"/>
      <c r="LJL36" s="64"/>
      <c r="LJM36" s="64"/>
      <c r="LJN36" s="64"/>
      <c r="LJO36" s="64"/>
      <c r="LJP36" s="64"/>
      <c r="LJQ36" s="64"/>
      <c r="LJR36" s="64"/>
      <c r="LJS36" s="64"/>
      <c r="LJT36" s="64"/>
      <c r="LJU36" s="64"/>
      <c r="LJV36" s="64"/>
      <c r="LJW36" s="64"/>
      <c r="LJX36" s="64"/>
      <c r="LJY36" s="64"/>
      <c r="LJZ36" s="64"/>
      <c r="LKA36" s="64"/>
      <c r="LKB36" s="64"/>
      <c r="LKC36" s="64"/>
      <c r="LKD36" s="64"/>
      <c r="LKE36" s="64"/>
      <c r="LKF36" s="64"/>
      <c r="LKG36" s="64"/>
      <c r="LKH36" s="64"/>
      <c r="LKI36" s="64"/>
      <c r="LKJ36" s="64"/>
      <c r="LKK36" s="64"/>
      <c r="LKL36" s="64"/>
      <c r="LKM36" s="64"/>
      <c r="LKN36" s="64"/>
      <c r="LKO36" s="64"/>
      <c r="LKP36" s="64"/>
      <c r="LKQ36" s="64"/>
      <c r="LKR36" s="64"/>
      <c r="LKS36" s="64"/>
      <c r="LKT36" s="64"/>
      <c r="LKU36" s="64"/>
      <c r="LKV36" s="64"/>
      <c r="LKW36" s="64"/>
      <c r="LKX36" s="64"/>
      <c r="LKY36" s="64"/>
      <c r="LKZ36" s="64"/>
      <c r="LLA36" s="64"/>
      <c r="LLB36" s="64"/>
      <c r="LLC36" s="64"/>
      <c r="LLD36" s="64"/>
      <c r="LLE36" s="64"/>
      <c r="LLF36" s="64"/>
      <c r="LLG36" s="64"/>
      <c r="LLH36" s="64"/>
      <c r="LLI36" s="64"/>
      <c r="LLJ36" s="64"/>
      <c r="LLK36" s="64"/>
      <c r="LLL36" s="64"/>
      <c r="LLM36" s="64"/>
      <c r="LLN36" s="64"/>
      <c r="LLO36" s="64"/>
      <c r="LLP36" s="64"/>
      <c r="LLQ36" s="64"/>
      <c r="LLR36" s="64"/>
      <c r="LLS36" s="64"/>
      <c r="LLT36" s="64"/>
      <c r="LLU36" s="64"/>
      <c r="LLV36" s="64"/>
      <c r="LLW36" s="64"/>
      <c r="LLX36" s="64"/>
      <c r="LLY36" s="64"/>
      <c r="LLZ36" s="64"/>
      <c r="LMA36" s="64"/>
      <c r="LMB36" s="64"/>
      <c r="LMC36" s="64"/>
      <c r="LMD36" s="64"/>
      <c r="LME36" s="64"/>
      <c r="LMF36" s="64"/>
      <c r="LMG36" s="64"/>
      <c r="LMH36" s="64"/>
      <c r="LMI36" s="64"/>
      <c r="LMJ36" s="64"/>
      <c r="LMK36" s="64"/>
      <c r="LML36" s="64"/>
      <c r="LMM36" s="64"/>
      <c r="LMN36" s="64"/>
      <c r="LMO36" s="64"/>
      <c r="LMP36" s="64"/>
      <c r="LMQ36" s="64"/>
      <c r="LMR36" s="64"/>
      <c r="LMS36" s="64"/>
      <c r="LMT36" s="64"/>
      <c r="LMU36" s="64"/>
      <c r="LMV36" s="64"/>
      <c r="LMW36" s="64"/>
      <c r="LMX36" s="64"/>
      <c r="LMY36" s="64"/>
      <c r="LMZ36" s="64"/>
      <c r="LNA36" s="64"/>
      <c r="LNB36" s="64"/>
      <c r="LNC36" s="64"/>
      <c r="LND36" s="64"/>
      <c r="LNE36" s="64"/>
      <c r="LNF36" s="64"/>
      <c r="LNG36" s="64"/>
      <c r="LNH36" s="64"/>
      <c r="LNI36" s="64"/>
      <c r="LNJ36" s="64"/>
      <c r="LNK36" s="64"/>
      <c r="LNL36" s="64"/>
      <c r="LNM36" s="64"/>
      <c r="LNN36" s="64"/>
      <c r="LNO36" s="64"/>
      <c r="LNP36" s="64"/>
      <c r="LNQ36" s="64"/>
      <c r="LNR36" s="64"/>
      <c r="LNS36" s="64"/>
      <c r="LNT36" s="64"/>
      <c r="LNU36" s="64"/>
      <c r="LNV36" s="64"/>
      <c r="LNW36" s="64"/>
      <c r="LNX36" s="64"/>
      <c r="LNY36" s="64"/>
      <c r="LNZ36" s="64"/>
      <c r="LOA36" s="64"/>
      <c r="LOB36" s="64"/>
      <c r="LOC36" s="64"/>
      <c r="LOD36" s="64"/>
      <c r="LOE36" s="64"/>
      <c r="LOF36" s="64"/>
      <c r="LOG36" s="64"/>
      <c r="LOH36" s="64"/>
      <c r="LOI36" s="64"/>
      <c r="LOJ36" s="64"/>
      <c r="LOK36" s="64"/>
      <c r="LOL36" s="64"/>
      <c r="LOM36" s="64"/>
      <c r="LON36" s="64"/>
      <c r="LOO36" s="64"/>
      <c r="LOP36" s="64"/>
      <c r="LOQ36" s="64"/>
      <c r="LOR36" s="64"/>
      <c r="LOS36" s="64"/>
      <c r="LOT36" s="64"/>
      <c r="LOU36" s="64"/>
      <c r="LOV36" s="64"/>
      <c r="LOW36" s="64"/>
      <c r="LOX36" s="64"/>
      <c r="LOY36" s="64"/>
      <c r="LOZ36" s="64"/>
      <c r="LPA36" s="64"/>
      <c r="LPB36" s="64"/>
      <c r="LPC36" s="64"/>
      <c r="LPD36" s="64"/>
      <c r="LPE36" s="64"/>
      <c r="LPF36" s="64"/>
      <c r="LPG36" s="64"/>
      <c r="LPH36" s="64"/>
      <c r="LPI36" s="64"/>
      <c r="LPJ36" s="64"/>
      <c r="LPK36" s="64"/>
      <c r="LPL36" s="64"/>
      <c r="LPM36" s="64"/>
      <c r="LPN36" s="64"/>
      <c r="LPO36" s="64"/>
      <c r="LPP36" s="64"/>
      <c r="LPQ36" s="64"/>
      <c r="LPR36" s="64"/>
      <c r="LPS36" s="64"/>
      <c r="LPT36" s="64"/>
      <c r="LPU36" s="64"/>
      <c r="LPV36" s="64"/>
      <c r="LPW36" s="64"/>
      <c r="LPX36" s="64"/>
      <c r="LPY36" s="64"/>
      <c r="LPZ36" s="64"/>
      <c r="LQA36" s="64"/>
      <c r="LQB36" s="64"/>
      <c r="LQC36" s="64"/>
      <c r="LQD36" s="64"/>
      <c r="LQE36" s="64"/>
      <c r="LQF36" s="64"/>
      <c r="LQG36" s="64"/>
      <c r="LQH36" s="64"/>
      <c r="LQI36" s="64"/>
      <c r="LQJ36" s="64"/>
      <c r="LQK36" s="64"/>
      <c r="LQL36" s="64"/>
      <c r="LQM36" s="64"/>
      <c r="LQN36" s="64"/>
      <c r="LQO36" s="64"/>
      <c r="LQP36" s="64"/>
      <c r="LQQ36" s="64"/>
      <c r="LQR36" s="64"/>
      <c r="LQS36" s="64"/>
      <c r="LQT36" s="64"/>
      <c r="LQU36" s="64"/>
      <c r="LQV36" s="64"/>
      <c r="LQW36" s="64"/>
      <c r="LQX36" s="64"/>
      <c r="LQY36" s="64"/>
      <c r="LQZ36" s="64"/>
      <c r="LRA36" s="64"/>
      <c r="LRB36" s="64"/>
      <c r="LRC36" s="64"/>
      <c r="LRD36" s="64"/>
      <c r="LRE36" s="64"/>
      <c r="LRF36" s="64"/>
      <c r="LRG36" s="64"/>
      <c r="LRH36" s="64"/>
      <c r="LRI36" s="64"/>
      <c r="LRJ36" s="64"/>
      <c r="LRK36" s="64"/>
      <c r="LRL36" s="64"/>
      <c r="LRM36" s="64"/>
      <c r="LRN36" s="64"/>
      <c r="LRO36" s="64"/>
      <c r="LRP36" s="64"/>
      <c r="LRQ36" s="64"/>
      <c r="LRR36" s="64"/>
      <c r="LRS36" s="64"/>
      <c r="LRT36" s="64"/>
      <c r="LRU36" s="64"/>
      <c r="LRV36" s="64"/>
      <c r="LRW36" s="64"/>
      <c r="LRX36" s="64"/>
      <c r="LRY36" s="64"/>
      <c r="LRZ36" s="64"/>
      <c r="LSA36" s="64"/>
      <c r="LSB36" s="64"/>
      <c r="LSC36" s="64"/>
      <c r="LSD36" s="64"/>
      <c r="LSE36" s="64"/>
      <c r="LSF36" s="64"/>
      <c r="LSG36" s="64"/>
      <c r="LSH36" s="64"/>
      <c r="LSI36" s="64"/>
      <c r="LSJ36" s="64"/>
      <c r="LSK36" s="64"/>
      <c r="LSL36" s="64"/>
      <c r="LSM36" s="64"/>
      <c r="LSN36" s="64"/>
      <c r="LSO36" s="64"/>
      <c r="LSP36" s="64"/>
      <c r="LSQ36" s="64"/>
      <c r="LSR36" s="64"/>
      <c r="LSS36" s="64"/>
      <c r="LST36" s="64"/>
      <c r="LSU36" s="64"/>
      <c r="LSV36" s="64"/>
      <c r="LSW36" s="64"/>
      <c r="LSX36" s="64"/>
      <c r="LSY36" s="64"/>
      <c r="LSZ36" s="64"/>
      <c r="LTA36" s="64"/>
      <c r="LTB36" s="64"/>
      <c r="LTC36" s="64"/>
      <c r="LTD36" s="64"/>
      <c r="LTE36" s="64"/>
      <c r="LTF36" s="64"/>
      <c r="LTG36" s="64"/>
      <c r="LTH36" s="64"/>
      <c r="LTI36" s="64"/>
      <c r="LTJ36" s="64"/>
      <c r="LTK36" s="64"/>
      <c r="LTL36" s="64"/>
      <c r="LTM36" s="64"/>
      <c r="LTN36" s="64"/>
      <c r="LTO36" s="64"/>
      <c r="LTP36" s="64"/>
      <c r="LTQ36" s="64"/>
      <c r="LTR36" s="64"/>
      <c r="LTS36" s="64"/>
      <c r="LTT36" s="64"/>
      <c r="LTU36" s="64"/>
      <c r="LTV36" s="64"/>
      <c r="LTW36" s="64"/>
      <c r="LTX36" s="64"/>
      <c r="LTY36" s="64"/>
      <c r="LTZ36" s="64"/>
      <c r="LUA36" s="64"/>
      <c r="LUB36" s="64"/>
      <c r="LUC36" s="64"/>
      <c r="LUD36" s="64"/>
      <c r="LUE36" s="64"/>
      <c r="LUF36" s="64"/>
      <c r="LUG36" s="64"/>
      <c r="LUH36" s="64"/>
      <c r="LUI36" s="64"/>
      <c r="LUJ36" s="64"/>
      <c r="LUK36" s="64"/>
      <c r="LUL36" s="64"/>
      <c r="LUM36" s="64"/>
      <c r="LUN36" s="64"/>
      <c r="LUO36" s="64"/>
      <c r="LUP36" s="64"/>
      <c r="LUQ36" s="64"/>
      <c r="LUR36" s="64"/>
      <c r="LUS36" s="64"/>
      <c r="LUT36" s="64"/>
      <c r="LUU36" s="64"/>
      <c r="LUV36" s="64"/>
      <c r="LUW36" s="64"/>
      <c r="LUX36" s="64"/>
      <c r="LUY36" s="64"/>
      <c r="LUZ36" s="64"/>
      <c r="LVA36" s="64"/>
      <c r="LVB36" s="64"/>
      <c r="LVC36" s="64"/>
      <c r="LVD36" s="64"/>
      <c r="LVE36" s="64"/>
      <c r="LVF36" s="64"/>
      <c r="LVG36" s="64"/>
      <c r="LVH36" s="64"/>
      <c r="LVI36" s="64"/>
      <c r="LVJ36" s="64"/>
      <c r="LVK36" s="64"/>
      <c r="LVL36" s="64"/>
      <c r="LVM36" s="64"/>
      <c r="LVN36" s="64"/>
      <c r="LVO36" s="64"/>
      <c r="LVP36" s="64"/>
      <c r="LVQ36" s="64"/>
      <c r="LVR36" s="64"/>
      <c r="LVS36" s="64"/>
      <c r="LVT36" s="64"/>
      <c r="LVU36" s="64"/>
      <c r="LVV36" s="64"/>
      <c r="LVW36" s="64"/>
      <c r="LVX36" s="64"/>
      <c r="LVY36" s="64"/>
      <c r="LVZ36" s="64"/>
      <c r="LWA36" s="64"/>
      <c r="LWB36" s="64"/>
      <c r="LWC36" s="64"/>
      <c r="LWD36" s="64"/>
      <c r="LWE36" s="64"/>
      <c r="LWF36" s="64"/>
      <c r="LWG36" s="64"/>
      <c r="LWH36" s="64"/>
      <c r="LWI36" s="64"/>
      <c r="LWJ36" s="64"/>
      <c r="LWK36" s="64"/>
      <c r="LWL36" s="64"/>
      <c r="LWM36" s="64"/>
      <c r="LWN36" s="64"/>
      <c r="LWO36" s="64"/>
      <c r="LWP36" s="64"/>
      <c r="LWQ36" s="64"/>
      <c r="LWR36" s="64"/>
      <c r="LWS36" s="64"/>
      <c r="LWT36" s="64"/>
      <c r="LWU36" s="64"/>
      <c r="LWV36" s="64"/>
      <c r="LWW36" s="64"/>
      <c r="LWX36" s="64"/>
      <c r="LWY36" s="64"/>
      <c r="LWZ36" s="64"/>
      <c r="LXA36" s="64"/>
      <c r="LXB36" s="64"/>
      <c r="LXC36" s="64"/>
      <c r="LXD36" s="64"/>
      <c r="LXE36" s="64"/>
      <c r="LXF36" s="64"/>
      <c r="LXG36" s="64"/>
      <c r="LXH36" s="64"/>
      <c r="LXI36" s="64"/>
      <c r="LXJ36" s="64"/>
      <c r="LXK36" s="64"/>
      <c r="LXL36" s="64"/>
      <c r="LXM36" s="64"/>
      <c r="LXN36" s="64"/>
      <c r="LXO36" s="64"/>
      <c r="LXP36" s="64"/>
      <c r="LXQ36" s="64"/>
      <c r="LXR36" s="64"/>
      <c r="LXS36" s="64"/>
      <c r="LXT36" s="64"/>
      <c r="LXU36" s="64"/>
      <c r="LXV36" s="64"/>
      <c r="LXW36" s="64"/>
      <c r="LXX36" s="64"/>
      <c r="LXY36" s="64"/>
      <c r="LXZ36" s="64"/>
      <c r="LYA36" s="64"/>
      <c r="LYB36" s="64"/>
      <c r="LYC36" s="64"/>
      <c r="LYD36" s="64"/>
      <c r="LYE36" s="64"/>
      <c r="LYF36" s="64"/>
      <c r="LYG36" s="64"/>
      <c r="LYH36" s="64"/>
      <c r="LYI36" s="64"/>
      <c r="LYJ36" s="64"/>
      <c r="LYK36" s="64"/>
      <c r="LYL36" s="64"/>
      <c r="LYM36" s="64"/>
      <c r="LYN36" s="64"/>
      <c r="LYO36" s="64"/>
      <c r="LYP36" s="64"/>
      <c r="LYQ36" s="64"/>
      <c r="LYR36" s="64"/>
      <c r="LYS36" s="64"/>
      <c r="LYT36" s="64"/>
      <c r="LYU36" s="64"/>
      <c r="LYV36" s="64"/>
      <c r="LYW36" s="64"/>
      <c r="LYX36" s="64"/>
      <c r="LYY36" s="64"/>
      <c r="LYZ36" s="64"/>
      <c r="LZA36" s="64"/>
      <c r="LZB36" s="64"/>
      <c r="LZC36" s="64"/>
      <c r="LZD36" s="64"/>
      <c r="LZE36" s="64"/>
      <c r="LZF36" s="64"/>
      <c r="LZG36" s="64"/>
      <c r="LZH36" s="64"/>
      <c r="LZI36" s="64"/>
      <c r="LZJ36" s="64"/>
      <c r="LZK36" s="64"/>
      <c r="LZL36" s="64"/>
      <c r="LZM36" s="64"/>
      <c r="LZN36" s="64"/>
      <c r="LZO36" s="64"/>
      <c r="LZP36" s="64"/>
      <c r="LZQ36" s="64"/>
      <c r="LZR36" s="64"/>
      <c r="LZS36" s="64"/>
      <c r="LZT36" s="64"/>
      <c r="LZU36" s="64"/>
      <c r="LZV36" s="64"/>
      <c r="LZW36" s="64"/>
      <c r="LZX36" s="64"/>
      <c r="LZY36" s="64"/>
      <c r="LZZ36" s="64"/>
      <c r="MAA36" s="64"/>
      <c r="MAB36" s="64"/>
      <c r="MAC36" s="64"/>
      <c r="MAD36" s="64"/>
      <c r="MAE36" s="64"/>
      <c r="MAF36" s="64"/>
      <c r="MAG36" s="64"/>
      <c r="MAH36" s="64"/>
      <c r="MAI36" s="64"/>
      <c r="MAJ36" s="64"/>
      <c r="MAK36" s="64"/>
      <c r="MAL36" s="64"/>
      <c r="MAM36" s="64"/>
      <c r="MAN36" s="64"/>
      <c r="MAO36" s="64"/>
      <c r="MAP36" s="64"/>
      <c r="MAQ36" s="64"/>
      <c r="MAR36" s="64"/>
      <c r="MAS36" s="64"/>
      <c r="MAT36" s="64"/>
      <c r="MAU36" s="64"/>
      <c r="MAV36" s="64"/>
      <c r="MAW36" s="64"/>
      <c r="MAX36" s="64"/>
      <c r="MAY36" s="64"/>
      <c r="MAZ36" s="64"/>
      <c r="MBA36" s="64"/>
      <c r="MBB36" s="64"/>
      <c r="MBC36" s="64"/>
      <c r="MBD36" s="64"/>
      <c r="MBE36" s="64"/>
      <c r="MBF36" s="64"/>
      <c r="MBG36" s="64"/>
      <c r="MBH36" s="64"/>
      <c r="MBI36" s="64"/>
      <c r="MBJ36" s="64"/>
      <c r="MBK36" s="64"/>
      <c r="MBL36" s="64"/>
      <c r="MBM36" s="64"/>
      <c r="MBN36" s="64"/>
      <c r="MBO36" s="64"/>
      <c r="MBP36" s="64"/>
      <c r="MBQ36" s="64"/>
      <c r="MBR36" s="64"/>
      <c r="MBS36" s="64"/>
      <c r="MBT36" s="64"/>
      <c r="MBU36" s="64"/>
      <c r="MBV36" s="64"/>
      <c r="MBW36" s="64"/>
      <c r="MBX36" s="64"/>
      <c r="MBY36" s="64"/>
      <c r="MBZ36" s="64"/>
      <c r="MCA36" s="64"/>
      <c r="MCB36" s="64"/>
      <c r="MCC36" s="64"/>
      <c r="MCD36" s="64"/>
      <c r="MCE36" s="64"/>
      <c r="MCF36" s="64"/>
      <c r="MCG36" s="64"/>
      <c r="MCH36" s="64"/>
      <c r="MCI36" s="64"/>
      <c r="MCJ36" s="64"/>
      <c r="MCK36" s="64"/>
      <c r="MCL36" s="64"/>
      <c r="MCM36" s="64"/>
      <c r="MCN36" s="64"/>
      <c r="MCO36" s="64"/>
      <c r="MCP36" s="64"/>
      <c r="MCQ36" s="64"/>
      <c r="MCR36" s="64"/>
      <c r="MCS36" s="64"/>
      <c r="MCT36" s="64"/>
      <c r="MCU36" s="64"/>
      <c r="MCV36" s="64"/>
      <c r="MCW36" s="64"/>
      <c r="MCX36" s="64"/>
      <c r="MCY36" s="64"/>
      <c r="MCZ36" s="64"/>
      <c r="MDA36" s="64"/>
      <c r="MDB36" s="64"/>
      <c r="MDC36" s="64"/>
      <c r="MDD36" s="64"/>
      <c r="MDE36" s="64"/>
      <c r="MDF36" s="64"/>
      <c r="MDG36" s="64"/>
      <c r="MDH36" s="64"/>
      <c r="MDI36" s="64"/>
      <c r="MDJ36" s="64"/>
      <c r="MDK36" s="64"/>
      <c r="MDL36" s="64"/>
      <c r="MDM36" s="64"/>
      <c r="MDN36" s="64"/>
      <c r="MDO36" s="64"/>
      <c r="MDP36" s="64"/>
      <c r="MDQ36" s="64"/>
      <c r="MDR36" s="64"/>
      <c r="MDS36" s="64"/>
      <c r="MDT36" s="64"/>
      <c r="MDU36" s="64"/>
      <c r="MDV36" s="64"/>
      <c r="MDW36" s="64"/>
      <c r="MDX36" s="64"/>
      <c r="MDY36" s="64"/>
      <c r="MDZ36" s="64"/>
      <c r="MEA36" s="64"/>
      <c r="MEB36" s="64"/>
      <c r="MEC36" s="64"/>
      <c r="MED36" s="64"/>
      <c r="MEE36" s="64"/>
      <c r="MEF36" s="64"/>
      <c r="MEG36" s="64"/>
      <c r="MEH36" s="64"/>
      <c r="MEI36" s="64"/>
      <c r="MEJ36" s="64"/>
      <c r="MEK36" s="64"/>
      <c r="MEL36" s="64"/>
      <c r="MEM36" s="64"/>
      <c r="MEN36" s="64"/>
      <c r="MEO36" s="64"/>
      <c r="MEP36" s="64"/>
      <c r="MEQ36" s="64"/>
      <c r="MER36" s="64"/>
      <c r="MES36" s="64"/>
      <c r="MET36" s="64"/>
      <c r="MEU36" s="64"/>
      <c r="MEV36" s="64"/>
      <c r="MEW36" s="64"/>
      <c r="MEX36" s="64"/>
      <c r="MEY36" s="64"/>
      <c r="MEZ36" s="64"/>
      <c r="MFA36" s="64"/>
      <c r="MFB36" s="64"/>
      <c r="MFC36" s="64"/>
      <c r="MFD36" s="64"/>
      <c r="MFE36" s="64"/>
      <c r="MFF36" s="64"/>
      <c r="MFG36" s="64"/>
      <c r="MFH36" s="64"/>
      <c r="MFI36" s="64"/>
      <c r="MFJ36" s="64"/>
      <c r="MFK36" s="64"/>
      <c r="MFL36" s="64"/>
      <c r="MFM36" s="64"/>
      <c r="MFN36" s="64"/>
      <c r="MFO36" s="64"/>
      <c r="MFP36" s="64"/>
      <c r="MFQ36" s="64"/>
      <c r="MFR36" s="64"/>
      <c r="MFS36" s="64"/>
      <c r="MFT36" s="64"/>
      <c r="MFU36" s="64"/>
      <c r="MFV36" s="64"/>
      <c r="MFW36" s="64"/>
      <c r="MFX36" s="64"/>
      <c r="MFY36" s="64"/>
      <c r="MFZ36" s="64"/>
      <c r="MGA36" s="64"/>
      <c r="MGB36" s="64"/>
      <c r="MGC36" s="64"/>
      <c r="MGD36" s="64"/>
      <c r="MGE36" s="64"/>
      <c r="MGF36" s="64"/>
      <c r="MGG36" s="64"/>
      <c r="MGH36" s="64"/>
      <c r="MGI36" s="64"/>
      <c r="MGJ36" s="64"/>
      <c r="MGK36" s="64"/>
      <c r="MGL36" s="64"/>
      <c r="MGM36" s="64"/>
      <c r="MGN36" s="64"/>
      <c r="MGO36" s="64"/>
      <c r="MGP36" s="64"/>
      <c r="MGQ36" s="64"/>
      <c r="MGR36" s="64"/>
      <c r="MGS36" s="64"/>
      <c r="MGT36" s="64"/>
      <c r="MGU36" s="64"/>
      <c r="MGV36" s="64"/>
      <c r="MGW36" s="64"/>
      <c r="MGX36" s="64"/>
      <c r="MGY36" s="64"/>
      <c r="MGZ36" s="64"/>
      <c r="MHA36" s="64"/>
      <c r="MHB36" s="64"/>
      <c r="MHC36" s="64"/>
      <c r="MHD36" s="64"/>
      <c r="MHE36" s="64"/>
      <c r="MHF36" s="64"/>
      <c r="MHG36" s="64"/>
      <c r="MHH36" s="64"/>
      <c r="MHI36" s="64"/>
      <c r="MHJ36" s="64"/>
      <c r="MHK36" s="64"/>
      <c r="MHL36" s="64"/>
      <c r="MHM36" s="64"/>
      <c r="MHN36" s="64"/>
      <c r="MHO36" s="64"/>
      <c r="MHP36" s="64"/>
      <c r="MHQ36" s="64"/>
      <c r="MHR36" s="64"/>
      <c r="MHS36" s="64"/>
      <c r="MHT36" s="64"/>
      <c r="MHU36" s="64"/>
      <c r="MHV36" s="64"/>
      <c r="MHW36" s="64"/>
      <c r="MHX36" s="64"/>
      <c r="MHY36" s="64"/>
      <c r="MHZ36" s="64"/>
      <c r="MIA36" s="64"/>
      <c r="MIB36" s="64"/>
      <c r="MIC36" s="64"/>
      <c r="MID36" s="64"/>
      <c r="MIE36" s="64"/>
      <c r="MIF36" s="64"/>
      <c r="MIG36" s="64"/>
      <c r="MIH36" s="64"/>
      <c r="MII36" s="64"/>
      <c r="MIJ36" s="64"/>
      <c r="MIK36" s="64"/>
      <c r="MIL36" s="64"/>
      <c r="MIM36" s="64"/>
      <c r="MIN36" s="64"/>
      <c r="MIO36" s="64"/>
      <c r="MIP36" s="64"/>
      <c r="MIQ36" s="64"/>
      <c r="MIR36" s="64"/>
      <c r="MIS36" s="64"/>
      <c r="MIT36" s="64"/>
      <c r="MIU36" s="64"/>
      <c r="MIV36" s="64"/>
      <c r="MIW36" s="64"/>
      <c r="MIX36" s="64"/>
      <c r="MIY36" s="64"/>
      <c r="MIZ36" s="64"/>
      <c r="MJA36" s="64"/>
      <c r="MJB36" s="64"/>
      <c r="MJC36" s="64"/>
      <c r="MJD36" s="64"/>
      <c r="MJE36" s="64"/>
      <c r="MJF36" s="64"/>
      <c r="MJG36" s="64"/>
      <c r="MJH36" s="64"/>
      <c r="MJI36" s="64"/>
      <c r="MJJ36" s="64"/>
      <c r="MJK36" s="64"/>
      <c r="MJL36" s="64"/>
      <c r="MJM36" s="64"/>
      <c r="MJN36" s="64"/>
      <c r="MJO36" s="64"/>
      <c r="MJP36" s="64"/>
      <c r="MJQ36" s="64"/>
      <c r="MJR36" s="64"/>
      <c r="MJS36" s="64"/>
      <c r="MJT36" s="64"/>
      <c r="MJU36" s="64"/>
      <c r="MJV36" s="64"/>
      <c r="MJW36" s="64"/>
      <c r="MJX36" s="64"/>
      <c r="MJY36" s="64"/>
      <c r="MJZ36" s="64"/>
      <c r="MKA36" s="64"/>
      <c r="MKB36" s="64"/>
      <c r="MKC36" s="64"/>
      <c r="MKD36" s="64"/>
      <c r="MKE36" s="64"/>
      <c r="MKF36" s="64"/>
      <c r="MKG36" s="64"/>
      <c r="MKH36" s="64"/>
      <c r="MKI36" s="64"/>
      <c r="MKJ36" s="64"/>
      <c r="MKK36" s="64"/>
      <c r="MKL36" s="64"/>
      <c r="MKM36" s="64"/>
      <c r="MKN36" s="64"/>
      <c r="MKO36" s="64"/>
      <c r="MKP36" s="64"/>
      <c r="MKQ36" s="64"/>
      <c r="MKR36" s="64"/>
      <c r="MKS36" s="64"/>
      <c r="MKT36" s="64"/>
      <c r="MKU36" s="64"/>
      <c r="MKV36" s="64"/>
      <c r="MKW36" s="64"/>
      <c r="MKX36" s="64"/>
      <c r="MKY36" s="64"/>
      <c r="MKZ36" s="64"/>
      <c r="MLA36" s="64"/>
      <c r="MLB36" s="64"/>
      <c r="MLC36" s="64"/>
      <c r="MLD36" s="64"/>
      <c r="MLE36" s="64"/>
      <c r="MLF36" s="64"/>
      <c r="MLG36" s="64"/>
      <c r="MLH36" s="64"/>
      <c r="MLI36" s="64"/>
      <c r="MLJ36" s="64"/>
      <c r="MLK36" s="64"/>
      <c r="MLL36" s="64"/>
      <c r="MLM36" s="64"/>
      <c r="MLN36" s="64"/>
      <c r="MLO36" s="64"/>
      <c r="MLP36" s="64"/>
      <c r="MLQ36" s="64"/>
      <c r="MLR36" s="64"/>
      <c r="MLS36" s="64"/>
      <c r="MLT36" s="64"/>
      <c r="MLU36" s="64"/>
      <c r="MLV36" s="64"/>
      <c r="MLW36" s="64"/>
      <c r="MLX36" s="64"/>
      <c r="MLY36" s="64"/>
      <c r="MLZ36" s="64"/>
      <c r="MMA36" s="64"/>
      <c r="MMB36" s="64"/>
      <c r="MMC36" s="64"/>
      <c r="MMD36" s="64"/>
      <c r="MME36" s="64"/>
      <c r="MMF36" s="64"/>
      <c r="MMG36" s="64"/>
      <c r="MMH36" s="64"/>
      <c r="MMI36" s="64"/>
      <c r="MMJ36" s="64"/>
      <c r="MMK36" s="64"/>
      <c r="MML36" s="64"/>
      <c r="MMM36" s="64"/>
      <c r="MMN36" s="64"/>
      <c r="MMO36" s="64"/>
      <c r="MMP36" s="64"/>
      <c r="MMQ36" s="64"/>
      <c r="MMR36" s="64"/>
      <c r="MMS36" s="64"/>
      <c r="MMT36" s="64"/>
      <c r="MMU36" s="64"/>
      <c r="MMV36" s="64"/>
      <c r="MMW36" s="64"/>
      <c r="MMX36" s="64"/>
      <c r="MMY36" s="64"/>
      <c r="MMZ36" s="64"/>
      <c r="MNA36" s="64"/>
      <c r="MNB36" s="64"/>
      <c r="MNC36" s="64"/>
      <c r="MND36" s="64"/>
      <c r="MNE36" s="64"/>
      <c r="MNF36" s="64"/>
      <c r="MNG36" s="64"/>
      <c r="MNH36" s="64"/>
      <c r="MNI36" s="64"/>
      <c r="MNJ36" s="64"/>
      <c r="MNK36" s="64"/>
      <c r="MNL36" s="64"/>
      <c r="MNM36" s="64"/>
      <c r="MNN36" s="64"/>
      <c r="MNO36" s="64"/>
      <c r="MNP36" s="64"/>
      <c r="MNQ36" s="64"/>
      <c r="MNR36" s="64"/>
      <c r="MNS36" s="64"/>
      <c r="MNT36" s="64"/>
      <c r="MNU36" s="64"/>
      <c r="MNV36" s="64"/>
      <c r="MNW36" s="64"/>
      <c r="MNX36" s="64"/>
      <c r="MNY36" s="64"/>
      <c r="MNZ36" s="64"/>
      <c r="MOA36" s="64"/>
      <c r="MOB36" s="64"/>
      <c r="MOC36" s="64"/>
      <c r="MOD36" s="64"/>
      <c r="MOE36" s="64"/>
      <c r="MOF36" s="64"/>
      <c r="MOG36" s="64"/>
      <c r="MOH36" s="64"/>
      <c r="MOI36" s="64"/>
      <c r="MOJ36" s="64"/>
      <c r="MOK36" s="64"/>
      <c r="MOL36" s="64"/>
      <c r="MOM36" s="64"/>
      <c r="MON36" s="64"/>
      <c r="MOO36" s="64"/>
      <c r="MOP36" s="64"/>
      <c r="MOQ36" s="64"/>
      <c r="MOR36" s="64"/>
      <c r="MOS36" s="64"/>
      <c r="MOT36" s="64"/>
      <c r="MOU36" s="64"/>
      <c r="MOV36" s="64"/>
      <c r="MOW36" s="64"/>
      <c r="MOX36" s="64"/>
      <c r="MOY36" s="64"/>
      <c r="MOZ36" s="64"/>
      <c r="MPA36" s="64"/>
      <c r="MPB36" s="64"/>
      <c r="MPC36" s="64"/>
      <c r="MPD36" s="64"/>
      <c r="MPE36" s="64"/>
      <c r="MPF36" s="64"/>
      <c r="MPG36" s="64"/>
      <c r="MPH36" s="64"/>
      <c r="MPI36" s="64"/>
      <c r="MPJ36" s="64"/>
      <c r="MPK36" s="64"/>
      <c r="MPL36" s="64"/>
      <c r="MPM36" s="64"/>
      <c r="MPN36" s="64"/>
      <c r="MPO36" s="64"/>
      <c r="MPP36" s="64"/>
      <c r="MPQ36" s="64"/>
      <c r="MPR36" s="64"/>
      <c r="MPS36" s="64"/>
      <c r="MPT36" s="64"/>
      <c r="MPU36" s="64"/>
      <c r="MPV36" s="64"/>
      <c r="MPW36" s="64"/>
      <c r="MPX36" s="64"/>
      <c r="MPY36" s="64"/>
      <c r="MPZ36" s="64"/>
      <c r="MQA36" s="64"/>
      <c r="MQB36" s="64"/>
      <c r="MQC36" s="64"/>
      <c r="MQD36" s="64"/>
      <c r="MQE36" s="64"/>
      <c r="MQF36" s="64"/>
      <c r="MQG36" s="64"/>
      <c r="MQH36" s="64"/>
      <c r="MQI36" s="64"/>
      <c r="MQJ36" s="64"/>
      <c r="MQK36" s="64"/>
      <c r="MQL36" s="64"/>
      <c r="MQM36" s="64"/>
      <c r="MQN36" s="64"/>
      <c r="MQO36" s="64"/>
      <c r="MQP36" s="64"/>
      <c r="MQQ36" s="64"/>
      <c r="MQR36" s="64"/>
      <c r="MQS36" s="64"/>
      <c r="MQT36" s="64"/>
      <c r="MQU36" s="64"/>
      <c r="MQV36" s="64"/>
      <c r="MQW36" s="64"/>
      <c r="MQX36" s="64"/>
      <c r="MQY36" s="64"/>
      <c r="MQZ36" s="64"/>
      <c r="MRA36" s="64"/>
      <c r="MRB36" s="64"/>
      <c r="MRC36" s="64"/>
      <c r="MRD36" s="64"/>
      <c r="MRE36" s="64"/>
      <c r="MRF36" s="64"/>
      <c r="MRG36" s="64"/>
      <c r="MRH36" s="64"/>
      <c r="MRI36" s="64"/>
      <c r="MRJ36" s="64"/>
      <c r="MRK36" s="64"/>
      <c r="MRL36" s="64"/>
      <c r="MRM36" s="64"/>
      <c r="MRN36" s="64"/>
      <c r="MRO36" s="64"/>
      <c r="MRP36" s="64"/>
      <c r="MRQ36" s="64"/>
      <c r="MRR36" s="64"/>
      <c r="MRS36" s="64"/>
      <c r="MRT36" s="64"/>
      <c r="MRU36" s="64"/>
      <c r="MRV36" s="64"/>
      <c r="MRW36" s="64"/>
      <c r="MRX36" s="64"/>
      <c r="MRY36" s="64"/>
      <c r="MRZ36" s="64"/>
      <c r="MSA36" s="64"/>
      <c r="MSB36" s="64"/>
      <c r="MSC36" s="64"/>
      <c r="MSD36" s="64"/>
      <c r="MSE36" s="64"/>
      <c r="MSF36" s="64"/>
      <c r="MSG36" s="64"/>
      <c r="MSH36" s="64"/>
      <c r="MSI36" s="64"/>
      <c r="MSJ36" s="64"/>
      <c r="MSK36" s="64"/>
      <c r="MSL36" s="64"/>
      <c r="MSM36" s="64"/>
      <c r="MSN36" s="64"/>
      <c r="MSO36" s="64"/>
      <c r="MSP36" s="64"/>
      <c r="MSQ36" s="64"/>
      <c r="MSR36" s="64"/>
      <c r="MSS36" s="64"/>
      <c r="MST36" s="64"/>
      <c r="MSU36" s="64"/>
      <c r="MSV36" s="64"/>
      <c r="MSW36" s="64"/>
      <c r="MSX36" s="64"/>
      <c r="MSY36" s="64"/>
      <c r="MSZ36" s="64"/>
      <c r="MTA36" s="64"/>
      <c r="MTB36" s="64"/>
      <c r="MTC36" s="64"/>
      <c r="MTD36" s="64"/>
      <c r="MTE36" s="64"/>
      <c r="MTF36" s="64"/>
      <c r="MTG36" s="64"/>
      <c r="MTH36" s="64"/>
      <c r="MTI36" s="64"/>
      <c r="MTJ36" s="64"/>
      <c r="MTK36" s="64"/>
      <c r="MTL36" s="64"/>
      <c r="MTM36" s="64"/>
      <c r="MTN36" s="64"/>
      <c r="MTO36" s="64"/>
      <c r="MTP36" s="64"/>
      <c r="MTQ36" s="64"/>
      <c r="MTR36" s="64"/>
      <c r="MTS36" s="64"/>
      <c r="MTT36" s="64"/>
      <c r="MTU36" s="64"/>
      <c r="MTV36" s="64"/>
      <c r="MTW36" s="64"/>
      <c r="MTX36" s="64"/>
      <c r="MTY36" s="64"/>
      <c r="MTZ36" s="64"/>
      <c r="MUA36" s="64"/>
      <c r="MUB36" s="64"/>
      <c r="MUC36" s="64"/>
      <c r="MUD36" s="64"/>
      <c r="MUE36" s="64"/>
      <c r="MUF36" s="64"/>
      <c r="MUG36" s="64"/>
      <c r="MUH36" s="64"/>
      <c r="MUI36" s="64"/>
      <c r="MUJ36" s="64"/>
      <c r="MUK36" s="64"/>
      <c r="MUL36" s="64"/>
      <c r="MUM36" s="64"/>
      <c r="MUN36" s="64"/>
      <c r="MUO36" s="64"/>
      <c r="MUP36" s="64"/>
      <c r="MUQ36" s="64"/>
      <c r="MUR36" s="64"/>
      <c r="MUS36" s="64"/>
      <c r="MUT36" s="64"/>
      <c r="MUU36" s="64"/>
      <c r="MUV36" s="64"/>
      <c r="MUW36" s="64"/>
      <c r="MUX36" s="64"/>
      <c r="MUY36" s="64"/>
      <c r="MUZ36" s="64"/>
      <c r="MVA36" s="64"/>
      <c r="MVB36" s="64"/>
      <c r="MVC36" s="64"/>
      <c r="MVD36" s="64"/>
      <c r="MVE36" s="64"/>
      <c r="MVF36" s="64"/>
      <c r="MVG36" s="64"/>
      <c r="MVH36" s="64"/>
      <c r="MVI36" s="64"/>
      <c r="MVJ36" s="64"/>
      <c r="MVK36" s="64"/>
      <c r="MVL36" s="64"/>
      <c r="MVM36" s="64"/>
      <c r="MVN36" s="64"/>
      <c r="MVO36" s="64"/>
      <c r="MVP36" s="64"/>
      <c r="MVQ36" s="64"/>
      <c r="MVR36" s="64"/>
      <c r="MVS36" s="64"/>
      <c r="MVT36" s="64"/>
      <c r="MVU36" s="64"/>
      <c r="MVV36" s="64"/>
      <c r="MVW36" s="64"/>
      <c r="MVX36" s="64"/>
      <c r="MVY36" s="64"/>
      <c r="MVZ36" s="64"/>
      <c r="MWA36" s="64"/>
      <c r="MWB36" s="64"/>
      <c r="MWC36" s="64"/>
      <c r="MWD36" s="64"/>
      <c r="MWE36" s="64"/>
      <c r="MWF36" s="64"/>
      <c r="MWG36" s="64"/>
      <c r="MWH36" s="64"/>
      <c r="MWI36" s="64"/>
      <c r="MWJ36" s="64"/>
      <c r="MWK36" s="64"/>
      <c r="MWL36" s="64"/>
      <c r="MWM36" s="64"/>
      <c r="MWN36" s="64"/>
      <c r="MWO36" s="64"/>
      <c r="MWP36" s="64"/>
      <c r="MWQ36" s="64"/>
      <c r="MWR36" s="64"/>
      <c r="MWS36" s="64"/>
      <c r="MWT36" s="64"/>
      <c r="MWU36" s="64"/>
      <c r="MWV36" s="64"/>
      <c r="MWW36" s="64"/>
      <c r="MWX36" s="64"/>
      <c r="MWY36" s="64"/>
      <c r="MWZ36" s="64"/>
      <c r="MXA36" s="64"/>
      <c r="MXB36" s="64"/>
      <c r="MXC36" s="64"/>
      <c r="MXD36" s="64"/>
      <c r="MXE36" s="64"/>
      <c r="MXF36" s="64"/>
      <c r="MXG36" s="64"/>
      <c r="MXH36" s="64"/>
      <c r="MXI36" s="64"/>
      <c r="MXJ36" s="64"/>
      <c r="MXK36" s="64"/>
      <c r="MXL36" s="64"/>
      <c r="MXM36" s="64"/>
      <c r="MXN36" s="64"/>
      <c r="MXO36" s="64"/>
      <c r="MXP36" s="64"/>
      <c r="MXQ36" s="64"/>
      <c r="MXR36" s="64"/>
      <c r="MXS36" s="64"/>
      <c r="MXT36" s="64"/>
      <c r="MXU36" s="64"/>
      <c r="MXV36" s="64"/>
      <c r="MXW36" s="64"/>
      <c r="MXX36" s="64"/>
      <c r="MXY36" s="64"/>
      <c r="MXZ36" s="64"/>
      <c r="MYA36" s="64"/>
      <c r="MYB36" s="64"/>
      <c r="MYC36" s="64"/>
      <c r="MYD36" s="64"/>
      <c r="MYE36" s="64"/>
      <c r="MYF36" s="64"/>
      <c r="MYG36" s="64"/>
      <c r="MYH36" s="64"/>
      <c r="MYI36" s="64"/>
      <c r="MYJ36" s="64"/>
      <c r="MYK36" s="64"/>
      <c r="MYL36" s="64"/>
      <c r="MYM36" s="64"/>
      <c r="MYN36" s="64"/>
      <c r="MYO36" s="64"/>
      <c r="MYP36" s="64"/>
      <c r="MYQ36" s="64"/>
      <c r="MYR36" s="64"/>
      <c r="MYS36" s="64"/>
      <c r="MYT36" s="64"/>
      <c r="MYU36" s="64"/>
      <c r="MYV36" s="64"/>
      <c r="MYW36" s="64"/>
      <c r="MYX36" s="64"/>
      <c r="MYY36" s="64"/>
      <c r="MYZ36" s="64"/>
      <c r="MZA36" s="64"/>
      <c r="MZB36" s="64"/>
      <c r="MZC36" s="64"/>
      <c r="MZD36" s="64"/>
      <c r="MZE36" s="64"/>
      <c r="MZF36" s="64"/>
      <c r="MZG36" s="64"/>
      <c r="MZH36" s="64"/>
      <c r="MZI36" s="64"/>
      <c r="MZJ36" s="64"/>
      <c r="MZK36" s="64"/>
      <c r="MZL36" s="64"/>
      <c r="MZM36" s="64"/>
      <c r="MZN36" s="64"/>
      <c r="MZO36" s="64"/>
      <c r="MZP36" s="64"/>
      <c r="MZQ36" s="64"/>
      <c r="MZR36" s="64"/>
      <c r="MZS36" s="64"/>
      <c r="MZT36" s="64"/>
      <c r="MZU36" s="64"/>
      <c r="MZV36" s="64"/>
      <c r="MZW36" s="64"/>
      <c r="MZX36" s="64"/>
      <c r="MZY36" s="64"/>
      <c r="MZZ36" s="64"/>
      <c r="NAA36" s="64"/>
      <c r="NAB36" s="64"/>
      <c r="NAC36" s="64"/>
      <c r="NAD36" s="64"/>
      <c r="NAE36" s="64"/>
      <c r="NAF36" s="64"/>
      <c r="NAG36" s="64"/>
      <c r="NAH36" s="64"/>
      <c r="NAI36" s="64"/>
      <c r="NAJ36" s="64"/>
      <c r="NAK36" s="64"/>
      <c r="NAL36" s="64"/>
      <c r="NAM36" s="64"/>
      <c r="NAN36" s="64"/>
      <c r="NAO36" s="64"/>
      <c r="NAP36" s="64"/>
      <c r="NAQ36" s="64"/>
      <c r="NAR36" s="64"/>
      <c r="NAS36" s="64"/>
      <c r="NAT36" s="64"/>
      <c r="NAU36" s="64"/>
      <c r="NAV36" s="64"/>
      <c r="NAW36" s="64"/>
      <c r="NAX36" s="64"/>
      <c r="NAY36" s="64"/>
      <c r="NAZ36" s="64"/>
      <c r="NBA36" s="64"/>
      <c r="NBB36" s="64"/>
      <c r="NBC36" s="64"/>
      <c r="NBD36" s="64"/>
      <c r="NBE36" s="64"/>
      <c r="NBF36" s="64"/>
      <c r="NBG36" s="64"/>
      <c r="NBH36" s="64"/>
      <c r="NBI36" s="64"/>
      <c r="NBJ36" s="64"/>
      <c r="NBK36" s="64"/>
      <c r="NBL36" s="64"/>
      <c r="NBM36" s="64"/>
      <c r="NBN36" s="64"/>
      <c r="NBO36" s="64"/>
      <c r="NBP36" s="64"/>
      <c r="NBQ36" s="64"/>
      <c r="NBR36" s="64"/>
      <c r="NBS36" s="64"/>
      <c r="NBT36" s="64"/>
      <c r="NBU36" s="64"/>
      <c r="NBV36" s="64"/>
      <c r="NBW36" s="64"/>
      <c r="NBX36" s="64"/>
      <c r="NBY36" s="64"/>
      <c r="NBZ36" s="64"/>
      <c r="NCA36" s="64"/>
      <c r="NCB36" s="64"/>
      <c r="NCC36" s="64"/>
      <c r="NCD36" s="64"/>
      <c r="NCE36" s="64"/>
      <c r="NCF36" s="64"/>
      <c r="NCG36" s="64"/>
      <c r="NCH36" s="64"/>
      <c r="NCI36" s="64"/>
      <c r="NCJ36" s="64"/>
      <c r="NCK36" s="64"/>
      <c r="NCL36" s="64"/>
      <c r="NCM36" s="64"/>
      <c r="NCN36" s="64"/>
      <c r="NCO36" s="64"/>
      <c r="NCP36" s="64"/>
      <c r="NCQ36" s="64"/>
      <c r="NCR36" s="64"/>
      <c r="NCS36" s="64"/>
      <c r="NCT36" s="64"/>
      <c r="NCU36" s="64"/>
      <c r="NCV36" s="64"/>
      <c r="NCW36" s="64"/>
      <c r="NCX36" s="64"/>
      <c r="NCY36" s="64"/>
      <c r="NCZ36" s="64"/>
      <c r="NDA36" s="64"/>
      <c r="NDB36" s="64"/>
      <c r="NDC36" s="64"/>
      <c r="NDD36" s="64"/>
      <c r="NDE36" s="64"/>
      <c r="NDF36" s="64"/>
      <c r="NDG36" s="64"/>
      <c r="NDH36" s="64"/>
      <c r="NDI36" s="64"/>
      <c r="NDJ36" s="64"/>
      <c r="NDK36" s="64"/>
      <c r="NDL36" s="64"/>
      <c r="NDM36" s="64"/>
      <c r="NDN36" s="64"/>
      <c r="NDO36" s="64"/>
      <c r="NDP36" s="64"/>
      <c r="NDQ36" s="64"/>
      <c r="NDR36" s="64"/>
      <c r="NDS36" s="64"/>
      <c r="NDT36" s="64"/>
      <c r="NDU36" s="64"/>
      <c r="NDV36" s="64"/>
      <c r="NDW36" s="64"/>
      <c r="NDX36" s="64"/>
      <c r="NDY36" s="64"/>
      <c r="NDZ36" s="64"/>
      <c r="NEA36" s="64"/>
      <c r="NEB36" s="64"/>
      <c r="NEC36" s="64"/>
      <c r="NED36" s="64"/>
      <c r="NEE36" s="64"/>
      <c r="NEF36" s="64"/>
      <c r="NEG36" s="64"/>
      <c r="NEH36" s="64"/>
      <c r="NEI36" s="64"/>
      <c r="NEJ36" s="64"/>
      <c r="NEK36" s="64"/>
      <c r="NEL36" s="64"/>
      <c r="NEM36" s="64"/>
      <c r="NEN36" s="64"/>
      <c r="NEO36" s="64"/>
      <c r="NEP36" s="64"/>
      <c r="NEQ36" s="64"/>
      <c r="NER36" s="64"/>
      <c r="NES36" s="64"/>
      <c r="NET36" s="64"/>
      <c r="NEU36" s="64"/>
      <c r="NEV36" s="64"/>
      <c r="NEW36" s="64"/>
      <c r="NEX36" s="64"/>
      <c r="NEY36" s="64"/>
      <c r="NEZ36" s="64"/>
      <c r="NFA36" s="64"/>
      <c r="NFB36" s="64"/>
      <c r="NFC36" s="64"/>
      <c r="NFD36" s="64"/>
      <c r="NFE36" s="64"/>
      <c r="NFF36" s="64"/>
      <c r="NFG36" s="64"/>
      <c r="NFH36" s="64"/>
      <c r="NFI36" s="64"/>
      <c r="NFJ36" s="64"/>
      <c r="NFK36" s="64"/>
      <c r="NFL36" s="64"/>
      <c r="NFM36" s="64"/>
      <c r="NFN36" s="64"/>
      <c r="NFO36" s="64"/>
      <c r="NFP36" s="64"/>
      <c r="NFQ36" s="64"/>
      <c r="NFR36" s="64"/>
      <c r="NFS36" s="64"/>
      <c r="NFT36" s="64"/>
      <c r="NFU36" s="64"/>
      <c r="NFV36" s="64"/>
      <c r="NFW36" s="64"/>
      <c r="NFX36" s="64"/>
      <c r="NFY36" s="64"/>
      <c r="NFZ36" s="64"/>
      <c r="NGA36" s="64"/>
      <c r="NGB36" s="64"/>
      <c r="NGC36" s="64"/>
      <c r="NGD36" s="64"/>
      <c r="NGE36" s="64"/>
      <c r="NGF36" s="64"/>
      <c r="NGG36" s="64"/>
      <c r="NGH36" s="64"/>
      <c r="NGI36" s="64"/>
      <c r="NGJ36" s="64"/>
      <c r="NGK36" s="64"/>
      <c r="NGL36" s="64"/>
      <c r="NGM36" s="64"/>
      <c r="NGN36" s="64"/>
      <c r="NGO36" s="64"/>
      <c r="NGP36" s="64"/>
      <c r="NGQ36" s="64"/>
      <c r="NGR36" s="64"/>
      <c r="NGS36" s="64"/>
      <c r="NGT36" s="64"/>
      <c r="NGU36" s="64"/>
      <c r="NGV36" s="64"/>
      <c r="NGW36" s="64"/>
      <c r="NGX36" s="64"/>
      <c r="NGY36" s="64"/>
      <c r="NGZ36" s="64"/>
      <c r="NHA36" s="64"/>
      <c r="NHB36" s="64"/>
      <c r="NHC36" s="64"/>
      <c r="NHD36" s="64"/>
      <c r="NHE36" s="64"/>
      <c r="NHF36" s="64"/>
      <c r="NHG36" s="64"/>
      <c r="NHH36" s="64"/>
      <c r="NHI36" s="64"/>
      <c r="NHJ36" s="64"/>
      <c r="NHK36" s="64"/>
      <c r="NHL36" s="64"/>
      <c r="NHM36" s="64"/>
      <c r="NHN36" s="64"/>
      <c r="NHO36" s="64"/>
      <c r="NHP36" s="64"/>
      <c r="NHQ36" s="64"/>
      <c r="NHR36" s="64"/>
      <c r="NHS36" s="64"/>
      <c r="NHT36" s="64"/>
      <c r="NHU36" s="64"/>
      <c r="NHV36" s="64"/>
      <c r="NHW36" s="64"/>
      <c r="NHX36" s="64"/>
      <c r="NHY36" s="64"/>
      <c r="NHZ36" s="64"/>
      <c r="NIA36" s="64"/>
      <c r="NIB36" s="64"/>
      <c r="NIC36" s="64"/>
      <c r="NID36" s="64"/>
      <c r="NIE36" s="64"/>
      <c r="NIF36" s="64"/>
      <c r="NIG36" s="64"/>
      <c r="NIH36" s="64"/>
      <c r="NII36" s="64"/>
      <c r="NIJ36" s="64"/>
      <c r="NIK36" s="64"/>
      <c r="NIL36" s="64"/>
      <c r="NIM36" s="64"/>
      <c r="NIN36" s="64"/>
      <c r="NIO36" s="64"/>
      <c r="NIP36" s="64"/>
      <c r="NIQ36" s="64"/>
      <c r="NIR36" s="64"/>
      <c r="NIS36" s="64"/>
      <c r="NIT36" s="64"/>
      <c r="NIU36" s="64"/>
      <c r="NIV36" s="64"/>
      <c r="NIW36" s="64"/>
      <c r="NIX36" s="64"/>
      <c r="NIY36" s="64"/>
      <c r="NIZ36" s="64"/>
      <c r="NJA36" s="64"/>
      <c r="NJB36" s="64"/>
      <c r="NJC36" s="64"/>
      <c r="NJD36" s="64"/>
      <c r="NJE36" s="64"/>
      <c r="NJF36" s="64"/>
      <c r="NJG36" s="64"/>
      <c r="NJH36" s="64"/>
      <c r="NJI36" s="64"/>
      <c r="NJJ36" s="64"/>
      <c r="NJK36" s="64"/>
      <c r="NJL36" s="64"/>
      <c r="NJM36" s="64"/>
      <c r="NJN36" s="64"/>
      <c r="NJO36" s="64"/>
      <c r="NJP36" s="64"/>
      <c r="NJQ36" s="64"/>
      <c r="NJR36" s="64"/>
      <c r="NJS36" s="64"/>
      <c r="NJT36" s="64"/>
      <c r="NJU36" s="64"/>
      <c r="NJV36" s="64"/>
      <c r="NJW36" s="64"/>
      <c r="NJX36" s="64"/>
      <c r="NJY36" s="64"/>
      <c r="NJZ36" s="64"/>
      <c r="NKA36" s="64"/>
      <c r="NKB36" s="64"/>
      <c r="NKC36" s="64"/>
      <c r="NKD36" s="64"/>
      <c r="NKE36" s="64"/>
      <c r="NKF36" s="64"/>
      <c r="NKG36" s="64"/>
      <c r="NKH36" s="64"/>
      <c r="NKI36" s="64"/>
      <c r="NKJ36" s="64"/>
      <c r="NKK36" s="64"/>
      <c r="NKL36" s="64"/>
      <c r="NKM36" s="64"/>
      <c r="NKN36" s="64"/>
      <c r="NKO36" s="64"/>
      <c r="NKP36" s="64"/>
      <c r="NKQ36" s="64"/>
      <c r="NKR36" s="64"/>
      <c r="NKS36" s="64"/>
      <c r="NKT36" s="64"/>
      <c r="NKU36" s="64"/>
      <c r="NKV36" s="64"/>
      <c r="NKW36" s="64"/>
      <c r="NKX36" s="64"/>
      <c r="NKY36" s="64"/>
      <c r="NKZ36" s="64"/>
      <c r="NLA36" s="64"/>
      <c r="NLB36" s="64"/>
      <c r="NLC36" s="64"/>
      <c r="NLD36" s="64"/>
      <c r="NLE36" s="64"/>
      <c r="NLF36" s="64"/>
      <c r="NLG36" s="64"/>
      <c r="NLH36" s="64"/>
      <c r="NLI36" s="64"/>
      <c r="NLJ36" s="64"/>
      <c r="NLK36" s="64"/>
      <c r="NLL36" s="64"/>
      <c r="NLM36" s="64"/>
      <c r="NLN36" s="64"/>
      <c r="NLO36" s="64"/>
      <c r="NLP36" s="64"/>
      <c r="NLQ36" s="64"/>
      <c r="NLR36" s="64"/>
      <c r="NLS36" s="64"/>
      <c r="NLT36" s="64"/>
      <c r="NLU36" s="64"/>
      <c r="NLV36" s="64"/>
      <c r="NLW36" s="64"/>
      <c r="NLX36" s="64"/>
      <c r="NLY36" s="64"/>
      <c r="NLZ36" s="64"/>
      <c r="NMA36" s="64"/>
      <c r="NMB36" s="64"/>
      <c r="NMC36" s="64"/>
      <c r="NMD36" s="64"/>
      <c r="NME36" s="64"/>
      <c r="NMF36" s="64"/>
      <c r="NMG36" s="64"/>
      <c r="NMH36" s="64"/>
      <c r="NMI36" s="64"/>
      <c r="NMJ36" s="64"/>
      <c r="NMK36" s="64"/>
      <c r="NML36" s="64"/>
      <c r="NMM36" s="64"/>
      <c r="NMN36" s="64"/>
      <c r="NMO36" s="64"/>
      <c r="NMP36" s="64"/>
      <c r="NMQ36" s="64"/>
      <c r="NMR36" s="64"/>
      <c r="NMS36" s="64"/>
      <c r="NMT36" s="64"/>
      <c r="NMU36" s="64"/>
      <c r="NMV36" s="64"/>
      <c r="NMW36" s="64"/>
      <c r="NMX36" s="64"/>
      <c r="NMY36" s="64"/>
      <c r="NMZ36" s="64"/>
      <c r="NNA36" s="64"/>
      <c r="NNB36" s="64"/>
      <c r="NNC36" s="64"/>
      <c r="NND36" s="64"/>
      <c r="NNE36" s="64"/>
      <c r="NNF36" s="64"/>
      <c r="NNG36" s="64"/>
      <c r="NNH36" s="64"/>
      <c r="NNI36" s="64"/>
      <c r="NNJ36" s="64"/>
      <c r="NNK36" s="64"/>
      <c r="NNL36" s="64"/>
      <c r="NNM36" s="64"/>
      <c r="NNN36" s="64"/>
      <c r="NNO36" s="64"/>
      <c r="NNP36" s="64"/>
      <c r="NNQ36" s="64"/>
      <c r="NNR36" s="64"/>
      <c r="NNS36" s="64"/>
      <c r="NNT36" s="64"/>
      <c r="NNU36" s="64"/>
      <c r="NNV36" s="64"/>
      <c r="NNW36" s="64"/>
      <c r="NNX36" s="64"/>
      <c r="NNY36" s="64"/>
      <c r="NNZ36" s="64"/>
      <c r="NOA36" s="64"/>
      <c r="NOB36" s="64"/>
      <c r="NOC36" s="64"/>
      <c r="NOD36" s="64"/>
      <c r="NOE36" s="64"/>
      <c r="NOF36" s="64"/>
      <c r="NOG36" s="64"/>
      <c r="NOH36" s="64"/>
      <c r="NOI36" s="64"/>
      <c r="NOJ36" s="64"/>
      <c r="NOK36" s="64"/>
      <c r="NOL36" s="64"/>
      <c r="NOM36" s="64"/>
      <c r="NON36" s="64"/>
      <c r="NOO36" s="64"/>
      <c r="NOP36" s="64"/>
      <c r="NOQ36" s="64"/>
      <c r="NOR36" s="64"/>
      <c r="NOS36" s="64"/>
      <c r="NOT36" s="64"/>
      <c r="NOU36" s="64"/>
      <c r="NOV36" s="64"/>
      <c r="NOW36" s="64"/>
      <c r="NOX36" s="64"/>
      <c r="NOY36" s="64"/>
      <c r="NOZ36" s="64"/>
      <c r="NPA36" s="64"/>
      <c r="NPB36" s="64"/>
      <c r="NPC36" s="64"/>
      <c r="NPD36" s="64"/>
      <c r="NPE36" s="64"/>
      <c r="NPF36" s="64"/>
      <c r="NPG36" s="64"/>
      <c r="NPH36" s="64"/>
      <c r="NPI36" s="64"/>
      <c r="NPJ36" s="64"/>
      <c r="NPK36" s="64"/>
      <c r="NPL36" s="64"/>
      <c r="NPM36" s="64"/>
      <c r="NPN36" s="64"/>
      <c r="NPO36" s="64"/>
      <c r="NPP36" s="64"/>
      <c r="NPQ36" s="64"/>
      <c r="NPR36" s="64"/>
      <c r="NPS36" s="64"/>
      <c r="NPT36" s="64"/>
      <c r="NPU36" s="64"/>
      <c r="NPV36" s="64"/>
      <c r="NPW36" s="64"/>
      <c r="NPX36" s="64"/>
      <c r="NPY36" s="64"/>
      <c r="NPZ36" s="64"/>
      <c r="NQA36" s="64"/>
      <c r="NQB36" s="64"/>
      <c r="NQC36" s="64"/>
      <c r="NQD36" s="64"/>
      <c r="NQE36" s="64"/>
      <c r="NQF36" s="64"/>
      <c r="NQG36" s="64"/>
      <c r="NQH36" s="64"/>
      <c r="NQI36" s="64"/>
      <c r="NQJ36" s="64"/>
      <c r="NQK36" s="64"/>
      <c r="NQL36" s="64"/>
      <c r="NQM36" s="64"/>
      <c r="NQN36" s="64"/>
      <c r="NQO36" s="64"/>
      <c r="NQP36" s="64"/>
      <c r="NQQ36" s="64"/>
      <c r="NQR36" s="64"/>
      <c r="NQS36" s="64"/>
      <c r="NQT36" s="64"/>
      <c r="NQU36" s="64"/>
      <c r="NQV36" s="64"/>
      <c r="NQW36" s="64"/>
      <c r="NQX36" s="64"/>
      <c r="NQY36" s="64"/>
      <c r="NQZ36" s="64"/>
      <c r="NRA36" s="64"/>
      <c r="NRB36" s="64"/>
      <c r="NRC36" s="64"/>
      <c r="NRD36" s="64"/>
      <c r="NRE36" s="64"/>
      <c r="NRF36" s="64"/>
      <c r="NRG36" s="64"/>
      <c r="NRH36" s="64"/>
      <c r="NRI36" s="64"/>
      <c r="NRJ36" s="64"/>
      <c r="NRK36" s="64"/>
      <c r="NRL36" s="64"/>
      <c r="NRM36" s="64"/>
      <c r="NRN36" s="64"/>
      <c r="NRO36" s="64"/>
      <c r="NRP36" s="64"/>
      <c r="NRQ36" s="64"/>
      <c r="NRR36" s="64"/>
      <c r="NRS36" s="64"/>
      <c r="NRT36" s="64"/>
      <c r="NRU36" s="64"/>
      <c r="NRV36" s="64"/>
      <c r="NRW36" s="64"/>
      <c r="NRX36" s="64"/>
      <c r="NRY36" s="64"/>
      <c r="NRZ36" s="64"/>
      <c r="NSA36" s="64"/>
      <c r="NSB36" s="64"/>
      <c r="NSC36" s="64"/>
      <c r="NSD36" s="64"/>
      <c r="NSE36" s="64"/>
      <c r="NSF36" s="64"/>
      <c r="NSG36" s="64"/>
      <c r="NSH36" s="64"/>
      <c r="NSI36" s="64"/>
      <c r="NSJ36" s="64"/>
      <c r="NSK36" s="64"/>
      <c r="NSL36" s="64"/>
      <c r="NSM36" s="64"/>
      <c r="NSN36" s="64"/>
      <c r="NSO36" s="64"/>
      <c r="NSP36" s="64"/>
      <c r="NSQ36" s="64"/>
      <c r="NSR36" s="64"/>
      <c r="NSS36" s="64"/>
      <c r="NST36" s="64"/>
      <c r="NSU36" s="64"/>
      <c r="NSV36" s="64"/>
      <c r="NSW36" s="64"/>
      <c r="NSX36" s="64"/>
      <c r="NSY36" s="64"/>
      <c r="NSZ36" s="64"/>
      <c r="NTA36" s="64"/>
      <c r="NTB36" s="64"/>
      <c r="NTC36" s="64"/>
      <c r="NTD36" s="64"/>
      <c r="NTE36" s="64"/>
      <c r="NTF36" s="64"/>
      <c r="NTG36" s="64"/>
      <c r="NTH36" s="64"/>
      <c r="NTI36" s="64"/>
      <c r="NTJ36" s="64"/>
      <c r="NTK36" s="64"/>
      <c r="NTL36" s="64"/>
      <c r="NTM36" s="64"/>
      <c r="NTN36" s="64"/>
      <c r="NTO36" s="64"/>
      <c r="NTP36" s="64"/>
      <c r="NTQ36" s="64"/>
      <c r="NTR36" s="64"/>
      <c r="NTS36" s="64"/>
      <c r="NTT36" s="64"/>
      <c r="NTU36" s="64"/>
      <c r="NTV36" s="64"/>
      <c r="NTW36" s="64"/>
      <c r="NTX36" s="64"/>
      <c r="NTY36" s="64"/>
      <c r="NTZ36" s="64"/>
      <c r="NUA36" s="64"/>
      <c r="NUB36" s="64"/>
      <c r="NUC36" s="64"/>
      <c r="NUD36" s="64"/>
      <c r="NUE36" s="64"/>
      <c r="NUF36" s="64"/>
      <c r="NUG36" s="64"/>
      <c r="NUH36" s="64"/>
      <c r="NUI36" s="64"/>
      <c r="NUJ36" s="64"/>
      <c r="NUK36" s="64"/>
      <c r="NUL36" s="64"/>
      <c r="NUM36" s="64"/>
      <c r="NUN36" s="64"/>
      <c r="NUO36" s="64"/>
      <c r="NUP36" s="64"/>
      <c r="NUQ36" s="64"/>
      <c r="NUR36" s="64"/>
      <c r="NUS36" s="64"/>
      <c r="NUT36" s="64"/>
      <c r="NUU36" s="64"/>
      <c r="NUV36" s="64"/>
      <c r="NUW36" s="64"/>
      <c r="NUX36" s="64"/>
      <c r="NUY36" s="64"/>
      <c r="NUZ36" s="64"/>
      <c r="NVA36" s="64"/>
      <c r="NVB36" s="64"/>
      <c r="NVC36" s="64"/>
      <c r="NVD36" s="64"/>
      <c r="NVE36" s="64"/>
      <c r="NVF36" s="64"/>
      <c r="NVG36" s="64"/>
      <c r="NVH36" s="64"/>
      <c r="NVI36" s="64"/>
      <c r="NVJ36" s="64"/>
      <c r="NVK36" s="64"/>
      <c r="NVL36" s="64"/>
      <c r="NVM36" s="64"/>
      <c r="NVN36" s="64"/>
      <c r="NVO36" s="64"/>
      <c r="NVP36" s="64"/>
      <c r="NVQ36" s="64"/>
      <c r="NVR36" s="64"/>
      <c r="NVS36" s="64"/>
      <c r="NVT36" s="64"/>
      <c r="NVU36" s="64"/>
      <c r="NVV36" s="64"/>
      <c r="NVW36" s="64"/>
      <c r="NVX36" s="64"/>
      <c r="NVY36" s="64"/>
      <c r="NVZ36" s="64"/>
      <c r="NWA36" s="64"/>
      <c r="NWB36" s="64"/>
      <c r="NWC36" s="64"/>
      <c r="NWD36" s="64"/>
      <c r="NWE36" s="64"/>
      <c r="NWF36" s="64"/>
      <c r="NWG36" s="64"/>
      <c r="NWH36" s="64"/>
      <c r="NWI36" s="64"/>
      <c r="NWJ36" s="64"/>
      <c r="NWK36" s="64"/>
      <c r="NWL36" s="64"/>
      <c r="NWM36" s="64"/>
      <c r="NWN36" s="64"/>
      <c r="NWO36" s="64"/>
      <c r="NWP36" s="64"/>
      <c r="NWQ36" s="64"/>
      <c r="NWR36" s="64"/>
      <c r="NWS36" s="64"/>
      <c r="NWT36" s="64"/>
      <c r="NWU36" s="64"/>
      <c r="NWV36" s="64"/>
      <c r="NWW36" s="64"/>
      <c r="NWX36" s="64"/>
      <c r="NWY36" s="64"/>
      <c r="NWZ36" s="64"/>
      <c r="NXA36" s="64"/>
      <c r="NXB36" s="64"/>
      <c r="NXC36" s="64"/>
      <c r="NXD36" s="64"/>
      <c r="NXE36" s="64"/>
      <c r="NXF36" s="64"/>
      <c r="NXG36" s="64"/>
      <c r="NXH36" s="64"/>
      <c r="NXI36" s="64"/>
      <c r="NXJ36" s="64"/>
      <c r="NXK36" s="64"/>
      <c r="NXL36" s="64"/>
      <c r="NXM36" s="64"/>
      <c r="NXN36" s="64"/>
      <c r="NXO36" s="64"/>
      <c r="NXP36" s="64"/>
      <c r="NXQ36" s="64"/>
      <c r="NXR36" s="64"/>
      <c r="NXS36" s="64"/>
      <c r="NXT36" s="64"/>
      <c r="NXU36" s="64"/>
      <c r="NXV36" s="64"/>
      <c r="NXW36" s="64"/>
      <c r="NXX36" s="64"/>
      <c r="NXY36" s="64"/>
      <c r="NXZ36" s="64"/>
      <c r="NYA36" s="64"/>
      <c r="NYB36" s="64"/>
      <c r="NYC36" s="64"/>
      <c r="NYD36" s="64"/>
      <c r="NYE36" s="64"/>
      <c r="NYF36" s="64"/>
      <c r="NYG36" s="64"/>
      <c r="NYH36" s="64"/>
      <c r="NYI36" s="64"/>
      <c r="NYJ36" s="64"/>
      <c r="NYK36" s="64"/>
      <c r="NYL36" s="64"/>
      <c r="NYM36" s="64"/>
      <c r="NYN36" s="64"/>
      <c r="NYO36" s="64"/>
      <c r="NYP36" s="64"/>
      <c r="NYQ36" s="64"/>
      <c r="NYR36" s="64"/>
      <c r="NYS36" s="64"/>
      <c r="NYT36" s="64"/>
      <c r="NYU36" s="64"/>
      <c r="NYV36" s="64"/>
      <c r="NYW36" s="64"/>
      <c r="NYX36" s="64"/>
      <c r="NYY36" s="64"/>
      <c r="NYZ36" s="64"/>
      <c r="NZA36" s="64"/>
      <c r="NZB36" s="64"/>
      <c r="NZC36" s="64"/>
      <c r="NZD36" s="64"/>
      <c r="NZE36" s="64"/>
      <c r="NZF36" s="64"/>
      <c r="NZG36" s="64"/>
      <c r="NZH36" s="64"/>
      <c r="NZI36" s="64"/>
      <c r="NZJ36" s="64"/>
      <c r="NZK36" s="64"/>
      <c r="NZL36" s="64"/>
      <c r="NZM36" s="64"/>
      <c r="NZN36" s="64"/>
      <c r="NZO36" s="64"/>
      <c r="NZP36" s="64"/>
      <c r="NZQ36" s="64"/>
      <c r="NZR36" s="64"/>
      <c r="NZS36" s="64"/>
      <c r="NZT36" s="64"/>
      <c r="NZU36" s="64"/>
      <c r="NZV36" s="64"/>
      <c r="NZW36" s="64"/>
      <c r="NZX36" s="64"/>
      <c r="NZY36" s="64"/>
      <c r="NZZ36" s="64"/>
      <c r="OAA36" s="64"/>
      <c r="OAB36" s="64"/>
      <c r="OAC36" s="64"/>
      <c r="OAD36" s="64"/>
      <c r="OAE36" s="64"/>
      <c r="OAF36" s="64"/>
      <c r="OAG36" s="64"/>
      <c r="OAH36" s="64"/>
      <c r="OAI36" s="64"/>
      <c r="OAJ36" s="64"/>
      <c r="OAK36" s="64"/>
      <c r="OAL36" s="64"/>
      <c r="OAM36" s="64"/>
      <c r="OAN36" s="64"/>
      <c r="OAO36" s="64"/>
      <c r="OAP36" s="64"/>
      <c r="OAQ36" s="64"/>
      <c r="OAR36" s="64"/>
      <c r="OAS36" s="64"/>
      <c r="OAT36" s="64"/>
      <c r="OAU36" s="64"/>
      <c r="OAV36" s="64"/>
      <c r="OAW36" s="64"/>
      <c r="OAX36" s="64"/>
      <c r="OAY36" s="64"/>
      <c r="OAZ36" s="64"/>
      <c r="OBA36" s="64"/>
      <c r="OBB36" s="64"/>
      <c r="OBC36" s="64"/>
      <c r="OBD36" s="64"/>
      <c r="OBE36" s="64"/>
      <c r="OBF36" s="64"/>
      <c r="OBG36" s="64"/>
      <c r="OBH36" s="64"/>
      <c r="OBI36" s="64"/>
      <c r="OBJ36" s="64"/>
      <c r="OBK36" s="64"/>
      <c r="OBL36" s="64"/>
      <c r="OBM36" s="64"/>
      <c r="OBN36" s="64"/>
      <c r="OBO36" s="64"/>
      <c r="OBP36" s="64"/>
      <c r="OBQ36" s="64"/>
      <c r="OBR36" s="64"/>
      <c r="OBS36" s="64"/>
      <c r="OBT36" s="64"/>
      <c r="OBU36" s="64"/>
      <c r="OBV36" s="64"/>
      <c r="OBW36" s="64"/>
      <c r="OBX36" s="64"/>
      <c r="OBY36" s="64"/>
      <c r="OBZ36" s="64"/>
      <c r="OCA36" s="64"/>
      <c r="OCB36" s="64"/>
      <c r="OCC36" s="64"/>
      <c r="OCD36" s="64"/>
      <c r="OCE36" s="64"/>
      <c r="OCF36" s="64"/>
      <c r="OCG36" s="64"/>
      <c r="OCH36" s="64"/>
      <c r="OCI36" s="64"/>
      <c r="OCJ36" s="64"/>
      <c r="OCK36" s="64"/>
      <c r="OCL36" s="64"/>
      <c r="OCM36" s="64"/>
      <c r="OCN36" s="64"/>
      <c r="OCO36" s="64"/>
      <c r="OCP36" s="64"/>
      <c r="OCQ36" s="64"/>
      <c r="OCR36" s="64"/>
      <c r="OCS36" s="64"/>
      <c r="OCT36" s="64"/>
      <c r="OCU36" s="64"/>
      <c r="OCV36" s="64"/>
      <c r="OCW36" s="64"/>
      <c r="OCX36" s="64"/>
      <c r="OCY36" s="64"/>
      <c r="OCZ36" s="64"/>
      <c r="ODA36" s="64"/>
      <c r="ODB36" s="64"/>
      <c r="ODC36" s="64"/>
      <c r="ODD36" s="64"/>
      <c r="ODE36" s="64"/>
      <c r="ODF36" s="64"/>
      <c r="ODG36" s="64"/>
      <c r="ODH36" s="64"/>
      <c r="ODI36" s="64"/>
      <c r="ODJ36" s="64"/>
      <c r="ODK36" s="64"/>
      <c r="ODL36" s="64"/>
      <c r="ODM36" s="64"/>
      <c r="ODN36" s="64"/>
      <c r="ODO36" s="64"/>
      <c r="ODP36" s="64"/>
      <c r="ODQ36" s="64"/>
      <c r="ODR36" s="64"/>
      <c r="ODS36" s="64"/>
      <c r="ODT36" s="64"/>
      <c r="ODU36" s="64"/>
      <c r="ODV36" s="64"/>
      <c r="ODW36" s="64"/>
      <c r="ODX36" s="64"/>
      <c r="ODY36" s="64"/>
      <c r="ODZ36" s="64"/>
      <c r="OEA36" s="64"/>
      <c r="OEB36" s="64"/>
      <c r="OEC36" s="64"/>
      <c r="OED36" s="64"/>
      <c r="OEE36" s="64"/>
      <c r="OEF36" s="64"/>
      <c r="OEG36" s="64"/>
      <c r="OEH36" s="64"/>
      <c r="OEI36" s="64"/>
      <c r="OEJ36" s="64"/>
      <c r="OEK36" s="64"/>
      <c r="OEL36" s="64"/>
      <c r="OEM36" s="64"/>
      <c r="OEN36" s="64"/>
      <c r="OEO36" s="64"/>
      <c r="OEP36" s="64"/>
      <c r="OEQ36" s="64"/>
      <c r="OER36" s="64"/>
      <c r="OES36" s="64"/>
      <c r="OET36" s="64"/>
      <c r="OEU36" s="64"/>
      <c r="OEV36" s="64"/>
      <c r="OEW36" s="64"/>
      <c r="OEX36" s="64"/>
      <c r="OEY36" s="64"/>
      <c r="OEZ36" s="64"/>
      <c r="OFA36" s="64"/>
      <c r="OFB36" s="64"/>
      <c r="OFC36" s="64"/>
      <c r="OFD36" s="64"/>
      <c r="OFE36" s="64"/>
      <c r="OFF36" s="64"/>
      <c r="OFG36" s="64"/>
      <c r="OFH36" s="64"/>
      <c r="OFI36" s="64"/>
      <c r="OFJ36" s="64"/>
      <c r="OFK36" s="64"/>
      <c r="OFL36" s="64"/>
      <c r="OFM36" s="64"/>
      <c r="OFN36" s="64"/>
      <c r="OFO36" s="64"/>
      <c r="OFP36" s="64"/>
      <c r="OFQ36" s="64"/>
      <c r="OFR36" s="64"/>
      <c r="OFS36" s="64"/>
      <c r="OFT36" s="64"/>
      <c r="OFU36" s="64"/>
      <c r="OFV36" s="64"/>
      <c r="OFW36" s="64"/>
      <c r="OFX36" s="64"/>
      <c r="OFY36" s="64"/>
      <c r="OFZ36" s="64"/>
      <c r="OGA36" s="64"/>
      <c r="OGB36" s="64"/>
      <c r="OGC36" s="64"/>
      <c r="OGD36" s="64"/>
      <c r="OGE36" s="64"/>
      <c r="OGF36" s="64"/>
      <c r="OGG36" s="64"/>
      <c r="OGH36" s="64"/>
      <c r="OGI36" s="64"/>
      <c r="OGJ36" s="64"/>
      <c r="OGK36" s="64"/>
      <c r="OGL36" s="64"/>
      <c r="OGM36" s="64"/>
      <c r="OGN36" s="64"/>
      <c r="OGO36" s="64"/>
      <c r="OGP36" s="64"/>
      <c r="OGQ36" s="64"/>
      <c r="OGR36" s="64"/>
      <c r="OGS36" s="64"/>
      <c r="OGT36" s="64"/>
      <c r="OGU36" s="64"/>
      <c r="OGV36" s="64"/>
      <c r="OGW36" s="64"/>
      <c r="OGX36" s="64"/>
      <c r="OGY36" s="64"/>
      <c r="OGZ36" s="64"/>
      <c r="OHA36" s="64"/>
      <c r="OHB36" s="64"/>
      <c r="OHC36" s="64"/>
      <c r="OHD36" s="64"/>
      <c r="OHE36" s="64"/>
      <c r="OHF36" s="64"/>
      <c r="OHG36" s="64"/>
      <c r="OHH36" s="64"/>
      <c r="OHI36" s="64"/>
      <c r="OHJ36" s="64"/>
      <c r="OHK36" s="64"/>
      <c r="OHL36" s="64"/>
      <c r="OHM36" s="64"/>
      <c r="OHN36" s="64"/>
      <c r="OHO36" s="64"/>
      <c r="OHP36" s="64"/>
      <c r="OHQ36" s="64"/>
      <c r="OHR36" s="64"/>
      <c r="OHS36" s="64"/>
      <c r="OHT36" s="64"/>
      <c r="OHU36" s="64"/>
      <c r="OHV36" s="64"/>
      <c r="OHW36" s="64"/>
      <c r="OHX36" s="64"/>
      <c r="OHY36" s="64"/>
      <c r="OHZ36" s="64"/>
      <c r="OIA36" s="64"/>
      <c r="OIB36" s="64"/>
      <c r="OIC36" s="64"/>
      <c r="OID36" s="64"/>
      <c r="OIE36" s="64"/>
      <c r="OIF36" s="64"/>
      <c r="OIG36" s="64"/>
      <c r="OIH36" s="64"/>
      <c r="OII36" s="64"/>
      <c r="OIJ36" s="64"/>
      <c r="OIK36" s="64"/>
      <c r="OIL36" s="64"/>
      <c r="OIM36" s="64"/>
      <c r="OIN36" s="64"/>
      <c r="OIO36" s="64"/>
      <c r="OIP36" s="64"/>
      <c r="OIQ36" s="64"/>
      <c r="OIR36" s="64"/>
      <c r="OIS36" s="64"/>
      <c r="OIT36" s="64"/>
      <c r="OIU36" s="64"/>
      <c r="OIV36" s="64"/>
      <c r="OIW36" s="64"/>
      <c r="OIX36" s="64"/>
      <c r="OIY36" s="64"/>
      <c r="OIZ36" s="64"/>
      <c r="OJA36" s="64"/>
      <c r="OJB36" s="64"/>
      <c r="OJC36" s="64"/>
      <c r="OJD36" s="64"/>
      <c r="OJE36" s="64"/>
      <c r="OJF36" s="64"/>
      <c r="OJG36" s="64"/>
      <c r="OJH36" s="64"/>
      <c r="OJI36" s="64"/>
      <c r="OJJ36" s="64"/>
      <c r="OJK36" s="64"/>
      <c r="OJL36" s="64"/>
      <c r="OJM36" s="64"/>
      <c r="OJN36" s="64"/>
      <c r="OJO36" s="64"/>
      <c r="OJP36" s="64"/>
      <c r="OJQ36" s="64"/>
      <c r="OJR36" s="64"/>
      <c r="OJS36" s="64"/>
      <c r="OJT36" s="64"/>
      <c r="OJU36" s="64"/>
      <c r="OJV36" s="64"/>
      <c r="OJW36" s="64"/>
      <c r="OJX36" s="64"/>
      <c r="OJY36" s="64"/>
      <c r="OJZ36" s="64"/>
      <c r="OKA36" s="64"/>
      <c r="OKB36" s="64"/>
      <c r="OKC36" s="64"/>
      <c r="OKD36" s="64"/>
      <c r="OKE36" s="64"/>
      <c r="OKF36" s="64"/>
      <c r="OKG36" s="64"/>
      <c r="OKH36" s="64"/>
      <c r="OKI36" s="64"/>
      <c r="OKJ36" s="64"/>
      <c r="OKK36" s="64"/>
      <c r="OKL36" s="64"/>
      <c r="OKM36" s="64"/>
      <c r="OKN36" s="64"/>
      <c r="OKO36" s="64"/>
      <c r="OKP36" s="64"/>
      <c r="OKQ36" s="64"/>
      <c r="OKR36" s="64"/>
      <c r="OKS36" s="64"/>
      <c r="OKT36" s="64"/>
      <c r="OKU36" s="64"/>
      <c r="OKV36" s="64"/>
      <c r="OKW36" s="64"/>
      <c r="OKX36" s="64"/>
      <c r="OKY36" s="64"/>
      <c r="OKZ36" s="64"/>
      <c r="OLA36" s="64"/>
      <c r="OLB36" s="64"/>
      <c r="OLC36" s="64"/>
      <c r="OLD36" s="64"/>
      <c r="OLE36" s="64"/>
      <c r="OLF36" s="64"/>
      <c r="OLG36" s="64"/>
      <c r="OLH36" s="64"/>
      <c r="OLI36" s="64"/>
      <c r="OLJ36" s="64"/>
      <c r="OLK36" s="64"/>
      <c r="OLL36" s="64"/>
      <c r="OLM36" s="64"/>
      <c r="OLN36" s="64"/>
      <c r="OLO36" s="64"/>
      <c r="OLP36" s="64"/>
      <c r="OLQ36" s="64"/>
      <c r="OLR36" s="64"/>
      <c r="OLS36" s="64"/>
      <c r="OLT36" s="64"/>
      <c r="OLU36" s="64"/>
      <c r="OLV36" s="64"/>
      <c r="OLW36" s="64"/>
      <c r="OLX36" s="64"/>
      <c r="OLY36" s="64"/>
      <c r="OLZ36" s="64"/>
      <c r="OMA36" s="64"/>
      <c r="OMB36" s="64"/>
      <c r="OMC36" s="64"/>
      <c r="OMD36" s="64"/>
      <c r="OME36" s="64"/>
      <c r="OMF36" s="64"/>
      <c r="OMG36" s="64"/>
      <c r="OMH36" s="64"/>
      <c r="OMI36" s="64"/>
      <c r="OMJ36" s="64"/>
      <c r="OMK36" s="64"/>
      <c r="OML36" s="64"/>
      <c r="OMM36" s="64"/>
      <c r="OMN36" s="64"/>
      <c r="OMO36" s="64"/>
      <c r="OMP36" s="64"/>
      <c r="OMQ36" s="64"/>
      <c r="OMR36" s="64"/>
      <c r="OMS36" s="64"/>
      <c r="OMT36" s="64"/>
      <c r="OMU36" s="64"/>
      <c r="OMV36" s="64"/>
      <c r="OMW36" s="64"/>
      <c r="OMX36" s="64"/>
      <c r="OMY36" s="64"/>
      <c r="OMZ36" s="64"/>
      <c r="ONA36" s="64"/>
      <c r="ONB36" s="64"/>
      <c r="ONC36" s="64"/>
      <c r="OND36" s="64"/>
      <c r="ONE36" s="64"/>
      <c r="ONF36" s="64"/>
      <c r="ONG36" s="64"/>
      <c r="ONH36" s="64"/>
      <c r="ONI36" s="64"/>
      <c r="ONJ36" s="64"/>
      <c r="ONK36" s="64"/>
      <c r="ONL36" s="64"/>
      <c r="ONM36" s="64"/>
      <c r="ONN36" s="64"/>
      <c r="ONO36" s="64"/>
      <c r="ONP36" s="64"/>
      <c r="ONQ36" s="64"/>
      <c r="ONR36" s="64"/>
      <c r="ONS36" s="64"/>
      <c r="ONT36" s="64"/>
      <c r="ONU36" s="64"/>
      <c r="ONV36" s="64"/>
      <c r="ONW36" s="64"/>
      <c r="ONX36" s="64"/>
      <c r="ONY36" s="64"/>
      <c r="ONZ36" s="64"/>
      <c r="OOA36" s="64"/>
      <c r="OOB36" s="64"/>
      <c r="OOC36" s="64"/>
      <c r="OOD36" s="64"/>
      <c r="OOE36" s="64"/>
      <c r="OOF36" s="64"/>
      <c r="OOG36" s="64"/>
      <c r="OOH36" s="64"/>
      <c r="OOI36" s="64"/>
      <c r="OOJ36" s="64"/>
      <c r="OOK36" s="64"/>
      <c r="OOL36" s="64"/>
      <c r="OOM36" s="64"/>
      <c r="OON36" s="64"/>
      <c r="OOO36" s="64"/>
      <c r="OOP36" s="64"/>
      <c r="OOQ36" s="64"/>
      <c r="OOR36" s="64"/>
      <c r="OOS36" s="64"/>
      <c r="OOT36" s="64"/>
      <c r="OOU36" s="64"/>
      <c r="OOV36" s="64"/>
      <c r="OOW36" s="64"/>
      <c r="OOX36" s="64"/>
      <c r="OOY36" s="64"/>
      <c r="OOZ36" s="64"/>
      <c r="OPA36" s="64"/>
      <c r="OPB36" s="64"/>
      <c r="OPC36" s="64"/>
      <c r="OPD36" s="64"/>
      <c r="OPE36" s="64"/>
      <c r="OPF36" s="64"/>
      <c r="OPG36" s="64"/>
      <c r="OPH36" s="64"/>
      <c r="OPI36" s="64"/>
      <c r="OPJ36" s="64"/>
      <c r="OPK36" s="64"/>
      <c r="OPL36" s="64"/>
      <c r="OPM36" s="64"/>
      <c r="OPN36" s="64"/>
      <c r="OPO36" s="64"/>
      <c r="OPP36" s="64"/>
      <c r="OPQ36" s="64"/>
      <c r="OPR36" s="64"/>
      <c r="OPS36" s="64"/>
      <c r="OPT36" s="64"/>
      <c r="OPU36" s="64"/>
      <c r="OPV36" s="64"/>
      <c r="OPW36" s="64"/>
      <c r="OPX36" s="64"/>
      <c r="OPY36" s="64"/>
      <c r="OPZ36" s="64"/>
      <c r="OQA36" s="64"/>
      <c r="OQB36" s="64"/>
      <c r="OQC36" s="64"/>
      <c r="OQD36" s="64"/>
      <c r="OQE36" s="64"/>
      <c r="OQF36" s="64"/>
      <c r="OQG36" s="64"/>
      <c r="OQH36" s="64"/>
      <c r="OQI36" s="64"/>
      <c r="OQJ36" s="64"/>
      <c r="OQK36" s="64"/>
      <c r="OQL36" s="64"/>
      <c r="OQM36" s="64"/>
      <c r="OQN36" s="64"/>
      <c r="OQO36" s="64"/>
      <c r="OQP36" s="64"/>
      <c r="OQQ36" s="64"/>
      <c r="OQR36" s="64"/>
      <c r="OQS36" s="64"/>
      <c r="OQT36" s="64"/>
      <c r="OQU36" s="64"/>
      <c r="OQV36" s="64"/>
      <c r="OQW36" s="64"/>
      <c r="OQX36" s="64"/>
      <c r="OQY36" s="64"/>
      <c r="OQZ36" s="64"/>
      <c r="ORA36" s="64"/>
      <c r="ORB36" s="64"/>
      <c r="ORC36" s="64"/>
      <c r="ORD36" s="64"/>
      <c r="ORE36" s="64"/>
      <c r="ORF36" s="64"/>
      <c r="ORG36" s="64"/>
      <c r="ORH36" s="64"/>
      <c r="ORI36" s="64"/>
      <c r="ORJ36" s="64"/>
      <c r="ORK36" s="64"/>
      <c r="ORL36" s="64"/>
      <c r="ORM36" s="64"/>
      <c r="ORN36" s="64"/>
      <c r="ORO36" s="64"/>
      <c r="ORP36" s="64"/>
      <c r="ORQ36" s="64"/>
      <c r="ORR36" s="64"/>
      <c r="ORS36" s="64"/>
      <c r="ORT36" s="64"/>
      <c r="ORU36" s="64"/>
      <c r="ORV36" s="64"/>
      <c r="ORW36" s="64"/>
      <c r="ORX36" s="64"/>
      <c r="ORY36" s="64"/>
      <c r="ORZ36" s="64"/>
      <c r="OSA36" s="64"/>
      <c r="OSB36" s="64"/>
      <c r="OSC36" s="64"/>
      <c r="OSD36" s="64"/>
      <c r="OSE36" s="64"/>
      <c r="OSF36" s="64"/>
      <c r="OSG36" s="64"/>
      <c r="OSH36" s="64"/>
      <c r="OSI36" s="64"/>
      <c r="OSJ36" s="64"/>
      <c r="OSK36" s="64"/>
      <c r="OSL36" s="64"/>
      <c r="OSM36" s="64"/>
      <c r="OSN36" s="64"/>
      <c r="OSO36" s="64"/>
      <c r="OSP36" s="64"/>
      <c r="OSQ36" s="64"/>
      <c r="OSR36" s="64"/>
      <c r="OSS36" s="64"/>
      <c r="OST36" s="64"/>
      <c r="OSU36" s="64"/>
      <c r="OSV36" s="64"/>
      <c r="OSW36" s="64"/>
      <c r="OSX36" s="64"/>
      <c r="OSY36" s="64"/>
      <c r="OSZ36" s="64"/>
      <c r="OTA36" s="64"/>
      <c r="OTB36" s="64"/>
      <c r="OTC36" s="64"/>
      <c r="OTD36" s="64"/>
      <c r="OTE36" s="64"/>
      <c r="OTF36" s="64"/>
      <c r="OTG36" s="64"/>
      <c r="OTH36" s="64"/>
      <c r="OTI36" s="64"/>
      <c r="OTJ36" s="64"/>
      <c r="OTK36" s="64"/>
      <c r="OTL36" s="64"/>
      <c r="OTM36" s="64"/>
      <c r="OTN36" s="64"/>
      <c r="OTO36" s="64"/>
      <c r="OTP36" s="64"/>
      <c r="OTQ36" s="64"/>
      <c r="OTR36" s="64"/>
      <c r="OTS36" s="64"/>
      <c r="OTT36" s="64"/>
      <c r="OTU36" s="64"/>
      <c r="OTV36" s="64"/>
      <c r="OTW36" s="64"/>
      <c r="OTX36" s="64"/>
      <c r="OTY36" s="64"/>
      <c r="OTZ36" s="64"/>
      <c r="OUA36" s="64"/>
      <c r="OUB36" s="64"/>
      <c r="OUC36" s="64"/>
      <c r="OUD36" s="64"/>
      <c r="OUE36" s="64"/>
      <c r="OUF36" s="64"/>
      <c r="OUG36" s="64"/>
      <c r="OUH36" s="64"/>
      <c r="OUI36" s="64"/>
      <c r="OUJ36" s="64"/>
      <c r="OUK36" s="64"/>
      <c r="OUL36" s="64"/>
      <c r="OUM36" s="64"/>
      <c r="OUN36" s="64"/>
      <c r="OUO36" s="64"/>
      <c r="OUP36" s="64"/>
      <c r="OUQ36" s="64"/>
      <c r="OUR36" s="64"/>
      <c r="OUS36" s="64"/>
      <c r="OUT36" s="64"/>
      <c r="OUU36" s="64"/>
      <c r="OUV36" s="64"/>
      <c r="OUW36" s="64"/>
      <c r="OUX36" s="64"/>
      <c r="OUY36" s="64"/>
      <c r="OUZ36" s="64"/>
      <c r="OVA36" s="64"/>
      <c r="OVB36" s="64"/>
      <c r="OVC36" s="64"/>
      <c r="OVD36" s="64"/>
      <c r="OVE36" s="64"/>
      <c r="OVF36" s="64"/>
      <c r="OVG36" s="64"/>
      <c r="OVH36" s="64"/>
      <c r="OVI36" s="64"/>
      <c r="OVJ36" s="64"/>
      <c r="OVK36" s="64"/>
      <c r="OVL36" s="64"/>
      <c r="OVM36" s="64"/>
      <c r="OVN36" s="64"/>
      <c r="OVO36" s="64"/>
      <c r="OVP36" s="64"/>
      <c r="OVQ36" s="64"/>
      <c r="OVR36" s="64"/>
      <c r="OVS36" s="64"/>
      <c r="OVT36" s="64"/>
      <c r="OVU36" s="64"/>
      <c r="OVV36" s="64"/>
      <c r="OVW36" s="64"/>
      <c r="OVX36" s="64"/>
      <c r="OVY36" s="64"/>
      <c r="OVZ36" s="64"/>
      <c r="OWA36" s="64"/>
      <c r="OWB36" s="64"/>
      <c r="OWC36" s="64"/>
      <c r="OWD36" s="64"/>
      <c r="OWE36" s="64"/>
      <c r="OWF36" s="64"/>
      <c r="OWG36" s="64"/>
      <c r="OWH36" s="64"/>
      <c r="OWI36" s="64"/>
      <c r="OWJ36" s="64"/>
      <c r="OWK36" s="64"/>
      <c r="OWL36" s="64"/>
      <c r="OWM36" s="64"/>
      <c r="OWN36" s="64"/>
      <c r="OWO36" s="64"/>
      <c r="OWP36" s="64"/>
      <c r="OWQ36" s="64"/>
      <c r="OWR36" s="64"/>
      <c r="OWS36" s="64"/>
      <c r="OWT36" s="64"/>
      <c r="OWU36" s="64"/>
      <c r="OWV36" s="64"/>
      <c r="OWW36" s="64"/>
      <c r="OWX36" s="64"/>
      <c r="OWY36" s="64"/>
      <c r="OWZ36" s="64"/>
      <c r="OXA36" s="64"/>
      <c r="OXB36" s="64"/>
      <c r="OXC36" s="64"/>
      <c r="OXD36" s="64"/>
      <c r="OXE36" s="64"/>
      <c r="OXF36" s="64"/>
      <c r="OXG36" s="64"/>
      <c r="OXH36" s="64"/>
      <c r="OXI36" s="64"/>
      <c r="OXJ36" s="64"/>
      <c r="OXK36" s="64"/>
      <c r="OXL36" s="64"/>
      <c r="OXM36" s="64"/>
      <c r="OXN36" s="64"/>
      <c r="OXO36" s="64"/>
      <c r="OXP36" s="64"/>
      <c r="OXQ36" s="64"/>
      <c r="OXR36" s="64"/>
      <c r="OXS36" s="64"/>
      <c r="OXT36" s="64"/>
      <c r="OXU36" s="64"/>
      <c r="OXV36" s="64"/>
      <c r="OXW36" s="64"/>
      <c r="OXX36" s="64"/>
      <c r="OXY36" s="64"/>
      <c r="OXZ36" s="64"/>
      <c r="OYA36" s="64"/>
      <c r="OYB36" s="64"/>
      <c r="OYC36" s="64"/>
      <c r="OYD36" s="64"/>
      <c r="OYE36" s="64"/>
      <c r="OYF36" s="64"/>
      <c r="OYG36" s="64"/>
      <c r="OYH36" s="64"/>
      <c r="OYI36" s="64"/>
      <c r="OYJ36" s="64"/>
      <c r="OYK36" s="64"/>
      <c r="OYL36" s="64"/>
      <c r="OYM36" s="64"/>
      <c r="OYN36" s="64"/>
      <c r="OYO36" s="64"/>
      <c r="OYP36" s="64"/>
      <c r="OYQ36" s="64"/>
      <c r="OYR36" s="64"/>
      <c r="OYS36" s="64"/>
      <c r="OYT36" s="64"/>
      <c r="OYU36" s="64"/>
      <c r="OYV36" s="64"/>
      <c r="OYW36" s="64"/>
      <c r="OYX36" s="64"/>
      <c r="OYY36" s="64"/>
      <c r="OYZ36" s="64"/>
      <c r="OZA36" s="64"/>
      <c r="OZB36" s="64"/>
      <c r="OZC36" s="64"/>
      <c r="OZD36" s="64"/>
      <c r="OZE36" s="64"/>
      <c r="OZF36" s="64"/>
      <c r="OZG36" s="64"/>
      <c r="OZH36" s="64"/>
      <c r="OZI36" s="64"/>
      <c r="OZJ36" s="64"/>
      <c r="OZK36" s="64"/>
      <c r="OZL36" s="64"/>
      <c r="OZM36" s="64"/>
      <c r="OZN36" s="64"/>
      <c r="OZO36" s="64"/>
      <c r="OZP36" s="64"/>
      <c r="OZQ36" s="64"/>
      <c r="OZR36" s="64"/>
      <c r="OZS36" s="64"/>
      <c r="OZT36" s="64"/>
      <c r="OZU36" s="64"/>
      <c r="OZV36" s="64"/>
      <c r="OZW36" s="64"/>
      <c r="OZX36" s="64"/>
      <c r="OZY36" s="64"/>
      <c r="OZZ36" s="64"/>
      <c r="PAA36" s="64"/>
      <c r="PAB36" s="64"/>
      <c r="PAC36" s="64"/>
      <c r="PAD36" s="64"/>
      <c r="PAE36" s="64"/>
      <c r="PAF36" s="64"/>
      <c r="PAG36" s="64"/>
      <c r="PAH36" s="64"/>
      <c r="PAI36" s="64"/>
      <c r="PAJ36" s="64"/>
      <c r="PAK36" s="64"/>
      <c r="PAL36" s="64"/>
      <c r="PAM36" s="64"/>
      <c r="PAN36" s="64"/>
      <c r="PAO36" s="64"/>
      <c r="PAP36" s="64"/>
      <c r="PAQ36" s="64"/>
      <c r="PAR36" s="64"/>
      <c r="PAS36" s="64"/>
      <c r="PAT36" s="64"/>
      <c r="PAU36" s="64"/>
      <c r="PAV36" s="64"/>
      <c r="PAW36" s="64"/>
      <c r="PAX36" s="64"/>
      <c r="PAY36" s="64"/>
      <c r="PAZ36" s="64"/>
      <c r="PBA36" s="64"/>
      <c r="PBB36" s="64"/>
      <c r="PBC36" s="64"/>
      <c r="PBD36" s="64"/>
      <c r="PBE36" s="64"/>
      <c r="PBF36" s="64"/>
      <c r="PBG36" s="64"/>
      <c r="PBH36" s="64"/>
      <c r="PBI36" s="64"/>
      <c r="PBJ36" s="64"/>
      <c r="PBK36" s="64"/>
      <c r="PBL36" s="64"/>
      <c r="PBM36" s="64"/>
      <c r="PBN36" s="64"/>
      <c r="PBO36" s="64"/>
      <c r="PBP36" s="64"/>
      <c r="PBQ36" s="64"/>
      <c r="PBR36" s="64"/>
      <c r="PBS36" s="64"/>
      <c r="PBT36" s="64"/>
      <c r="PBU36" s="64"/>
      <c r="PBV36" s="64"/>
      <c r="PBW36" s="64"/>
      <c r="PBX36" s="64"/>
      <c r="PBY36" s="64"/>
      <c r="PBZ36" s="64"/>
      <c r="PCA36" s="64"/>
      <c r="PCB36" s="64"/>
      <c r="PCC36" s="64"/>
      <c r="PCD36" s="64"/>
      <c r="PCE36" s="64"/>
      <c r="PCF36" s="64"/>
      <c r="PCG36" s="64"/>
      <c r="PCH36" s="64"/>
      <c r="PCI36" s="64"/>
      <c r="PCJ36" s="64"/>
      <c r="PCK36" s="64"/>
      <c r="PCL36" s="64"/>
      <c r="PCM36" s="64"/>
      <c r="PCN36" s="64"/>
      <c r="PCO36" s="64"/>
      <c r="PCP36" s="64"/>
      <c r="PCQ36" s="64"/>
      <c r="PCR36" s="64"/>
      <c r="PCS36" s="64"/>
      <c r="PCT36" s="64"/>
      <c r="PCU36" s="64"/>
      <c r="PCV36" s="64"/>
      <c r="PCW36" s="64"/>
      <c r="PCX36" s="64"/>
      <c r="PCY36" s="64"/>
      <c r="PCZ36" s="64"/>
      <c r="PDA36" s="64"/>
      <c r="PDB36" s="64"/>
      <c r="PDC36" s="64"/>
      <c r="PDD36" s="64"/>
      <c r="PDE36" s="64"/>
      <c r="PDF36" s="64"/>
      <c r="PDG36" s="64"/>
      <c r="PDH36" s="64"/>
      <c r="PDI36" s="64"/>
      <c r="PDJ36" s="64"/>
      <c r="PDK36" s="64"/>
      <c r="PDL36" s="64"/>
      <c r="PDM36" s="64"/>
      <c r="PDN36" s="64"/>
      <c r="PDO36" s="64"/>
      <c r="PDP36" s="64"/>
      <c r="PDQ36" s="64"/>
      <c r="PDR36" s="64"/>
      <c r="PDS36" s="64"/>
      <c r="PDT36" s="64"/>
      <c r="PDU36" s="64"/>
      <c r="PDV36" s="64"/>
      <c r="PDW36" s="64"/>
      <c r="PDX36" s="64"/>
      <c r="PDY36" s="64"/>
      <c r="PDZ36" s="64"/>
      <c r="PEA36" s="64"/>
      <c r="PEB36" s="64"/>
      <c r="PEC36" s="64"/>
      <c r="PED36" s="64"/>
      <c r="PEE36" s="64"/>
      <c r="PEF36" s="64"/>
      <c r="PEG36" s="64"/>
      <c r="PEH36" s="64"/>
      <c r="PEI36" s="64"/>
      <c r="PEJ36" s="64"/>
      <c r="PEK36" s="64"/>
      <c r="PEL36" s="64"/>
      <c r="PEM36" s="64"/>
      <c r="PEN36" s="64"/>
      <c r="PEO36" s="64"/>
      <c r="PEP36" s="64"/>
      <c r="PEQ36" s="64"/>
      <c r="PER36" s="64"/>
      <c r="PES36" s="64"/>
      <c r="PET36" s="64"/>
      <c r="PEU36" s="64"/>
      <c r="PEV36" s="64"/>
      <c r="PEW36" s="64"/>
      <c r="PEX36" s="64"/>
      <c r="PEY36" s="64"/>
      <c r="PEZ36" s="64"/>
      <c r="PFA36" s="64"/>
      <c r="PFB36" s="64"/>
      <c r="PFC36" s="64"/>
      <c r="PFD36" s="64"/>
      <c r="PFE36" s="64"/>
      <c r="PFF36" s="64"/>
      <c r="PFG36" s="64"/>
      <c r="PFH36" s="64"/>
      <c r="PFI36" s="64"/>
      <c r="PFJ36" s="64"/>
      <c r="PFK36" s="64"/>
      <c r="PFL36" s="64"/>
      <c r="PFM36" s="64"/>
      <c r="PFN36" s="64"/>
      <c r="PFO36" s="64"/>
      <c r="PFP36" s="64"/>
      <c r="PFQ36" s="64"/>
      <c r="PFR36" s="64"/>
      <c r="PFS36" s="64"/>
      <c r="PFT36" s="64"/>
      <c r="PFU36" s="64"/>
      <c r="PFV36" s="64"/>
      <c r="PFW36" s="64"/>
      <c r="PFX36" s="64"/>
      <c r="PFY36" s="64"/>
      <c r="PFZ36" s="64"/>
      <c r="PGA36" s="64"/>
      <c r="PGB36" s="64"/>
      <c r="PGC36" s="64"/>
      <c r="PGD36" s="64"/>
      <c r="PGE36" s="64"/>
      <c r="PGF36" s="64"/>
      <c r="PGG36" s="64"/>
      <c r="PGH36" s="64"/>
      <c r="PGI36" s="64"/>
      <c r="PGJ36" s="64"/>
      <c r="PGK36" s="64"/>
      <c r="PGL36" s="64"/>
      <c r="PGM36" s="64"/>
      <c r="PGN36" s="64"/>
      <c r="PGO36" s="64"/>
      <c r="PGP36" s="64"/>
      <c r="PGQ36" s="64"/>
      <c r="PGR36" s="64"/>
      <c r="PGS36" s="64"/>
      <c r="PGT36" s="64"/>
      <c r="PGU36" s="64"/>
      <c r="PGV36" s="64"/>
      <c r="PGW36" s="64"/>
      <c r="PGX36" s="64"/>
      <c r="PGY36" s="64"/>
      <c r="PGZ36" s="64"/>
      <c r="PHA36" s="64"/>
      <c r="PHB36" s="64"/>
      <c r="PHC36" s="64"/>
      <c r="PHD36" s="64"/>
      <c r="PHE36" s="64"/>
      <c r="PHF36" s="64"/>
      <c r="PHG36" s="64"/>
      <c r="PHH36" s="64"/>
      <c r="PHI36" s="64"/>
      <c r="PHJ36" s="64"/>
      <c r="PHK36" s="64"/>
      <c r="PHL36" s="64"/>
      <c r="PHM36" s="64"/>
      <c r="PHN36" s="64"/>
      <c r="PHO36" s="64"/>
      <c r="PHP36" s="64"/>
      <c r="PHQ36" s="64"/>
      <c r="PHR36" s="64"/>
      <c r="PHS36" s="64"/>
      <c r="PHT36" s="64"/>
      <c r="PHU36" s="64"/>
      <c r="PHV36" s="64"/>
      <c r="PHW36" s="64"/>
      <c r="PHX36" s="64"/>
      <c r="PHY36" s="64"/>
      <c r="PHZ36" s="64"/>
      <c r="PIA36" s="64"/>
      <c r="PIB36" s="64"/>
      <c r="PIC36" s="64"/>
      <c r="PID36" s="64"/>
      <c r="PIE36" s="64"/>
      <c r="PIF36" s="64"/>
      <c r="PIG36" s="64"/>
      <c r="PIH36" s="64"/>
      <c r="PII36" s="64"/>
      <c r="PIJ36" s="64"/>
      <c r="PIK36" s="64"/>
      <c r="PIL36" s="64"/>
      <c r="PIM36" s="64"/>
      <c r="PIN36" s="64"/>
      <c r="PIO36" s="64"/>
      <c r="PIP36" s="64"/>
      <c r="PIQ36" s="64"/>
      <c r="PIR36" s="64"/>
      <c r="PIS36" s="64"/>
      <c r="PIT36" s="64"/>
      <c r="PIU36" s="64"/>
      <c r="PIV36" s="64"/>
      <c r="PIW36" s="64"/>
      <c r="PIX36" s="64"/>
      <c r="PIY36" s="64"/>
      <c r="PIZ36" s="64"/>
      <c r="PJA36" s="64"/>
      <c r="PJB36" s="64"/>
      <c r="PJC36" s="64"/>
      <c r="PJD36" s="64"/>
      <c r="PJE36" s="64"/>
      <c r="PJF36" s="64"/>
      <c r="PJG36" s="64"/>
      <c r="PJH36" s="64"/>
      <c r="PJI36" s="64"/>
      <c r="PJJ36" s="64"/>
      <c r="PJK36" s="64"/>
      <c r="PJL36" s="64"/>
      <c r="PJM36" s="64"/>
      <c r="PJN36" s="64"/>
      <c r="PJO36" s="64"/>
      <c r="PJP36" s="64"/>
      <c r="PJQ36" s="64"/>
      <c r="PJR36" s="64"/>
      <c r="PJS36" s="64"/>
      <c r="PJT36" s="64"/>
      <c r="PJU36" s="64"/>
      <c r="PJV36" s="64"/>
      <c r="PJW36" s="64"/>
      <c r="PJX36" s="64"/>
      <c r="PJY36" s="64"/>
      <c r="PJZ36" s="64"/>
      <c r="PKA36" s="64"/>
      <c r="PKB36" s="64"/>
      <c r="PKC36" s="64"/>
      <c r="PKD36" s="64"/>
      <c r="PKE36" s="64"/>
      <c r="PKF36" s="64"/>
      <c r="PKG36" s="64"/>
      <c r="PKH36" s="64"/>
      <c r="PKI36" s="64"/>
      <c r="PKJ36" s="64"/>
      <c r="PKK36" s="64"/>
      <c r="PKL36" s="64"/>
      <c r="PKM36" s="64"/>
      <c r="PKN36" s="64"/>
      <c r="PKO36" s="64"/>
      <c r="PKP36" s="64"/>
      <c r="PKQ36" s="64"/>
      <c r="PKR36" s="64"/>
      <c r="PKS36" s="64"/>
      <c r="PKT36" s="64"/>
      <c r="PKU36" s="64"/>
      <c r="PKV36" s="64"/>
      <c r="PKW36" s="64"/>
      <c r="PKX36" s="64"/>
      <c r="PKY36" s="64"/>
      <c r="PKZ36" s="64"/>
      <c r="PLA36" s="64"/>
      <c r="PLB36" s="64"/>
      <c r="PLC36" s="64"/>
      <c r="PLD36" s="64"/>
      <c r="PLE36" s="64"/>
      <c r="PLF36" s="64"/>
      <c r="PLG36" s="64"/>
      <c r="PLH36" s="64"/>
      <c r="PLI36" s="64"/>
      <c r="PLJ36" s="64"/>
      <c r="PLK36" s="64"/>
      <c r="PLL36" s="64"/>
      <c r="PLM36" s="64"/>
      <c r="PLN36" s="64"/>
      <c r="PLO36" s="64"/>
      <c r="PLP36" s="64"/>
      <c r="PLQ36" s="64"/>
      <c r="PLR36" s="64"/>
      <c r="PLS36" s="64"/>
      <c r="PLT36" s="64"/>
      <c r="PLU36" s="64"/>
      <c r="PLV36" s="64"/>
      <c r="PLW36" s="64"/>
      <c r="PLX36" s="64"/>
      <c r="PLY36" s="64"/>
      <c r="PLZ36" s="64"/>
      <c r="PMA36" s="64"/>
      <c r="PMB36" s="64"/>
      <c r="PMC36" s="64"/>
      <c r="PMD36" s="64"/>
      <c r="PME36" s="64"/>
      <c r="PMF36" s="64"/>
      <c r="PMG36" s="64"/>
      <c r="PMH36" s="64"/>
      <c r="PMI36" s="64"/>
      <c r="PMJ36" s="64"/>
      <c r="PMK36" s="64"/>
      <c r="PML36" s="64"/>
      <c r="PMM36" s="64"/>
      <c r="PMN36" s="64"/>
      <c r="PMO36" s="64"/>
      <c r="PMP36" s="64"/>
      <c r="PMQ36" s="64"/>
      <c r="PMR36" s="64"/>
      <c r="PMS36" s="64"/>
      <c r="PMT36" s="64"/>
      <c r="PMU36" s="64"/>
      <c r="PMV36" s="64"/>
      <c r="PMW36" s="64"/>
      <c r="PMX36" s="64"/>
      <c r="PMY36" s="64"/>
      <c r="PMZ36" s="64"/>
      <c r="PNA36" s="64"/>
      <c r="PNB36" s="64"/>
      <c r="PNC36" s="64"/>
      <c r="PND36" s="64"/>
      <c r="PNE36" s="64"/>
      <c r="PNF36" s="64"/>
      <c r="PNG36" s="64"/>
      <c r="PNH36" s="64"/>
      <c r="PNI36" s="64"/>
      <c r="PNJ36" s="64"/>
      <c r="PNK36" s="64"/>
      <c r="PNL36" s="64"/>
      <c r="PNM36" s="64"/>
      <c r="PNN36" s="64"/>
      <c r="PNO36" s="64"/>
      <c r="PNP36" s="64"/>
      <c r="PNQ36" s="64"/>
      <c r="PNR36" s="64"/>
      <c r="PNS36" s="64"/>
      <c r="PNT36" s="64"/>
      <c r="PNU36" s="64"/>
      <c r="PNV36" s="64"/>
      <c r="PNW36" s="64"/>
      <c r="PNX36" s="64"/>
      <c r="PNY36" s="64"/>
      <c r="PNZ36" s="64"/>
      <c r="POA36" s="64"/>
      <c r="POB36" s="64"/>
      <c r="POC36" s="64"/>
      <c r="POD36" s="64"/>
      <c r="POE36" s="64"/>
      <c r="POF36" s="64"/>
      <c r="POG36" s="64"/>
      <c r="POH36" s="64"/>
      <c r="POI36" s="64"/>
      <c r="POJ36" s="64"/>
      <c r="POK36" s="64"/>
      <c r="POL36" s="64"/>
      <c r="POM36" s="64"/>
      <c r="PON36" s="64"/>
      <c r="POO36" s="64"/>
      <c r="POP36" s="64"/>
      <c r="POQ36" s="64"/>
      <c r="POR36" s="64"/>
      <c r="POS36" s="64"/>
      <c r="POT36" s="64"/>
      <c r="POU36" s="64"/>
      <c r="POV36" s="64"/>
      <c r="POW36" s="64"/>
      <c r="POX36" s="64"/>
      <c r="POY36" s="64"/>
      <c r="POZ36" s="64"/>
      <c r="PPA36" s="64"/>
      <c r="PPB36" s="64"/>
      <c r="PPC36" s="64"/>
      <c r="PPD36" s="64"/>
      <c r="PPE36" s="64"/>
      <c r="PPF36" s="64"/>
      <c r="PPG36" s="64"/>
      <c r="PPH36" s="64"/>
      <c r="PPI36" s="64"/>
      <c r="PPJ36" s="64"/>
      <c r="PPK36" s="64"/>
      <c r="PPL36" s="64"/>
      <c r="PPM36" s="64"/>
      <c r="PPN36" s="64"/>
      <c r="PPO36" s="64"/>
      <c r="PPP36" s="64"/>
      <c r="PPQ36" s="64"/>
      <c r="PPR36" s="64"/>
      <c r="PPS36" s="64"/>
      <c r="PPT36" s="64"/>
      <c r="PPU36" s="64"/>
      <c r="PPV36" s="64"/>
      <c r="PPW36" s="64"/>
      <c r="PPX36" s="64"/>
      <c r="PPY36" s="64"/>
      <c r="PPZ36" s="64"/>
      <c r="PQA36" s="64"/>
      <c r="PQB36" s="64"/>
      <c r="PQC36" s="64"/>
      <c r="PQD36" s="64"/>
      <c r="PQE36" s="64"/>
      <c r="PQF36" s="64"/>
      <c r="PQG36" s="64"/>
      <c r="PQH36" s="64"/>
      <c r="PQI36" s="64"/>
      <c r="PQJ36" s="64"/>
      <c r="PQK36" s="64"/>
      <c r="PQL36" s="64"/>
      <c r="PQM36" s="64"/>
      <c r="PQN36" s="64"/>
      <c r="PQO36" s="64"/>
      <c r="PQP36" s="64"/>
      <c r="PQQ36" s="64"/>
      <c r="PQR36" s="64"/>
      <c r="PQS36" s="64"/>
      <c r="PQT36" s="64"/>
      <c r="PQU36" s="64"/>
      <c r="PQV36" s="64"/>
      <c r="PQW36" s="64"/>
      <c r="PQX36" s="64"/>
      <c r="PQY36" s="64"/>
      <c r="PQZ36" s="64"/>
      <c r="PRA36" s="64"/>
      <c r="PRB36" s="64"/>
      <c r="PRC36" s="64"/>
      <c r="PRD36" s="64"/>
      <c r="PRE36" s="64"/>
      <c r="PRF36" s="64"/>
      <c r="PRG36" s="64"/>
      <c r="PRH36" s="64"/>
      <c r="PRI36" s="64"/>
      <c r="PRJ36" s="64"/>
      <c r="PRK36" s="64"/>
      <c r="PRL36" s="64"/>
      <c r="PRM36" s="64"/>
      <c r="PRN36" s="64"/>
      <c r="PRO36" s="64"/>
      <c r="PRP36" s="64"/>
      <c r="PRQ36" s="64"/>
      <c r="PRR36" s="64"/>
      <c r="PRS36" s="64"/>
      <c r="PRT36" s="64"/>
      <c r="PRU36" s="64"/>
      <c r="PRV36" s="64"/>
      <c r="PRW36" s="64"/>
      <c r="PRX36" s="64"/>
      <c r="PRY36" s="64"/>
      <c r="PRZ36" s="64"/>
      <c r="PSA36" s="64"/>
      <c r="PSB36" s="64"/>
      <c r="PSC36" s="64"/>
      <c r="PSD36" s="64"/>
      <c r="PSE36" s="64"/>
      <c r="PSF36" s="64"/>
      <c r="PSG36" s="64"/>
      <c r="PSH36" s="64"/>
      <c r="PSI36" s="64"/>
      <c r="PSJ36" s="64"/>
      <c r="PSK36" s="64"/>
      <c r="PSL36" s="64"/>
      <c r="PSM36" s="64"/>
      <c r="PSN36" s="64"/>
      <c r="PSO36" s="64"/>
      <c r="PSP36" s="64"/>
      <c r="PSQ36" s="64"/>
      <c r="PSR36" s="64"/>
      <c r="PSS36" s="64"/>
      <c r="PST36" s="64"/>
      <c r="PSU36" s="64"/>
      <c r="PSV36" s="64"/>
      <c r="PSW36" s="64"/>
      <c r="PSX36" s="64"/>
      <c r="PSY36" s="64"/>
      <c r="PSZ36" s="64"/>
      <c r="PTA36" s="64"/>
      <c r="PTB36" s="64"/>
      <c r="PTC36" s="64"/>
      <c r="PTD36" s="64"/>
      <c r="PTE36" s="64"/>
      <c r="PTF36" s="64"/>
      <c r="PTG36" s="64"/>
      <c r="PTH36" s="64"/>
      <c r="PTI36" s="64"/>
      <c r="PTJ36" s="64"/>
      <c r="PTK36" s="64"/>
      <c r="PTL36" s="64"/>
      <c r="PTM36" s="64"/>
      <c r="PTN36" s="64"/>
      <c r="PTO36" s="64"/>
      <c r="PTP36" s="64"/>
      <c r="PTQ36" s="64"/>
      <c r="PTR36" s="64"/>
      <c r="PTS36" s="64"/>
      <c r="PTT36" s="64"/>
      <c r="PTU36" s="64"/>
      <c r="PTV36" s="64"/>
      <c r="PTW36" s="64"/>
      <c r="PTX36" s="64"/>
      <c r="PTY36" s="64"/>
      <c r="PTZ36" s="64"/>
      <c r="PUA36" s="64"/>
      <c r="PUB36" s="64"/>
      <c r="PUC36" s="64"/>
      <c r="PUD36" s="64"/>
      <c r="PUE36" s="64"/>
      <c r="PUF36" s="64"/>
      <c r="PUG36" s="64"/>
      <c r="PUH36" s="64"/>
      <c r="PUI36" s="64"/>
      <c r="PUJ36" s="64"/>
      <c r="PUK36" s="64"/>
      <c r="PUL36" s="64"/>
      <c r="PUM36" s="64"/>
      <c r="PUN36" s="64"/>
      <c r="PUO36" s="64"/>
      <c r="PUP36" s="64"/>
      <c r="PUQ36" s="64"/>
      <c r="PUR36" s="64"/>
      <c r="PUS36" s="64"/>
      <c r="PUT36" s="64"/>
      <c r="PUU36" s="64"/>
      <c r="PUV36" s="64"/>
      <c r="PUW36" s="64"/>
      <c r="PUX36" s="64"/>
      <c r="PUY36" s="64"/>
      <c r="PUZ36" s="64"/>
      <c r="PVA36" s="64"/>
      <c r="PVB36" s="64"/>
      <c r="PVC36" s="64"/>
      <c r="PVD36" s="64"/>
      <c r="PVE36" s="64"/>
      <c r="PVF36" s="64"/>
      <c r="PVG36" s="64"/>
      <c r="PVH36" s="64"/>
      <c r="PVI36" s="64"/>
      <c r="PVJ36" s="64"/>
      <c r="PVK36" s="64"/>
      <c r="PVL36" s="64"/>
      <c r="PVM36" s="64"/>
      <c r="PVN36" s="64"/>
      <c r="PVO36" s="64"/>
      <c r="PVP36" s="64"/>
      <c r="PVQ36" s="64"/>
      <c r="PVR36" s="64"/>
      <c r="PVS36" s="64"/>
      <c r="PVT36" s="64"/>
      <c r="PVU36" s="64"/>
      <c r="PVV36" s="64"/>
      <c r="PVW36" s="64"/>
      <c r="PVX36" s="64"/>
      <c r="PVY36" s="64"/>
      <c r="PVZ36" s="64"/>
      <c r="PWA36" s="64"/>
      <c r="PWB36" s="64"/>
      <c r="PWC36" s="64"/>
      <c r="PWD36" s="64"/>
      <c r="PWE36" s="64"/>
      <c r="PWF36" s="64"/>
      <c r="PWG36" s="64"/>
      <c r="PWH36" s="64"/>
      <c r="PWI36" s="64"/>
      <c r="PWJ36" s="64"/>
      <c r="PWK36" s="64"/>
      <c r="PWL36" s="64"/>
      <c r="PWM36" s="64"/>
      <c r="PWN36" s="64"/>
      <c r="PWO36" s="64"/>
      <c r="PWP36" s="64"/>
      <c r="PWQ36" s="64"/>
      <c r="PWR36" s="64"/>
      <c r="PWS36" s="64"/>
      <c r="PWT36" s="64"/>
      <c r="PWU36" s="64"/>
      <c r="PWV36" s="64"/>
      <c r="PWW36" s="64"/>
      <c r="PWX36" s="64"/>
      <c r="PWY36" s="64"/>
      <c r="PWZ36" s="64"/>
      <c r="PXA36" s="64"/>
      <c r="PXB36" s="64"/>
      <c r="PXC36" s="64"/>
      <c r="PXD36" s="64"/>
      <c r="PXE36" s="64"/>
      <c r="PXF36" s="64"/>
      <c r="PXG36" s="64"/>
      <c r="PXH36" s="64"/>
      <c r="PXI36" s="64"/>
      <c r="PXJ36" s="64"/>
      <c r="PXK36" s="64"/>
      <c r="PXL36" s="64"/>
      <c r="PXM36" s="64"/>
      <c r="PXN36" s="64"/>
      <c r="PXO36" s="64"/>
      <c r="PXP36" s="64"/>
      <c r="PXQ36" s="64"/>
      <c r="PXR36" s="64"/>
      <c r="PXS36" s="64"/>
      <c r="PXT36" s="64"/>
      <c r="PXU36" s="64"/>
      <c r="PXV36" s="64"/>
      <c r="PXW36" s="64"/>
      <c r="PXX36" s="64"/>
      <c r="PXY36" s="64"/>
      <c r="PXZ36" s="64"/>
      <c r="PYA36" s="64"/>
      <c r="PYB36" s="64"/>
      <c r="PYC36" s="64"/>
      <c r="PYD36" s="64"/>
      <c r="PYE36" s="64"/>
      <c r="PYF36" s="64"/>
      <c r="PYG36" s="64"/>
      <c r="PYH36" s="64"/>
      <c r="PYI36" s="64"/>
      <c r="PYJ36" s="64"/>
      <c r="PYK36" s="64"/>
      <c r="PYL36" s="64"/>
      <c r="PYM36" s="64"/>
      <c r="PYN36" s="64"/>
      <c r="PYO36" s="64"/>
      <c r="PYP36" s="64"/>
      <c r="PYQ36" s="64"/>
      <c r="PYR36" s="64"/>
      <c r="PYS36" s="64"/>
      <c r="PYT36" s="64"/>
      <c r="PYU36" s="64"/>
      <c r="PYV36" s="64"/>
      <c r="PYW36" s="64"/>
      <c r="PYX36" s="64"/>
      <c r="PYY36" s="64"/>
      <c r="PYZ36" s="64"/>
      <c r="PZA36" s="64"/>
      <c r="PZB36" s="64"/>
      <c r="PZC36" s="64"/>
      <c r="PZD36" s="64"/>
      <c r="PZE36" s="64"/>
      <c r="PZF36" s="64"/>
      <c r="PZG36" s="64"/>
      <c r="PZH36" s="64"/>
      <c r="PZI36" s="64"/>
      <c r="PZJ36" s="64"/>
      <c r="PZK36" s="64"/>
      <c r="PZL36" s="64"/>
      <c r="PZM36" s="64"/>
      <c r="PZN36" s="64"/>
      <c r="PZO36" s="64"/>
      <c r="PZP36" s="64"/>
      <c r="PZQ36" s="64"/>
      <c r="PZR36" s="64"/>
      <c r="PZS36" s="64"/>
      <c r="PZT36" s="64"/>
      <c r="PZU36" s="64"/>
      <c r="PZV36" s="64"/>
      <c r="PZW36" s="64"/>
      <c r="PZX36" s="64"/>
      <c r="PZY36" s="64"/>
      <c r="PZZ36" s="64"/>
      <c r="QAA36" s="64"/>
      <c r="QAB36" s="64"/>
      <c r="QAC36" s="64"/>
      <c r="QAD36" s="64"/>
      <c r="QAE36" s="64"/>
      <c r="QAF36" s="64"/>
      <c r="QAG36" s="64"/>
      <c r="QAH36" s="64"/>
      <c r="QAI36" s="64"/>
      <c r="QAJ36" s="64"/>
      <c r="QAK36" s="64"/>
      <c r="QAL36" s="64"/>
      <c r="QAM36" s="64"/>
      <c r="QAN36" s="64"/>
      <c r="QAO36" s="64"/>
      <c r="QAP36" s="64"/>
      <c r="QAQ36" s="64"/>
      <c r="QAR36" s="64"/>
      <c r="QAS36" s="64"/>
      <c r="QAT36" s="64"/>
      <c r="QAU36" s="64"/>
      <c r="QAV36" s="64"/>
      <c r="QAW36" s="64"/>
      <c r="QAX36" s="64"/>
      <c r="QAY36" s="64"/>
      <c r="QAZ36" s="64"/>
      <c r="QBA36" s="64"/>
      <c r="QBB36" s="64"/>
      <c r="QBC36" s="64"/>
      <c r="QBD36" s="64"/>
      <c r="QBE36" s="64"/>
      <c r="QBF36" s="64"/>
      <c r="QBG36" s="64"/>
      <c r="QBH36" s="64"/>
      <c r="QBI36" s="64"/>
      <c r="QBJ36" s="64"/>
      <c r="QBK36" s="64"/>
      <c r="QBL36" s="64"/>
      <c r="QBM36" s="64"/>
      <c r="QBN36" s="64"/>
      <c r="QBO36" s="64"/>
      <c r="QBP36" s="64"/>
      <c r="QBQ36" s="64"/>
      <c r="QBR36" s="64"/>
      <c r="QBS36" s="64"/>
      <c r="QBT36" s="64"/>
      <c r="QBU36" s="64"/>
      <c r="QBV36" s="64"/>
      <c r="QBW36" s="64"/>
      <c r="QBX36" s="64"/>
      <c r="QBY36" s="64"/>
      <c r="QBZ36" s="64"/>
      <c r="QCA36" s="64"/>
      <c r="QCB36" s="64"/>
      <c r="QCC36" s="64"/>
      <c r="QCD36" s="64"/>
      <c r="QCE36" s="64"/>
      <c r="QCF36" s="64"/>
      <c r="QCG36" s="64"/>
      <c r="QCH36" s="64"/>
      <c r="QCI36" s="64"/>
      <c r="QCJ36" s="64"/>
      <c r="QCK36" s="64"/>
      <c r="QCL36" s="64"/>
      <c r="QCM36" s="64"/>
      <c r="QCN36" s="64"/>
      <c r="QCO36" s="64"/>
      <c r="QCP36" s="64"/>
      <c r="QCQ36" s="64"/>
      <c r="QCR36" s="64"/>
      <c r="QCS36" s="64"/>
      <c r="QCT36" s="64"/>
      <c r="QCU36" s="64"/>
      <c r="QCV36" s="64"/>
      <c r="QCW36" s="64"/>
      <c r="QCX36" s="64"/>
      <c r="QCY36" s="64"/>
      <c r="QCZ36" s="64"/>
      <c r="QDA36" s="64"/>
      <c r="QDB36" s="64"/>
      <c r="QDC36" s="64"/>
      <c r="QDD36" s="64"/>
      <c r="QDE36" s="64"/>
      <c r="QDF36" s="64"/>
      <c r="QDG36" s="64"/>
      <c r="QDH36" s="64"/>
      <c r="QDI36" s="64"/>
      <c r="QDJ36" s="64"/>
      <c r="QDK36" s="64"/>
      <c r="QDL36" s="64"/>
      <c r="QDM36" s="64"/>
      <c r="QDN36" s="64"/>
      <c r="QDO36" s="64"/>
      <c r="QDP36" s="64"/>
      <c r="QDQ36" s="64"/>
      <c r="QDR36" s="64"/>
      <c r="QDS36" s="64"/>
      <c r="QDT36" s="64"/>
      <c r="QDU36" s="64"/>
      <c r="QDV36" s="64"/>
      <c r="QDW36" s="64"/>
      <c r="QDX36" s="64"/>
      <c r="QDY36" s="64"/>
      <c r="QDZ36" s="64"/>
      <c r="QEA36" s="64"/>
      <c r="QEB36" s="64"/>
      <c r="QEC36" s="64"/>
      <c r="QED36" s="64"/>
      <c r="QEE36" s="64"/>
      <c r="QEF36" s="64"/>
      <c r="QEG36" s="64"/>
      <c r="QEH36" s="64"/>
      <c r="QEI36" s="64"/>
      <c r="QEJ36" s="64"/>
      <c r="QEK36" s="64"/>
      <c r="QEL36" s="64"/>
      <c r="QEM36" s="64"/>
      <c r="QEN36" s="64"/>
      <c r="QEO36" s="64"/>
      <c r="QEP36" s="64"/>
      <c r="QEQ36" s="64"/>
      <c r="QER36" s="64"/>
      <c r="QES36" s="64"/>
      <c r="QET36" s="64"/>
      <c r="QEU36" s="64"/>
      <c r="QEV36" s="64"/>
      <c r="QEW36" s="64"/>
      <c r="QEX36" s="64"/>
      <c r="QEY36" s="64"/>
      <c r="QEZ36" s="64"/>
      <c r="QFA36" s="64"/>
      <c r="QFB36" s="64"/>
      <c r="QFC36" s="64"/>
      <c r="QFD36" s="64"/>
      <c r="QFE36" s="64"/>
      <c r="QFF36" s="64"/>
      <c r="QFG36" s="64"/>
      <c r="QFH36" s="64"/>
      <c r="QFI36" s="64"/>
      <c r="QFJ36" s="64"/>
      <c r="QFK36" s="64"/>
      <c r="QFL36" s="64"/>
      <c r="QFM36" s="64"/>
      <c r="QFN36" s="64"/>
      <c r="QFO36" s="64"/>
      <c r="QFP36" s="64"/>
      <c r="QFQ36" s="64"/>
      <c r="QFR36" s="64"/>
      <c r="QFS36" s="64"/>
      <c r="QFT36" s="64"/>
      <c r="QFU36" s="64"/>
      <c r="QFV36" s="64"/>
      <c r="QFW36" s="64"/>
      <c r="QFX36" s="64"/>
      <c r="QFY36" s="64"/>
      <c r="QFZ36" s="64"/>
      <c r="QGA36" s="64"/>
      <c r="QGB36" s="64"/>
      <c r="QGC36" s="64"/>
      <c r="QGD36" s="64"/>
      <c r="QGE36" s="64"/>
      <c r="QGF36" s="64"/>
      <c r="QGG36" s="64"/>
      <c r="QGH36" s="64"/>
      <c r="QGI36" s="64"/>
      <c r="QGJ36" s="64"/>
      <c r="QGK36" s="64"/>
      <c r="QGL36" s="64"/>
      <c r="QGM36" s="64"/>
      <c r="QGN36" s="64"/>
      <c r="QGO36" s="64"/>
      <c r="QGP36" s="64"/>
      <c r="QGQ36" s="64"/>
      <c r="QGR36" s="64"/>
      <c r="QGS36" s="64"/>
      <c r="QGT36" s="64"/>
      <c r="QGU36" s="64"/>
      <c r="QGV36" s="64"/>
      <c r="QGW36" s="64"/>
      <c r="QGX36" s="64"/>
      <c r="QGY36" s="64"/>
      <c r="QGZ36" s="64"/>
      <c r="QHA36" s="64"/>
      <c r="QHB36" s="64"/>
      <c r="QHC36" s="64"/>
      <c r="QHD36" s="64"/>
      <c r="QHE36" s="64"/>
      <c r="QHF36" s="64"/>
      <c r="QHG36" s="64"/>
      <c r="QHH36" s="64"/>
      <c r="QHI36" s="64"/>
      <c r="QHJ36" s="64"/>
      <c r="QHK36" s="64"/>
      <c r="QHL36" s="64"/>
      <c r="QHM36" s="64"/>
      <c r="QHN36" s="64"/>
      <c r="QHO36" s="64"/>
      <c r="QHP36" s="64"/>
      <c r="QHQ36" s="64"/>
      <c r="QHR36" s="64"/>
      <c r="QHS36" s="64"/>
      <c r="QHT36" s="64"/>
      <c r="QHU36" s="64"/>
      <c r="QHV36" s="64"/>
      <c r="QHW36" s="64"/>
      <c r="QHX36" s="64"/>
      <c r="QHY36" s="64"/>
      <c r="QHZ36" s="64"/>
      <c r="QIA36" s="64"/>
      <c r="QIB36" s="64"/>
      <c r="QIC36" s="64"/>
      <c r="QID36" s="64"/>
      <c r="QIE36" s="64"/>
      <c r="QIF36" s="64"/>
      <c r="QIG36" s="64"/>
      <c r="QIH36" s="64"/>
      <c r="QII36" s="64"/>
      <c r="QIJ36" s="64"/>
      <c r="QIK36" s="64"/>
      <c r="QIL36" s="64"/>
      <c r="QIM36" s="64"/>
      <c r="QIN36" s="64"/>
      <c r="QIO36" s="64"/>
      <c r="QIP36" s="64"/>
      <c r="QIQ36" s="64"/>
      <c r="QIR36" s="64"/>
      <c r="QIS36" s="64"/>
      <c r="QIT36" s="64"/>
      <c r="QIU36" s="64"/>
      <c r="QIV36" s="64"/>
      <c r="QIW36" s="64"/>
      <c r="QIX36" s="64"/>
      <c r="QIY36" s="64"/>
      <c r="QIZ36" s="64"/>
      <c r="QJA36" s="64"/>
      <c r="QJB36" s="64"/>
      <c r="QJC36" s="64"/>
      <c r="QJD36" s="64"/>
      <c r="QJE36" s="64"/>
      <c r="QJF36" s="64"/>
      <c r="QJG36" s="64"/>
      <c r="QJH36" s="64"/>
      <c r="QJI36" s="64"/>
      <c r="QJJ36" s="64"/>
      <c r="QJK36" s="64"/>
      <c r="QJL36" s="64"/>
      <c r="QJM36" s="64"/>
      <c r="QJN36" s="64"/>
      <c r="QJO36" s="64"/>
      <c r="QJP36" s="64"/>
      <c r="QJQ36" s="64"/>
      <c r="QJR36" s="64"/>
      <c r="QJS36" s="64"/>
      <c r="QJT36" s="64"/>
      <c r="QJU36" s="64"/>
      <c r="QJV36" s="64"/>
      <c r="QJW36" s="64"/>
      <c r="QJX36" s="64"/>
      <c r="QJY36" s="64"/>
      <c r="QJZ36" s="64"/>
      <c r="QKA36" s="64"/>
      <c r="QKB36" s="64"/>
      <c r="QKC36" s="64"/>
      <c r="QKD36" s="64"/>
      <c r="QKE36" s="64"/>
      <c r="QKF36" s="64"/>
      <c r="QKG36" s="64"/>
      <c r="QKH36" s="64"/>
      <c r="QKI36" s="64"/>
      <c r="QKJ36" s="64"/>
      <c r="QKK36" s="64"/>
      <c r="QKL36" s="64"/>
      <c r="QKM36" s="64"/>
      <c r="QKN36" s="64"/>
      <c r="QKO36" s="64"/>
      <c r="QKP36" s="64"/>
      <c r="QKQ36" s="64"/>
      <c r="QKR36" s="64"/>
      <c r="QKS36" s="64"/>
      <c r="QKT36" s="64"/>
      <c r="QKU36" s="64"/>
      <c r="QKV36" s="64"/>
      <c r="QKW36" s="64"/>
      <c r="QKX36" s="64"/>
      <c r="QKY36" s="64"/>
      <c r="QKZ36" s="64"/>
      <c r="QLA36" s="64"/>
      <c r="QLB36" s="64"/>
      <c r="QLC36" s="64"/>
      <c r="QLD36" s="64"/>
      <c r="QLE36" s="64"/>
      <c r="QLF36" s="64"/>
      <c r="QLG36" s="64"/>
      <c r="QLH36" s="64"/>
      <c r="QLI36" s="64"/>
      <c r="QLJ36" s="64"/>
      <c r="QLK36" s="64"/>
      <c r="QLL36" s="64"/>
      <c r="QLM36" s="64"/>
      <c r="QLN36" s="64"/>
      <c r="QLO36" s="64"/>
      <c r="QLP36" s="64"/>
      <c r="QLQ36" s="64"/>
      <c r="QLR36" s="64"/>
      <c r="QLS36" s="64"/>
      <c r="QLT36" s="64"/>
      <c r="QLU36" s="64"/>
      <c r="QLV36" s="64"/>
      <c r="QLW36" s="64"/>
      <c r="QLX36" s="64"/>
      <c r="QLY36" s="64"/>
      <c r="QLZ36" s="64"/>
      <c r="QMA36" s="64"/>
      <c r="QMB36" s="64"/>
      <c r="QMC36" s="64"/>
      <c r="QMD36" s="64"/>
      <c r="QME36" s="64"/>
      <c r="QMF36" s="64"/>
      <c r="QMG36" s="64"/>
      <c r="QMH36" s="64"/>
      <c r="QMI36" s="64"/>
      <c r="QMJ36" s="64"/>
      <c r="QMK36" s="64"/>
      <c r="QML36" s="64"/>
      <c r="QMM36" s="64"/>
      <c r="QMN36" s="64"/>
      <c r="QMO36" s="64"/>
      <c r="QMP36" s="64"/>
      <c r="QMQ36" s="64"/>
      <c r="QMR36" s="64"/>
      <c r="QMS36" s="64"/>
      <c r="QMT36" s="64"/>
      <c r="QMU36" s="64"/>
      <c r="QMV36" s="64"/>
      <c r="QMW36" s="64"/>
      <c r="QMX36" s="64"/>
      <c r="QMY36" s="64"/>
      <c r="QMZ36" s="64"/>
      <c r="QNA36" s="64"/>
      <c r="QNB36" s="64"/>
      <c r="QNC36" s="64"/>
      <c r="QND36" s="64"/>
      <c r="QNE36" s="64"/>
      <c r="QNF36" s="64"/>
      <c r="QNG36" s="64"/>
      <c r="QNH36" s="64"/>
      <c r="QNI36" s="64"/>
      <c r="QNJ36" s="64"/>
      <c r="QNK36" s="64"/>
      <c r="QNL36" s="64"/>
      <c r="QNM36" s="64"/>
      <c r="QNN36" s="64"/>
      <c r="QNO36" s="64"/>
      <c r="QNP36" s="64"/>
      <c r="QNQ36" s="64"/>
      <c r="QNR36" s="64"/>
      <c r="QNS36" s="64"/>
      <c r="QNT36" s="64"/>
      <c r="QNU36" s="64"/>
      <c r="QNV36" s="64"/>
      <c r="QNW36" s="64"/>
      <c r="QNX36" s="64"/>
      <c r="QNY36" s="64"/>
      <c r="QNZ36" s="64"/>
      <c r="QOA36" s="64"/>
      <c r="QOB36" s="64"/>
      <c r="QOC36" s="64"/>
      <c r="QOD36" s="64"/>
      <c r="QOE36" s="64"/>
      <c r="QOF36" s="64"/>
      <c r="QOG36" s="64"/>
      <c r="QOH36" s="64"/>
      <c r="QOI36" s="64"/>
      <c r="QOJ36" s="64"/>
      <c r="QOK36" s="64"/>
      <c r="QOL36" s="64"/>
      <c r="QOM36" s="64"/>
      <c r="QON36" s="64"/>
      <c r="QOO36" s="64"/>
      <c r="QOP36" s="64"/>
      <c r="QOQ36" s="64"/>
      <c r="QOR36" s="64"/>
      <c r="QOS36" s="64"/>
      <c r="QOT36" s="64"/>
      <c r="QOU36" s="64"/>
      <c r="QOV36" s="64"/>
      <c r="QOW36" s="64"/>
      <c r="QOX36" s="64"/>
      <c r="QOY36" s="64"/>
      <c r="QOZ36" s="64"/>
      <c r="QPA36" s="64"/>
      <c r="QPB36" s="64"/>
      <c r="QPC36" s="64"/>
      <c r="QPD36" s="64"/>
      <c r="QPE36" s="64"/>
      <c r="QPF36" s="64"/>
      <c r="QPG36" s="64"/>
      <c r="QPH36" s="64"/>
      <c r="QPI36" s="64"/>
      <c r="QPJ36" s="64"/>
      <c r="QPK36" s="64"/>
      <c r="QPL36" s="64"/>
      <c r="QPM36" s="64"/>
      <c r="QPN36" s="64"/>
      <c r="QPO36" s="64"/>
      <c r="QPP36" s="64"/>
      <c r="QPQ36" s="64"/>
      <c r="QPR36" s="64"/>
      <c r="QPS36" s="64"/>
      <c r="QPT36" s="64"/>
      <c r="QPU36" s="64"/>
      <c r="QPV36" s="64"/>
      <c r="QPW36" s="64"/>
      <c r="QPX36" s="64"/>
      <c r="QPY36" s="64"/>
      <c r="QPZ36" s="64"/>
      <c r="QQA36" s="64"/>
      <c r="QQB36" s="64"/>
      <c r="QQC36" s="64"/>
      <c r="QQD36" s="64"/>
      <c r="QQE36" s="64"/>
      <c r="QQF36" s="64"/>
      <c r="QQG36" s="64"/>
      <c r="QQH36" s="64"/>
      <c r="QQI36" s="64"/>
      <c r="QQJ36" s="64"/>
      <c r="QQK36" s="64"/>
      <c r="QQL36" s="64"/>
      <c r="QQM36" s="64"/>
      <c r="QQN36" s="64"/>
      <c r="QQO36" s="64"/>
      <c r="QQP36" s="64"/>
      <c r="QQQ36" s="64"/>
      <c r="QQR36" s="64"/>
      <c r="QQS36" s="64"/>
      <c r="QQT36" s="64"/>
      <c r="QQU36" s="64"/>
      <c r="QQV36" s="64"/>
      <c r="QQW36" s="64"/>
      <c r="QQX36" s="64"/>
      <c r="QQY36" s="64"/>
      <c r="QQZ36" s="64"/>
      <c r="QRA36" s="64"/>
      <c r="QRB36" s="64"/>
      <c r="QRC36" s="64"/>
      <c r="QRD36" s="64"/>
      <c r="QRE36" s="64"/>
      <c r="QRF36" s="64"/>
      <c r="QRG36" s="64"/>
      <c r="QRH36" s="64"/>
      <c r="QRI36" s="64"/>
      <c r="QRJ36" s="64"/>
      <c r="QRK36" s="64"/>
      <c r="QRL36" s="64"/>
      <c r="QRM36" s="64"/>
      <c r="QRN36" s="64"/>
      <c r="QRO36" s="64"/>
      <c r="QRP36" s="64"/>
      <c r="QRQ36" s="64"/>
      <c r="QRR36" s="64"/>
      <c r="QRS36" s="64"/>
      <c r="QRT36" s="64"/>
      <c r="QRU36" s="64"/>
      <c r="QRV36" s="64"/>
      <c r="QRW36" s="64"/>
      <c r="QRX36" s="64"/>
      <c r="QRY36" s="64"/>
      <c r="QRZ36" s="64"/>
      <c r="QSA36" s="64"/>
      <c r="QSB36" s="64"/>
      <c r="QSC36" s="64"/>
      <c r="QSD36" s="64"/>
      <c r="QSE36" s="64"/>
      <c r="QSF36" s="64"/>
      <c r="QSG36" s="64"/>
      <c r="QSH36" s="64"/>
      <c r="QSI36" s="64"/>
      <c r="QSJ36" s="64"/>
      <c r="QSK36" s="64"/>
      <c r="QSL36" s="64"/>
      <c r="QSM36" s="64"/>
      <c r="QSN36" s="64"/>
      <c r="QSO36" s="64"/>
      <c r="QSP36" s="64"/>
      <c r="QSQ36" s="64"/>
      <c r="QSR36" s="64"/>
      <c r="QSS36" s="64"/>
      <c r="QST36" s="64"/>
      <c r="QSU36" s="64"/>
      <c r="QSV36" s="64"/>
      <c r="QSW36" s="64"/>
      <c r="QSX36" s="64"/>
      <c r="QSY36" s="64"/>
      <c r="QSZ36" s="64"/>
      <c r="QTA36" s="64"/>
      <c r="QTB36" s="64"/>
      <c r="QTC36" s="64"/>
      <c r="QTD36" s="64"/>
      <c r="QTE36" s="64"/>
      <c r="QTF36" s="64"/>
      <c r="QTG36" s="64"/>
      <c r="QTH36" s="64"/>
      <c r="QTI36" s="64"/>
      <c r="QTJ36" s="64"/>
      <c r="QTK36" s="64"/>
      <c r="QTL36" s="64"/>
      <c r="QTM36" s="64"/>
      <c r="QTN36" s="64"/>
      <c r="QTO36" s="64"/>
      <c r="QTP36" s="64"/>
      <c r="QTQ36" s="64"/>
      <c r="QTR36" s="64"/>
      <c r="QTS36" s="64"/>
      <c r="QTT36" s="64"/>
      <c r="QTU36" s="64"/>
      <c r="QTV36" s="64"/>
      <c r="QTW36" s="64"/>
      <c r="QTX36" s="64"/>
      <c r="QTY36" s="64"/>
      <c r="QTZ36" s="64"/>
      <c r="QUA36" s="64"/>
      <c r="QUB36" s="64"/>
      <c r="QUC36" s="64"/>
      <c r="QUD36" s="64"/>
      <c r="QUE36" s="64"/>
      <c r="QUF36" s="64"/>
      <c r="QUG36" s="64"/>
      <c r="QUH36" s="64"/>
      <c r="QUI36" s="64"/>
      <c r="QUJ36" s="64"/>
      <c r="QUK36" s="64"/>
      <c r="QUL36" s="64"/>
      <c r="QUM36" s="64"/>
      <c r="QUN36" s="64"/>
      <c r="QUO36" s="64"/>
      <c r="QUP36" s="64"/>
      <c r="QUQ36" s="64"/>
      <c r="QUR36" s="64"/>
      <c r="QUS36" s="64"/>
      <c r="QUT36" s="64"/>
      <c r="QUU36" s="64"/>
      <c r="QUV36" s="64"/>
      <c r="QUW36" s="64"/>
      <c r="QUX36" s="64"/>
      <c r="QUY36" s="64"/>
      <c r="QUZ36" s="64"/>
      <c r="QVA36" s="64"/>
      <c r="QVB36" s="64"/>
      <c r="QVC36" s="64"/>
      <c r="QVD36" s="64"/>
      <c r="QVE36" s="64"/>
      <c r="QVF36" s="64"/>
      <c r="QVG36" s="64"/>
      <c r="QVH36" s="64"/>
      <c r="QVI36" s="64"/>
      <c r="QVJ36" s="64"/>
      <c r="QVK36" s="64"/>
      <c r="QVL36" s="64"/>
      <c r="QVM36" s="64"/>
      <c r="QVN36" s="64"/>
      <c r="QVO36" s="64"/>
      <c r="QVP36" s="64"/>
      <c r="QVQ36" s="64"/>
      <c r="QVR36" s="64"/>
      <c r="QVS36" s="64"/>
      <c r="QVT36" s="64"/>
      <c r="QVU36" s="64"/>
      <c r="QVV36" s="64"/>
      <c r="QVW36" s="64"/>
      <c r="QVX36" s="64"/>
      <c r="QVY36" s="64"/>
      <c r="QVZ36" s="64"/>
      <c r="QWA36" s="64"/>
      <c r="QWB36" s="64"/>
      <c r="QWC36" s="64"/>
      <c r="QWD36" s="64"/>
      <c r="QWE36" s="64"/>
      <c r="QWF36" s="64"/>
      <c r="QWG36" s="64"/>
      <c r="QWH36" s="64"/>
      <c r="QWI36" s="64"/>
      <c r="QWJ36" s="64"/>
      <c r="QWK36" s="64"/>
      <c r="QWL36" s="64"/>
      <c r="QWM36" s="64"/>
      <c r="QWN36" s="64"/>
      <c r="QWO36" s="64"/>
      <c r="QWP36" s="64"/>
      <c r="QWQ36" s="64"/>
      <c r="QWR36" s="64"/>
      <c r="QWS36" s="64"/>
      <c r="QWT36" s="64"/>
      <c r="QWU36" s="64"/>
      <c r="QWV36" s="64"/>
      <c r="QWW36" s="64"/>
      <c r="QWX36" s="64"/>
      <c r="QWY36" s="64"/>
      <c r="QWZ36" s="64"/>
      <c r="QXA36" s="64"/>
      <c r="QXB36" s="64"/>
      <c r="QXC36" s="64"/>
      <c r="QXD36" s="64"/>
      <c r="QXE36" s="64"/>
      <c r="QXF36" s="64"/>
      <c r="QXG36" s="64"/>
      <c r="QXH36" s="64"/>
      <c r="QXI36" s="64"/>
      <c r="QXJ36" s="64"/>
      <c r="QXK36" s="64"/>
      <c r="QXL36" s="64"/>
      <c r="QXM36" s="64"/>
      <c r="QXN36" s="64"/>
      <c r="QXO36" s="64"/>
      <c r="QXP36" s="64"/>
      <c r="QXQ36" s="64"/>
      <c r="QXR36" s="64"/>
      <c r="QXS36" s="64"/>
      <c r="QXT36" s="64"/>
      <c r="QXU36" s="64"/>
      <c r="QXV36" s="64"/>
      <c r="QXW36" s="64"/>
      <c r="QXX36" s="64"/>
      <c r="QXY36" s="64"/>
      <c r="QXZ36" s="64"/>
      <c r="QYA36" s="64"/>
      <c r="QYB36" s="64"/>
      <c r="QYC36" s="64"/>
      <c r="QYD36" s="64"/>
      <c r="QYE36" s="64"/>
      <c r="QYF36" s="64"/>
      <c r="QYG36" s="64"/>
      <c r="QYH36" s="64"/>
      <c r="QYI36" s="64"/>
      <c r="QYJ36" s="64"/>
      <c r="QYK36" s="64"/>
      <c r="QYL36" s="64"/>
      <c r="QYM36" s="64"/>
      <c r="QYN36" s="64"/>
      <c r="QYO36" s="64"/>
      <c r="QYP36" s="64"/>
      <c r="QYQ36" s="64"/>
      <c r="QYR36" s="64"/>
      <c r="QYS36" s="64"/>
      <c r="QYT36" s="64"/>
      <c r="QYU36" s="64"/>
      <c r="QYV36" s="64"/>
      <c r="QYW36" s="64"/>
      <c r="QYX36" s="64"/>
      <c r="QYY36" s="64"/>
      <c r="QYZ36" s="64"/>
      <c r="QZA36" s="64"/>
      <c r="QZB36" s="64"/>
      <c r="QZC36" s="64"/>
      <c r="QZD36" s="64"/>
      <c r="QZE36" s="64"/>
      <c r="QZF36" s="64"/>
      <c r="QZG36" s="64"/>
      <c r="QZH36" s="64"/>
      <c r="QZI36" s="64"/>
      <c r="QZJ36" s="64"/>
      <c r="QZK36" s="64"/>
      <c r="QZL36" s="64"/>
      <c r="QZM36" s="64"/>
      <c r="QZN36" s="64"/>
      <c r="QZO36" s="64"/>
      <c r="QZP36" s="64"/>
      <c r="QZQ36" s="64"/>
      <c r="QZR36" s="64"/>
      <c r="QZS36" s="64"/>
      <c r="QZT36" s="64"/>
      <c r="QZU36" s="64"/>
      <c r="QZV36" s="64"/>
      <c r="QZW36" s="64"/>
      <c r="QZX36" s="64"/>
      <c r="QZY36" s="64"/>
      <c r="QZZ36" s="64"/>
      <c r="RAA36" s="64"/>
      <c r="RAB36" s="64"/>
      <c r="RAC36" s="64"/>
      <c r="RAD36" s="64"/>
      <c r="RAE36" s="64"/>
      <c r="RAF36" s="64"/>
      <c r="RAG36" s="64"/>
      <c r="RAH36" s="64"/>
      <c r="RAI36" s="64"/>
      <c r="RAJ36" s="64"/>
      <c r="RAK36" s="64"/>
      <c r="RAL36" s="64"/>
      <c r="RAM36" s="64"/>
      <c r="RAN36" s="64"/>
      <c r="RAO36" s="64"/>
      <c r="RAP36" s="64"/>
      <c r="RAQ36" s="64"/>
      <c r="RAR36" s="64"/>
      <c r="RAS36" s="64"/>
      <c r="RAT36" s="64"/>
      <c r="RAU36" s="64"/>
      <c r="RAV36" s="64"/>
      <c r="RAW36" s="64"/>
      <c r="RAX36" s="64"/>
      <c r="RAY36" s="64"/>
      <c r="RAZ36" s="64"/>
      <c r="RBA36" s="64"/>
      <c r="RBB36" s="64"/>
      <c r="RBC36" s="64"/>
      <c r="RBD36" s="64"/>
      <c r="RBE36" s="64"/>
      <c r="RBF36" s="64"/>
      <c r="RBG36" s="64"/>
      <c r="RBH36" s="64"/>
      <c r="RBI36" s="64"/>
      <c r="RBJ36" s="64"/>
      <c r="RBK36" s="64"/>
      <c r="RBL36" s="64"/>
      <c r="RBM36" s="64"/>
      <c r="RBN36" s="64"/>
      <c r="RBO36" s="64"/>
      <c r="RBP36" s="64"/>
      <c r="RBQ36" s="64"/>
      <c r="RBR36" s="64"/>
      <c r="RBS36" s="64"/>
      <c r="RBT36" s="64"/>
      <c r="RBU36" s="64"/>
      <c r="RBV36" s="64"/>
      <c r="RBW36" s="64"/>
      <c r="RBX36" s="64"/>
      <c r="RBY36" s="64"/>
      <c r="RBZ36" s="64"/>
      <c r="RCA36" s="64"/>
      <c r="RCB36" s="64"/>
      <c r="RCC36" s="64"/>
      <c r="RCD36" s="64"/>
      <c r="RCE36" s="64"/>
      <c r="RCF36" s="64"/>
      <c r="RCG36" s="64"/>
      <c r="RCH36" s="64"/>
      <c r="RCI36" s="64"/>
      <c r="RCJ36" s="64"/>
      <c r="RCK36" s="64"/>
      <c r="RCL36" s="64"/>
      <c r="RCM36" s="64"/>
      <c r="RCN36" s="64"/>
      <c r="RCO36" s="64"/>
      <c r="RCP36" s="64"/>
      <c r="RCQ36" s="64"/>
      <c r="RCR36" s="64"/>
      <c r="RCS36" s="64"/>
      <c r="RCT36" s="64"/>
      <c r="RCU36" s="64"/>
      <c r="RCV36" s="64"/>
      <c r="RCW36" s="64"/>
      <c r="RCX36" s="64"/>
      <c r="RCY36" s="64"/>
      <c r="RCZ36" s="64"/>
      <c r="RDA36" s="64"/>
      <c r="RDB36" s="64"/>
      <c r="RDC36" s="64"/>
      <c r="RDD36" s="64"/>
      <c r="RDE36" s="64"/>
      <c r="RDF36" s="64"/>
      <c r="RDG36" s="64"/>
      <c r="RDH36" s="64"/>
      <c r="RDI36" s="64"/>
      <c r="RDJ36" s="64"/>
      <c r="RDK36" s="64"/>
      <c r="RDL36" s="64"/>
      <c r="RDM36" s="64"/>
      <c r="RDN36" s="64"/>
      <c r="RDO36" s="64"/>
      <c r="RDP36" s="64"/>
      <c r="RDQ36" s="64"/>
      <c r="RDR36" s="64"/>
      <c r="RDS36" s="64"/>
      <c r="RDT36" s="64"/>
      <c r="RDU36" s="64"/>
      <c r="RDV36" s="64"/>
      <c r="RDW36" s="64"/>
      <c r="RDX36" s="64"/>
      <c r="RDY36" s="64"/>
      <c r="RDZ36" s="64"/>
      <c r="REA36" s="64"/>
      <c r="REB36" s="64"/>
      <c r="REC36" s="64"/>
      <c r="RED36" s="64"/>
      <c r="REE36" s="64"/>
      <c r="REF36" s="64"/>
      <c r="REG36" s="64"/>
      <c r="REH36" s="64"/>
      <c r="REI36" s="64"/>
      <c r="REJ36" s="64"/>
      <c r="REK36" s="64"/>
      <c r="REL36" s="64"/>
      <c r="REM36" s="64"/>
      <c r="REN36" s="64"/>
      <c r="REO36" s="64"/>
      <c r="REP36" s="64"/>
      <c r="REQ36" s="64"/>
      <c r="RER36" s="64"/>
      <c r="RES36" s="64"/>
      <c r="RET36" s="64"/>
      <c r="REU36" s="64"/>
      <c r="REV36" s="64"/>
      <c r="REW36" s="64"/>
      <c r="REX36" s="64"/>
      <c r="REY36" s="64"/>
      <c r="REZ36" s="64"/>
      <c r="RFA36" s="64"/>
      <c r="RFB36" s="64"/>
      <c r="RFC36" s="64"/>
      <c r="RFD36" s="64"/>
      <c r="RFE36" s="64"/>
      <c r="RFF36" s="64"/>
      <c r="RFG36" s="64"/>
      <c r="RFH36" s="64"/>
      <c r="RFI36" s="64"/>
      <c r="RFJ36" s="64"/>
      <c r="RFK36" s="64"/>
      <c r="RFL36" s="64"/>
      <c r="RFM36" s="64"/>
      <c r="RFN36" s="64"/>
      <c r="RFO36" s="64"/>
      <c r="RFP36" s="64"/>
      <c r="RFQ36" s="64"/>
      <c r="RFR36" s="64"/>
      <c r="RFS36" s="64"/>
      <c r="RFT36" s="64"/>
      <c r="RFU36" s="64"/>
      <c r="RFV36" s="64"/>
      <c r="RFW36" s="64"/>
      <c r="RFX36" s="64"/>
      <c r="RFY36" s="64"/>
      <c r="RFZ36" s="64"/>
      <c r="RGA36" s="64"/>
      <c r="RGB36" s="64"/>
      <c r="RGC36" s="64"/>
      <c r="RGD36" s="64"/>
      <c r="RGE36" s="64"/>
      <c r="RGF36" s="64"/>
      <c r="RGG36" s="64"/>
      <c r="RGH36" s="64"/>
      <c r="RGI36" s="64"/>
      <c r="RGJ36" s="64"/>
      <c r="RGK36" s="64"/>
      <c r="RGL36" s="64"/>
      <c r="RGM36" s="64"/>
      <c r="RGN36" s="64"/>
      <c r="RGO36" s="64"/>
      <c r="RGP36" s="64"/>
      <c r="RGQ36" s="64"/>
      <c r="RGR36" s="64"/>
      <c r="RGS36" s="64"/>
      <c r="RGT36" s="64"/>
      <c r="RGU36" s="64"/>
      <c r="RGV36" s="64"/>
      <c r="RGW36" s="64"/>
      <c r="RGX36" s="64"/>
      <c r="RGY36" s="64"/>
      <c r="RGZ36" s="64"/>
      <c r="RHA36" s="64"/>
      <c r="RHB36" s="64"/>
      <c r="RHC36" s="64"/>
      <c r="RHD36" s="64"/>
      <c r="RHE36" s="64"/>
      <c r="RHF36" s="64"/>
      <c r="RHG36" s="64"/>
      <c r="RHH36" s="64"/>
      <c r="RHI36" s="64"/>
      <c r="RHJ36" s="64"/>
      <c r="RHK36" s="64"/>
      <c r="RHL36" s="64"/>
      <c r="RHM36" s="64"/>
      <c r="RHN36" s="64"/>
      <c r="RHO36" s="64"/>
      <c r="RHP36" s="64"/>
      <c r="RHQ36" s="64"/>
      <c r="RHR36" s="64"/>
      <c r="RHS36" s="64"/>
      <c r="RHT36" s="64"/>
      <c r="RHU36" s="64"/>
      <c r="RHV36" s="64"/>
      <c r="RHW36" s="64"/>
      <c r="RHX36" s="64"/>
      <c r="RHY36" s="64"/>
      <c r="RHZ36" s="64"/>
      <c r="RIA36" s="64"/>
      <c r="RIB36" s="64"/>
      <c r="RIC36" s="64"/>
      <c r="RID36" s="64"/>
      <c r="RIE36" s="64"/>
      <c r="RIF36" s="64"/>
      <c r="RIG36" s="64"/>
      <c r="RIH36" s="64"/>
      <c r="RII36" s="64"/>
      <c r="RIJ36" s="64"/>
      <c r="RIK36" s="64"/>
      <c r="RIL36" s="64"/>
      <c r="RIM36" s="64"/>
      <c r="RIN36" s="64"/>
      <c r="RIO36" s="64"/>
      <c r="RIP36" s="64"/>
      <c r="RIQ36" s="64"/>
      <c r="RIR36" s="64"/>
      <c r="RIS36" s="64"/>
      <c r="RIT36" s="64"/>
      <c r="RIU36" s="64"/>
      <c r="RIV36" s="64"/>
      <c r="RIW36" s="64"/>
      <c r="RIX36" s="64"/>
      <c r="RIY36" s="64"/>
      <c r="RIZ36" s="64"/>
      <c r="RJA36" s="64"/>
      <c r="RJB36" s="64"/>
      <c r="RJC36" s="64"/>
      <c r="RJD36" s="64"/>
      <c r="RJE36" s="64"/>
      <c r="RJF36" s="64"/>
      <c r="RJG36" s="64"/>
      <c r="RJH36" s="64"/>
      <c r="RJI36" s="64"/>
      <c r="RJJ36" s="64"/>
      <c r="RJK36" s="64"/>
      <c r="RJL36" s="64"/>
      <c r="RJM36" s="64"/>
      <c r="RJN36" s="64"/>
      <c r="RJO36" s="64"/>
      <c r="RJP36" s="64"/>
      <c r="RJQ36" s="64"/>
      <c r="RJR36" s="64"/>
      <c r="RJS36" s="64"/>
      <c r="RJT36" s="64"/>
      <c r="RJU36" s="64"/>
      <c r="RJV36" s="64"/>
      <c r="RJW36" s="64"/>
      <c r="RJX36" s="64"/>
      <c r="RJY36" s="64"/>
      <c r="RJZ36" s="64"/>
      <c r="RKA36" s="64"/>
      <c r="RKB36" s="64"/>
      <c r="RKC36" s="64"/>
      <c r="RKD36" s="64"/>
      <c r="RKE36" s="64"/>
      <c r="RKF36" s="64"/>
      <c r="RKG36" s="64"/>
      <c r="RKH36" s="64"/>
      <c r="RKI36" s="64"/>
      <c r="RKJ36" s="64"/>
      <c r="RKK36" s="64"/>
      <c r="RKL36" s="64"/>
      <c r="RKM36" s="64"/>
      <c r="RKN36" s="64"/>
      <c r="RKO36" s="64"/>
      <c r="RKP36" s="64"/>
      <c r="RKQ36" s="64"/>
      <c r="RKR36" s="64"/>
      <c r="RKS36" s="64"/>
      <c r="RKT36" s="64"/>
      <c r="RKU36" s="64"/>
      <c r="RKV36" s="64"/>
      <c r="RKW36" s="64"/>
      <c r="RKX36" s="64"/>
      <c r="RKY36" s="64"/>
      <c r="RKZ36" s="64"/>
      <c r="RLA36" s="64"/>
      <c r="RLB36" s="64"/>
      <c r="RLC36" s="64"/>
      <c r="RLD36" s="64"/>
      <c r="RLE36" s="64"/>
      <c r="RLF36" s="64"/>
      <c r="RLG36" s="64"/>
      <c r="RLH36" s="64"/>
      <c r="RLI36" s="64"/>
      <c r="RLJ36" s="64"/>
      <c r="RLK36" s="64"/>
      <c r="RLL36" s="64"/>
      <c r="RLM36" s="64"/>
      <c r="RLN36" s="64"/>
      <c r="RLO36" s="64"/>
      <c r="RLP36" s="64"/>
      <c r="RLQ36" s="64"/>
      <c r="RLR36" s="64"/>
      <c r="RLS36" s="64"/>
      <c r="RLT36" s="64"/>
      <c r="RLU36" s="64"/>
      <c r="RLV36" s="64"/>
      <c r="RLW36" s="64"/>
      <c r="RLX36" s="64"/>
      <c r="RLY36" s="64"/>
      <c r="RLZ36" s="64"/>
      <c r="RMA36" s="64"/>
      <c r="RMB36" s="64"/>
      <c r="RMC36" s="64"/>
      <c r="RMD36" s="64"/>
      <c r="RME36" s="64"/>
      <c r="RMF36" s="64"/>
      <c r="RMG36" s="64"/>
      <c r="RMH36" s="64"/>
      <c r="RMI36" s="64"/>
      <c r="RMJ36" s="64"/>
      <c r="RMK36" s="64"/>
      <c r="RML36" s="64"/>
      <c r="RMM36" s="64"/>
      <c r="RMN36" s="64"/>
      <c r="RMO36" s="64"/>
      <c r="RMP36" s="64"/>
      <c r="RMQ36" s="64"/>
      <c r="RMR36" s="64"/>
      <c r="RMS36" s="64"/>
      <c r="RMT36" s="64"/>
      <c r="RMU36" s="64"/>
      <c r="RMV36" s="64"/>
      <c r="RMW36" s="64"/>
      <c r="RMX36" s="64"/>
      <c r="RMY36" s="64"/>
      <c r="RMZ36" s="64"/>
      <c r="RNA36" s="64"/>
      <c r="RNB36" s="64"/>
      <c r="RNC36" s="64"/>
      <c r="RND36" s="64"/>
      <c r="RNE36" s="64"/>
      <c r="RNF36" s="64"/>
      <c r="RNG36" s="64"/>
      <c r="RNH36" s="64"/>
      <c r="RNI36" s="64"/>
      <c r="RNJ36" s="64"/>
      <c r="RNK36" s="64"/>
      <c r="RNL36" s="64"/>
      <c r="RNM36" s="64"/>
      <c r="RNN36" s="64"/>
      <c r="RNO36" s="64"/>
      <c r="RNP36" s="64"/>
      <c r="RNQ36" s="64"/>
      <c r="RNR36" s="64"/>
      <c r="RNS36" s="64"/>
      <c r="RNT36" s="64"/>
      <c r="RNU36" s="64"/>
      <c r="RNV36" s="64"/>
      <c r="RNW36" s="64"/>
      <c r="RNX36" s="64"/>
      <c r="RNY36" s="64"/>
      <c r="RNZ36" s="64"/>
      <c r="ROA36" s="64"/>
      <c r="ROB36" s="64"/>
      <c r="ROC36" s="64"/>
      <c r="ROD36" s="64"/>
      <c r="ROE36" s="64"/>
      <c r="ROF36" s="64"/>
      <c r="ROG36" s="64"/>
      <c r="ROH36" s="64"/>
      <c r="ROI36" s="64"/>
      <c r="ROJ36" s="64"/>
      <c r="ROK36" s="64"/>
      <c r="ROL36" s="64"/>
      <c r="ROM36" s="64"/>
      <c r="RON36" s="64"/>
      <c r="ROO36" s="64"/>
      <c r="ROP36" s="64"/>
      <c r="ROQ36" s="64"/>
      <c r="ROR36" s="64"/>
      <c r="ROS36" s="64"/>
      <c r="ROT36" s="64"/>
      <c r="ROU36" s="64"/>
      <c r="ROV36" s="64"/>
      <c r="ROW36" s="64"/>
      <c r="ROX36" s="64"/>
      <c r="ROY36" s="64"/>
      <c r="ROZ36" s="64"/>
      <c r="RPA36" s="64"/>
      <c r="RPB36" s="64"/>
      <c r="RPC36" s="64"/>
      <c r="RPD36" s="64"/>
      <c r="RPE36" s="64"/>
      <c r="RPF36" s="64"/>
      <c r="RPG36" s="64"/>
      <c r="RPH36" s="64"/>
      <c r="RPI36" s="64"/>
      <c r="RPJ36" s="64"/>
      <c r="RPK36" s="64"/>
      <c r="RPL36" s="64"/>
      <c r="RPM36" s="64"/>
      <c r="RPN36" s="64"/>
      <c r="RPO36" s="64"/>
      <c r="RPP36" s="64"/>
      <c r="RPQ36" s="64"/>
      <c r="RPR36" s="64"/>
      <c r="RPS36" s="64"/>
      <c r="RPT36" s="64"/>
      <c r="RPU36" s="64"/>
      <c r="RPV36" s="64"/>
      <c r="RPW36" s="64"/>
      <c r="RPX36" s="64"/>
      <c r="RPY36" s="64"/>
      <c r="RPZ36" s="64"/>
      <c r="RQA36" s="64"/>
      <c r="RQB36" s="64"/>
      <c r="RQC36" s="64"/>
      <c r="RQD36" s="64"/>
      <c r="RQE36" s="64"/>
      <c r="RQF36" s="64"/>
      <c r="RQG36" s="64"/>
      <c r="RQH36" s="64"/>
      <c r="RQI36" s="64"/>
      <c r="RQJ36" s="64"/>
      <c r="RQK36" s="64"/>
      <c r="RQL36" s="64"/>
      <c r="RQM36" s="64"/>
      <c r="RQN36" s="64"/>
      <c r="RQO36" s="64"/>
      <c r="RQP36" s="64"/>
      <c r="RQQ36" s="64"/>
      <c r="RQR36" s="64"/>
      <c r="RQS36" s="64"/>
      <c r="RQT36" s="64"/>
      <c r="RQU36" s="64"/>
      <c r="RQV36" s="64"/>
      <c r="RQW36" s="64"/>
      <c r="RQX36" s="64"/>
      <c r="RQY36" s="64"/>
      <c r="RQZ36" s="64"/>
      <c r="RRA36" s="64"/>
      <c r="RRB36" s="64"/>
      <c r="RRC36" s="64"/>
      <c r="RRD36" s="64"/>
      <c r="RRE36" s="64"/>
      <c r="RRF36" s="64"/>
      <c r="RRG36" s="64"/>
      <c r="RRH36" s="64"/>
      <c r="RRI36" s="64"/>
      <c r="RRJ36" s="64"/>
      <c r="RRK36" s="64"/>
      <c r="RRL36" s="64"/>
      <c r="RRM36" s="64"/>
      <c r="RRN36" s="64"/>
      <c r="RRO36" s="64"/>
      <c r="RRP36" s="64"/>
      <c r="RRQ36" s="64"/>
      <c r="RRR36" s="64"/>
      <c r="RRS36" s="64"/>
      <c r="RRT36" s="64"/>
      <c r="RRU36" s="64"/>
      <c r="RRV36" s="64"/>
      <c r="RRW36" s="64"/>
      <c r="RRX36" s="64"/>
      <c r="RRY36" s="64"/>
      <c r="RRZ36" s="64"/>
      <c r="RSA36" s="64"/>
      <c r="RSB36" s="64"/>
      <c r="RSC36" s="64"/>
      <c r="RSD36" s="64"/>
      <c r="RSE36" s="64"/>
      <c r="RSF36" s="64"/>
      <c r="RSG36" s="64"/>
      <c r="RSH36" s="64"/>
      <c r="RSI36" s="64"/>
      <c r="RSJ36" s="64"/>
      <c r="RSK36" s="64"/>
      <c r="RSL36" s="64"/>
      <c r="RSM36" s="64"/>
      <c r="RSN36" s="64"/>
      <c r="RSO36" s="64"/>
      <c r="RSP36" s="64"/>
      <c r="RSQ36" s="64"/>
      <c r="RSR36" s="64"/>
      <c r="RSS36" s="64"/>
      <c r="RST36" s="64"/>
      <c r="RSU36" s="64"/>
      <c r="RSV36" s="64"/>
      <c r="RSW36" s="64"/>
      <c r="RSX36" s="64"/>
      <c r="RSY36" s="64"/>
      <c r="RSZ36" s="64"/>
      <c r="RTA36" s="64"/>
      <c r="RTB36" s="64"/>
      <c r="RTC36" s="64"/>
      <c r="RTD36" s="64"/>
      <c r="RTE36" s="64"/>
      <c r="RTF36" s="64"/>
      <c r="RTG36" s="64"/>
      <c r="RTH36" s="64"/>
      <c r="RTI36" s="64"/>
      <c r="RTJ36" s="64"/>
      <c r="RTK36" s="64"/>
      <c r="RTL36" s="64"/>
      <c r="RTM36" s="64"/>
      <c r="RTN36" s="64"/>
      <c r="RTO36" s="64"/>
      <c r="RTP36" s="64"/>
      <c r="RTQ36" s="64"/>
      <c r="RTR36" s="64"/>
      <c r="RTS36" s="64"/>
      <c r="RTT36" s="64"/>
      <c r="RTU36" s="64"/>
      <c r="RTV36" s="64"/>
      <c r="RTW36" s="64"/>
      <c r="RTX36" s="64"/>
      <c r="RTY36" s="64"/>
      <c r="RTZ36" s="64"/>
      <c r="RUA36" s="64"/>
      <c r="RUB36" s="64"/>
      <c r="RUC36" s="64"/>
      <c r="RUD36" s="64"/>
      <c r="RUE36" s="64"/>
      <c r="RUF36" s="64"/>
      <c r="RUG36" s="64"/>
      <c r="RUH36" s="64"/>
      <c r="RUI36" s="64"/>
      <c r="RUJ36" s="64"/>
      <c r="RUK36" s="64"/>
      <c r="RUL36" s="64"/>
      <c r="RUM36" s="64"/>
      <c r="RUN36" s="64"/>
      <c r="RUO36" s="64"/>
      <c r="RUP36" s="64"/>
      <c r="RUQ36" s="64"/>
      <c r="RUR36" s="64"/>
      <c r="RUS36" s="64"/>
      <c r="RUT36" s="64"/>
      <c r="RUU36" s="64"/>
      <c r="RUV36" s="64"/>
      <c r="RUW36" s="64"/>
      <c r="RUX36" s="64"/>
      <c r="RUY36" s="64"/>
      <c r="RUZ36" s="64"/>
      <c r="RVA36" s="64"/>
      <c r="RVB36" s="64"/>
      <c r="RVC36" s="64"/>
      <c r="RVD36" s="64"/>
      <c r="RVE36" s="64"/>
      <c r="RVF36" s="64"/>
      <c r="RVG36" s="64"/>
      <c r="RVH36" s="64"/>
      <c r="RVI36" s="64"/>
      <c r="RVJ36" s="64"/>
      <c r="RVK36" s="64"/>
      <c r="RVL36" s="64"/>
      <c r="RVM36" s="64"/>
      <c r="RVN36" s="64"/>
      <c r="RVO36" s="64"/>
      <c r="RVP36" s="64"/>
      <c r="RVQ36" s="64"/>
      <c r="RVR36" s="64"/>
      <c r="RVS36" s="64"/>
      <c r="RVT36" s="64"/>
      <c r="RVU36" s="64"/>
      <c r="RVV36" s="64"/>
      <c r="RVW36" s="64"/>
      <c r="RVX36" s="64"/>
      <c r="RVY36" s="64"/>
      <c r="RVZ36" s="64"/>
      <c r="RWA36" s="64"/>
      <c r="RWB36" s="64"/>
      <c r="RWC36" s="64"/>
      <c r="RWD36" s="64"/>
      <c r="RWE36" s="64"/>
      <c r="RWF36" s="64"/>
      <c r="RWG36" s="64"/>
      <c r="RWH36" s="64"/>
      <c r="RWI36" s="64"/>
      <c r="RWJ36" s="64"/>
      <c r="RWK36" s="64"/>
      <c r="RWL36" s="64"/>
      <c r="RWM36" s="64"/>
      <c r="RWN36" s="64"/>
      <c r="RWO36" s="64"/>
      <c r="RWP36" s="64"/>
      <c r="RWQ36" s="64"/>
      <c r="RWR36" s="64"/>
      <c r="RWS36" s="64"/>
      <c r="RWT36" s="64"/>
      <c r="RWU36" s="64"/>
      <c r="RWV36" s="64"/>
      <c r="RWW36" s="64"/>
      <c r="RWX36" s="64"/>
      <c r="RWY36" s="64"/>
      <c r="RWZ36" s="64"/>
      <c r="RXA36" s="64"/>
      <c r="RXB36" s="64"/>
      <c r="RXC36" s="64"/>
      <c r="RXD36" s="64"/>
      <c r="RXE36" s="64"/>
      <c r="RXF36" s="64"/>
      <c r="RXG36" s="64"/>
      <c r="RXH36" s="64"/>
      <c r="RXI36" s="64"/>
      <c r="RXJ36" s="64"/>
      <c r="RXK36" s="64"/>
      <c r="RXL36" s="64"/>
      <c r="RXM36" s="64"/>
      <c r="RXN36" s="64"/>
      <c r="RXO36" s="64"/>
      <c r="RXP36" s="64"/>
      <c r="RXQ36" s="64"/>
      <c r="RXR36" s="64"/>
      <c r="RXS36" s="64"/>
      <c r="RXT36" s="64"/>
      <c r="RXU36" s="64"/>
      <c r="RXV36" s="64"/>
      <c r="RXW36" s="64"/>
      <c r="RXX36" s="64"/>
      <c r="RXY36" s="64"/>
      <c r="RXZ36" s="64"/>
      <c r="RYA36" s="64"/>
      <c r="RYB36" s="64"/>
      <c r="RYC36" s="64"/>
      <c r="RYD36" s="64"/>
      <c r="RYE36" s="64"/>
      <c r="RYF36" s="64"/>
      <c r="RYG36" s="64"/>
      <c r="RYH36" s="64"/>
      <c r="RYI36" s="64"/>
      <c r="RYJ36" s="64"/>
      <c r="RYK36" s="64"/>
      <c r="RYL36" s="64"/>
      <c r="RYM36" s="64"/>
      <c r="RYN36" s="64"/>
      <c r="RYO36" s="64"/>
      <c r="RYP36" s="64"/>
      <c r="RYQ36" s="64"/>
      <c r="RYR36" s="64"/>
      <c r="RYS36" s="64"/>
      <c r="RYT36" s="64"/>
      <c r="RYU36" s="64"/>
      <c r="RYV36" s="64"/>
      <c r="RYW36" s="64"/>
      <c r="RYX36" s="64"/>
      <c r="RYY36" s="64"/>
      <c r="RYZ36" s="64"/>
      <c r="RZA36" s="64"/>
      <c r="RZB36" s="64"/>
      <c r="RZC36" s="64"/>
      <c r="RZD36" s="64"/>
      <c r="RZE36" s="64"/>
      <c r="RZF36" s="64"/>
      <c r="RZG36" s="64"/>
      <c r="RZH36" s="64"/>
      <c r="RZI36" s="64"/>
      <c r="RZJ36" s="64"/>
      <c r="RZK36" s="64"/>
      <c r="RZL36" s="64"/>
      <c r="RZM36" s="64"/>
      <c r="RZN36" s="64"/>
      <c r="RZO36" s="64"/>
      <c r="RZP36" s="64"/>
      <c r="RZQ36" s="64"/>
      <c r="RZR36" s="64"/>
      <c r="RZS36" s="64"/>
      <c r="RZT36" s="64"/>
      <c r="RZU36" s="64"/>
      <c r="RZV36" s="64"/>
      <c r="RZW36" s="64"/>
      <c r="RZX36" s="64"/>
      <c r="RZY36" s="64"/>
      <c r="RZZ36" s="64"/>
      <c r="SAA36" s="64"/>
      <c r="SAB36" s="64"/>
      <c r="SAC36" s="64"/>
      <c r="SAD36" s="64"/>
      <c r="SAE36" s="64"/>
      <c r="SAF36" s="64"/>
      <c r="SAG36" s="64"/>
      <c r="SAH36" s="64"/>
      <c r="SAI36" s="64"/>
      <c r="SAJ36" s="64"/>
      <c r="SAK36" s="64"/>
      <c r="SAL36" s="64"/>
      <c r="SAM36" s="64"/>
      <c r="SAN36" s="64"/>
      <c r="SAO36" s="64"/>
      <c r="SAP36" s="64"/>
      <c r="SAQ36" s="64"/>
      <c r="SAR36" s="64"/>
      <c r="SAS36" s="64"/>
      <c r="SAT36" s="64"/>
      <c r="SAU36" s="64"/>
      <c r="SAV36" s="64"/>
      <c r="SAW36" s="64"/>
      <c r="SAX36" s="64"/>
      <c r="SAY36" s="64"/>
      <c r="SAZ36" s="64"/>
      <c r="SBA36" s="64"/>
      <c r="SBB36" s="64"/>
      <c r="SBC36" s="64"/>
      <c r="SBD36" s="64"/>
      <c r="SBE36" s="64"/>
      <c r="SBF36" s="64"/>
      <c r="SBG36" s="64"/>
      <c r="SBH36" s="64"/>
      <c r="SBI36" s="64"/>
      <c r="SBJ36" s="64"/>
      <c r="SBK36" s="64"/>
      <c r="SBL36" s="64"/>
      <c r="SBM36" s="64"/>
      <c r="SBN36" s="64"/>
      <c r="SBO36" s="64"/>
      <c r="SBP36" s="64"/>
      <c r="SBQ36" s="64"/>
      <c r="SBR36" s="64"/>
      <c r="SBS36" s="64"/>
      <c r="SBT36" s="64"/>
      <c r="SBU36" s="64"/>
      <c r="SBV36" s="64"/>
      <c r="SBW36" s="64"/>
      <c r="SBX36" s="64"/>
      <c r="SBY36" s="64"/>
      <c r="SBZ36" s="64"/>
      <c r="SCA36" s="64"/>
      <c r="SCB36" s="64"/>
      <c r="SCC36" s="64"/>
      <c r="SCD36" s="64"/>
      <c r="SCE36" s="64"/>
      <c r="SCF36" s="64"/>
      <c r="SCG36" s="64"/>
      <c r="SCH36" s="64"/>
      <c r="SCI36" s="64"/>
      <c r="SCJ36" s="64"/>
      <c r="SCK36" s="64"/>
      <c r="SCL36" s="64"/>
      <c r="SCM36" s="64"/>
      <c r="SCN36" s="64"/>
      <c r="SCO36" s="64"/>
      <c r="SCP36" s="64"/>
      <c r="SCQ36" s="64"/>
      <c r="SCR36" s="64"/>
      <c r="SCS36" s="64"/>
      <c r="SCT36" s="64"/>
      <c r="SCU36" s="64"/>
      <c r="SCV36" s="64"/>
      <c r="SCW36" s="64"/>
      <c r="SCX36" s="64"/>
      <c r="SCY36" s="64"/>
      <c r="SCZ36" s="64"/>
      <c r="SDA36" s="64"/>
      <c r="SDB36" s="64"/>
      <c r="SDC36" s="64"/>
      <c r="SDD36" s="64"/>
      <c r="SDE36" s="64"/>
      <c r="SDF36" s="64"/>
      <c r="SDG36" s="64"/>
      <c r="SDH36" s="64"/>
      <c r="SDI36" s="64"/>
      <c r="SDJ36" s="64"/>
      <c r="SDK36" s="64"/>
      <c r="SDL36" s="64"/>
      <c r="SDM36" s="64"/>
      <c r="SDN36" s="64"/>
      <c r="SDO36" s="64"/>
      <c r="SDP36" s="64"/>
      <c r="SDQ36" s="64"/>
      <c r="SDR36" s="64"/>
      <c r="SDS36" s="64"/>
      <c r="SDT36" s="64"/>
      <c r="SDU36" s="64"/>
      <c r="SDV36" s="64"/>
      <c r="SDW36" s="64"/>
      <c r="SDX36" s="64"/>
      <c r="SDY36" s="64"/>
      <c r="SDZ36" s="64"/>
      <c r="SEA36" s="64"/>
      <c r="SEB36" s="64"/>
      <c r="SEC36" s="64"/>
      <c r="SED36" s="64"/>
      <c r="SEE36" s="64"/>
      <c r="SEF36" s="64"/>
      <c r="SEG36" s="64"/>
      <c r="SEH36" s="64"/>
      <c r="SEI36" s="64"/>
      <c r="SEJ36" s="64"/>
      <c r="SEK36" s="64"/>
      <c r="SEL36" s="64"/>
      <c r="SEM36" s="64"/>
      <c r="SEN36" s="64"/>
      <c r="SEO36" s="64"/>
      <c r="SEP36" s="64"/>
      <c r="SEQ36" s="64"/>
      <c r="SER36" s="64"/>
      <c r="SES36" s="64"/>
      <c r="SET36" s="64"/>
      <c r="SEU36" s="64"/>
      <c r="SEV36" s="64"/>
      <c r="SEW36" s="64"/>
      <c r="SEX36" s="64"/>
      <c r="SEY36" s="64"/>
      <c r="SEZ36" s="64"/>
      <c r="SFA36" s="64"/>
      <c r="SFB36" s="64"/>
      <c r="SFC36" s="64"/>
      <c r="SFD36" s="64"/>
      <c r="SFE36" s="64"/>
      <c r="SFF36" s="64"/>
      <c r="SFG36" s="64"/>
      <c r="SFH36" s="64"/>
      <c r="SFI36" s="64"/>
      <c r="SFJ36" s="64"/>
      <c r="SFK36" s="64"/>
      <c r="SFL36" s="64"/>
      <c r="SFM36" s="64"/>
      <c r="SFN36" s="64"/>
      <c r="SFO36" s="64"/>
      <c r="SFP36" s="64"/>
      <c r="SFQ36" s="64"/>
      <c r="SFR36" s="64"/>
      <c r="SFS36" s="64"/>
      <c r="SFT36" s="64"/>
      <c r="SFU36" s="64"/>
      <c r="SFV36" s="64"/>
      <c r="SFW36" s="64"/>
      <c r="SFX36" s="64"/>
      <c r="SFY36" s="64"/>
      <c r="SFZ36" s="64"/>
      <c r="SGA36" s="64"/>
      <c r="SGB36" s="64"/>
      <c r="SGC36" s="64"/>
      <c r="SGD36" s="64"/>
      <c r="SGE36" s="64"/>
      <c r="SGF36" s="64"/>
      <c r="SGG36" s="64"/>
      <c r="SGH36" s="64"/>
      <c r="SGI36" s="64"/>
      <c r="SGJ36" s="64"/>
      <c r="SGK36" s="64"/>
      <c r="SGL36" s="64"/>
      <c r="SGM36" s="64"/>
      <c r="SGN36" s="64"/>
      <c r="SGO36" s="64"/>
      <c r="SGP36" s="64"/>
      <c r="SGQ36" s="64"/>
      <c r="SGR36" s="64"/>
      <c r="SGS36" s="64"/>
      <c r="SGT36" s="64"/>
      <c r="SGU36" s="64"/>
      <c r="SGV36" s="64"/>
      <c r="SGW36" s="64"/>
      <c r="SGX36" s="64"/>
      <c r="SGY36" s="64"/>
      <c r="SGZ36" s="64"/>
      <c r="SHA36" s="64"/>
      <c r="SHB36" s="64"/>
      <c r="SHC36" s="64"/>
      <c r="SHD36" s="64"/>
      <c r="SHE36" s="64"/>
      <c r="SHF36" s="64"/>
      <c r="SHG36" s="64"/>
      <c r="SHH36" s="64"/>
      <c r="SHI36" s="64"/>
      <c r="SHJ36" s="64"/>
      <c r="SHK36" s="64"/>
      <c r="SHL36" s="64"/>
      <c r="SHM36" s="64"/>
      <c r="SHN36" s="64"/>
      <c r="SHO36" s="64"/>
      <c r="SHP36" s="64"/>
      <c r="SHQ36" s="64"/>
      <c r="SHR36" s="64"/>
      <c r="SHS36" s="64"/>
      <c r="SHT36" s="64"/>
      <c r="SHU36" s="64"/>
      <c r="SHV36" s="64"/>
      <c r="SHW36" s="64"/>
      <c r="SHX36" s="64"/>
      <c r="SHY36" s="64"/>
      <c r="SHZ36" s="64"/>
      <c r="SIA36" s="64"/>
      <c r="SIB36" s="64"/>
      <c r="SIC36" s="64"/>
      <c r="SID36" s="64"/>
      <c r="SIE36" s="64"/>
      <c r="SIF36" s="64"/>
      <c r="SIG36" s="64"/>
      <c r="SIH36" s="64"/>
      <c r="SII36" s="64"/>
      <c r="SIJ36" s="64"/>
      <c r="SIK36" s="64"/>
      <c r="SIL36" s="64"/>
      <c r="SIM36" s="64"/>
      <c r="SIN36" s="64"/>
      <c r="SIO36" s="64"/>
      <c r="SIP36" s="64"/>
      <c r="SIQ36" s="64"/>
      <c r="SIR36" s="64"/>
      <c r="SIS36" s="64"/>
      <c r="SIT36" s="64"/>
      <c r="SIU36" s="64"/>
      <c r="SIV36" s="64"/>
      <c r="SIW36" s="64"/>
      <c r="SIX36" s="64"/>
      <c r="SIY36" s="64"/>
      <c r="SIZ36" s="64"/>
      <c r="SJA36" s="64"/>
      <c r="SJB36" s="64"/>
      <c r="SJC36" s="64"/>
      <c r="SJD36" s="64"/>
      <c r="SJE36" s="64"/>
      <c r="SJF36" s="64"/>
      <c r="SJG36" s="64"/>
      <c r="SJH36" s="64"/>
      <c r="SJI36" s="64"/>
      <c r="SJJ36" s="64"/>
      <c r="SJK36" s="64"/>
      <c r="SJL36" s="64"/>
      <c r="SJM36" s="64"/>
      <c r="SJN36" s="64"/>
      <c r="SJO36" s="64"/>
      <c r="SJP36" s="64"/>
      <c r="SJQ36" s="64"/>
      <c r="SJR36" s="64"/>
      <c r="SJS36" s="64"/>
      <c r="SJT36" s="64"/>
      <c r="SJU36" s="64"/>
      <c r="SJV36" s="64"/>
      <c r="SJW36" s="64"/>
      <c r="SJX36" s="64"/>
      <c r="SJY36" s="64"/>
      <c r="SJZ36" s="64"/>
      <c r="SKA36" s="64"/>
      <c r="SKB36" s="64"/>
      <c r="SKC36" s="64"/>
      <c r="SKD36" s="64"/>
      <c r="SKE36" s="64"/>
      <c r="SKF36" s="64"/>
      <c r="SKG36" s="64"/>
      <c r="SKH36" s="64"/>
      <c r="SKI36" s="64"/>
      <c r="SKJ36" s="64"/>
      <c r="SKK36" s="64"/>
      <c r="SKL36" s="64"/>
      <c r="SKM36" s="64"/>
      <c r="SKN36" s="64"/>
      <c r="SKO36" s="64"/>
      <c r="SKP36" s="64"/>
      <c r="SKQ36" s="64"/>
      <c r="SKR36" s="64"/>
      <c r="SKS36" s="64"/>
      <c r="SKT36" s="64"/>
      <c r="SKU36" s="64"/>
      <c r="SKV36" s="64"/>
      <c r="SKW36" s="64"/>
      <c r="SKX36" s="64"/>
      <c r="SKY36" s="64"/>
      <c r="SKZ36" s="64"/>
      <c r="SLA36" s="64"/>
      <c r="SLB36" s="64"/>
      <c r="SLC36" s="64"/>
      <c r="SLD36" s="64"/>
      <c r="SLE36" s="64"/>
      <c r="SLF36" s="64"/>
      <c r="SLG36" s="64"/>
      <c r="SLH36" s="64"/>
      <c r="SLI36" s="64"/>
      <c r="SLJ36" s="64"/>
      <c r="SLK36" s="64"/>
      <c r="SLL36" s="64"/>
      <c r="SLM36" s="64"/>
      <c r="SLN36" s="64"/>
      <c r="SLO36" s="64"/>
      <c r="SLP36" s="64"/>
      <c r="SLQ36" s="64"/>
      <c r="SLR36" s="64"/>
      <c r="SLS36" s="64"/>
      <c r="SLT36" s="64"/>
      <c r="SLU36" s="64"/>
      <c r="SLV36" s="64"/>
      <c r="SLW36" s="64"/>
      <c r="SLX36" s="64"/>
      <c r="SLY36" s="64"/>
      <c r="SLZ36" s="64"/>
      <c r="SMA36" s="64"/>
      <c r="SMB36" s="64"/>
      <c r="SMC36" s="64"/>
      <c r="SMD36" s="64"/>
      <c r="SME36" s="64"/>
      <c r="SMF36" s="64"/>
      <c r="SMG36" s="64"/>
      <c r="SMH36" s="64"/>
      <c r="SMI36" s="64"/>
      <c r="SMJ36" s="64"/>
      <c r="SMK36" s="64"/>
      <c r="SML36" s="64"/>
      <c r="SMM36" s="64"/>
      <c r="SMN36" s="64"/>
      <c r="SMO36" s="64"/>
      <c r="SMP36" s="64"/>
      <c r="SMQ36" s="64"/>
      <c r="SMR36" s="64"/>
      <c r="SMS36" s="64"/>
      <c r="SMT36" s="64"/>
      <c r="SMU36" s="64"/>
      <c r="SMV36" s="64"/>
      <c r="SMW36" s="64"/>
      <c r="SMX36" s="64"/>
      <c r="SMY36" s="64"/>
      <c r="SMZ36" s="64"/>
      <c r="SNA36" s="64"/>
      <c r="SNB36" s="64"/>
      <c r="SNC36" s="64"/>
      <c r="SND36" s="64"/>
      <c r="SNE36" s="64"/>
      <c r="SNF36" s="64"/>
      <c r="SNG36" s="64"/>
      <c r="SNH36" s="64"/>
      <c r="SNI36" s="64"/>
      <c r="SNJ36" s="64"/>
      <c r="SNK36" s="64"/>
      <c r="SNL36" s="64"/>
      <c r="SNM36" s="64"/>
      <c r="SNN36" s="64"/>
      <c r="SNO36" s="64"/>
      <c r="SNP36" s="64"/>
      <c r="SNQ36" s="64"/>
      <c r="SNR36" s="64"/>
      <c r="SNS36" s="64"/>
      <c r="SNT36" s="64"/>
      <c r="SNU36" s="64"/>
      <c r="SNV36" s="64"/>
      <c r="SNW36" s="64"/>
      <c r="SNX36" s="64"/>
      <c r="SNY36" s="64"/>
      <c r="SNZ36" s="64"/>
      <c r="SOA36" s="64"/>
      <c r="SOB36" s="64"/>
      <c r="SOC36" s="64"/>
      <c r="SOD36" s="64"/>
      <c r="SOE36" s="64"/>
      <c r="SOF36" s="64"/>
      <c r="SOG36" s="64"/>
      <c r="SOH36" s="64"/>
      <c r="SOI36" s="64"/>
      <c r="SOJ36" s="64"/>
      <c r="SOK36" s="64"/>
      <c r="SOL36" s="64"/>
      <c r="SOM36" s="64"/>
      <c r="SON36" s="64"/>
      <c r="SOO36" s="64"/>
      <c r="SOP36" s="64"/>
      <c r="SOQ36" s="64"/>
      <c r="SOR36" s="64"/>
      <c r="SOS36" s="64"/>
      <c r="SOT36" s="64"/>
      <c r="SOU36" s="64"/>
      <c r="SOV36" s="64"/>
      <c r="SOW36" s="64"/>
      <c r="SOX36" s="64"/>
      <c r="SOY36" s="64"/>
      <c r="SOZ36" s="64"/>
      <c r="SPA36" s="64"/>
      <c r="SPB36" s="64"/>
      <c r="SPC36" s="64"/>
      <c r="SPD36" s="64"/>
      <c r="SPE36" s="64"/>
      <c r="SPF36" s="64"/>
      <c r="SPG36" s="64"/>
      <c r="SPH36" s="64"/>
      <c r="SPI36" s="64"/>
      <c r="SPJ36" s="64"/>
      <c r="SPK36" s="64"/>
      <c r="SPL36" s="64"/>
      <c r="SPM36" s="64"/>
      <c r="SPN36" s="64"/>
      <c r="SPO36" s="64"/>
      <c r="SPP36" s="64"/>
      <c r="SPQ36" s="64"/>
      <c r="SPR36" s="64"/>
      <c r="SPS36" s="64"/>
      <c r="SPT36" s="64"/>
      <c r="SPU36" s="64"/>
      <c r="SPV36" s="64"/>
      <c r="SPW36" s="64"/>
      <c r="SPX36" s="64"/>
      <c r="SPY36" s="64"/>
      <c r="SPZ36" s="64"/>
      <c r="SQA36" s="64"/>
      <c r="SQB36" s="64"/>
      <c r="SQC36" s="64"/>
      <c r="SQD36" s="64"/>
      <c r="SQE36" s="64"/>
      <c r="SQF36" s="64"/>
      <c r="SQG36" s="64"/>
      <c r="SQH36" s="64"/>
      <c r="SQI36" s="64"/>
      <c r="SQJ36" s="64"/>
      <c r="SQK36" s="64"/>
      <c r="SQL36" s="64"/>
      <c r="SQM36" s="64"/>
      <c r="SQN36" s="64"/>
      <c r="SQO36" s="64"/>
      <c r="SQP36" s="64"/>
      <c r="SQQ36" s="64"/>
      <c r="SQR36" s="64"/>
      <c r="SQS36" s="64"/>
      <c r="SQT36" s="64"/>
      <c r="SQU36" s="64"/>
      <c r="SQV36" s="64"/>
      <c r="SQW36" s="64"/>
      <c r="SQX36" s="64"/>
      <c r="SQY36" s="64"/>
      <c r="SQZ36" s="64"/>
      <c r="SRA36" s="64"/>
      <c r="SRB36" s="64"/>
      <c r="SRC36" s="64"/>
      <c r="SRD36" s="64"/>
      <c r="SRE36" s="64"/>
      <c r="SRF36" s="64"/>
      <c r="SRG36" s="64"/>
      <c r="SRH36" s="64"/>
      <c r="SRI36" s="64"/>
      <c r="SRJ36" s="64"/>
      <c r="SRK36" s="64"/>
      <c r="SRL36" s="64"/>
      <c r="SRM36" s="64"/>
      <c r="SRN36" s="64"/>
      <c r="SRO36" s="64"/>
      <c r="SRP36" s="64"/>
      <c r="SRQ36" s="64"/>
      <c r="SRR36" s="64"/>
      <c r="SRS36" s="64"/>
      <c r="SRT36" s="64"/>
      <c r="SRU36" s="64"/>
      <c r="SRV36" s="64"/>
      <c r="SRW36" s="64"/>
      <c r="SRX36" s="64"/>
      <c r="SRY36" s="64"/>
      <c r="SRZ36" s="64"/>
      <c r="SSA36" s="64"/>
      <c r="SSB36" s="64"/>
      <c r="SSC36" s="64"/>
      <c r="SSD36" s="64"/>
      <c r="SSE36" s="64"/>
      <c r="SSF36" s="64"/>
      <c r="SSG36" s="64"/>
      <c r="SSH36" s="64"/>
      <c r="SSI36" s="64"/>
      <c r="SSJ36" s="64"/>
      <c r="SSK36" s="64"/>
      <c r="SSL36" s="64"/>
      <c r="SSM36" s="64"/>
      <c r="SSN36" s="64"/>
      <c r="SSO36" s="64"/>
      <c r="SSP36" s="64"/>
      <c r="SSQ36" s="64"/>
      <c r="SSR36" s="64"/>
      <c r="SSS36" s="64"/>
      <c r="SST36" s="64"/>
      <c r="SSU36" s="64"/>
      <c r="SSV36" s="64"/>
      <c r="SSW36" s="64"/>
      <c r="SSX36" s="64"/>
      <c r="SSY36" s="64"/>
      <c r="SSZ36" s="64"/>
      <c r="STA36" s="64"/>
      <c r="STB36" s="64"/>
      <c r="STC36" s="64"/>
      <c r="STD36" s="64"/>
      <c r="STE36" s="64"/>
      <c r="STF36" s="64"/>
      <c r="STG36" s="64"/>
      <c r="STH36" s="64"/>
      <c r="STI36" s="64"/>
      <c r="STJ36" s="64"/>
      <c r="STK36" s="64"/>
      <c r="STL36" s="64"/>
      <c r="STM36" s="64"/>
      <c r="STN36" s="64"/>
      <c r="STO36" s="64"/>
      <c r="STP36" s="64"/>
      <c r="STQ36" s="64"/>
      <c r="STR36" s="64"/>
      <c r="STS36" s="64"/>
      <c r="STT36" s="64"/>
      <c r="STU36" s="64"/>
      <c r="STV36" s="64"/>
      <c r="STW36" s="64"/>
      <c r="STX36" s="64"/>
      <c r="STY36" s="64"/>
      <c r="STZ36" s="64"/>
      <c r="SUA36" s="64"/>
      <c r="SUB36" s="64"/>
      <c r="SUC36" s="64"/>
      <c r="SUD36" s="64"/>
      <c r="SUE36" s="64"/>
      <c r="SUF36" s="64"/>
      <c r="SUG36" s="64"/>
      <c r="SUH36" s="64"/>
      <c r="SUI36" s="64"/>
      <c r="SUJ36" s="64"/>
      <c r="SUK36" s="64"/>
      <c r="SUL36" s="64"/>
      <c r="SUM36" s="64"/>
      <c r="SUN36" s="64"/>
      <c r="SUO36" s="64"/>
      <c r="SUP36" s="64"/>
      <c r="SUQ36" s="64"/>
      <c r="SUR36" s="64"/>
      <c r="SUS36" s="64"/>
      <c r="SUT36" s="64"/>
      <c r="SUU36" s="64"/>
      <c r="SUV36" s="64"/>
      <c r="SUW36" s="64"/>
      <c r="SUX36" s="64"/>
      <c r="SUY36" s="64"/>
      <c r="SUZ36" s="64"/>
      <c r="SVA36" s="64"/>
      <c r="SVB36" s="64"/>
      <c r="SVC36" s="64"/>
      <c r="SVD36" s="64"/>
      <c r="SVE36" s="64"/>
      <c r="SVF36" s="64"/>
      <c r="SVG36" s="64"/>
      <c r="SVH36" s="64"/>
      <c r="SVI36" s="64"/>
      <c r="SVJ36" s="64"/>
      <c r="SVK36" s="64"/>
      <c r="SVL36" s="64"/>
      <c r="SVM36" s="64"/>
      <c r="SVN36" s="64"/>
      <c r="SVO36" s="64"/>
      <c r="SVP36" s="64"/>
      <c r="SVQ36" s="64"/>
      <c r="SVR36" s="64"/>
      <c r="SVS36" s="64"/>
      <c r="SVT36" s="64"/>
      <c r="SVU36" s="64"/>
      <c r="SVV36" s="64"/>
      <c r="SVW36" s="64"/>
      <c r="SVX36" s="64"/>
      <c r="SVY36" s="64"/>
      <c r="SVZ36" s="64"/>
      <c r="SWA36" s="64"/>
      <c r="SWB36" s="64"/>
      <c r="SWC36" s="64"/>
      <c r="SWD36" s="64"/>
      <c r="SWE36" s="64"/>
      <c r="SWF36" s="64"/>
      <c r="SWG36" s="64"/>
      <c r="SWH36" s="64"/>
      <c r="SWI36" s="64"/>
      <c r="SWJ36" s="64"/>
      <c r="SWK36" s="64"/>
      <c r="SWL36" s="64"/>
      <c r="SWM36" s="64"/>
      <c r="SWN36" s="64"/>
      <c r="SWO36" s="64"/>
      <c r="SWP36" s="64"/>
      <c r="SWQ36" s="64"/>
      <c r="SWR36" s="64"/>
      <c r="SWS36" s="64"/>
      <c r="SWT36" s="64"/>
      <c r="SWU36" s="64"/>
      <c r="SWV36" s="64"/>
      <c r="SWW36" s="64"/>
      <c r="SWX36" s="64"/>
      <c r="SWY36" s="64"/>
      <c r="SWZ36" s="64"/>
      <c r="SXA36" s="64"/>
      <c r="SXB36" s="64"/>
      <c r="SXC36" s="64"/>
      <c r="SXD36" s="64"/>
      <c r="SXE36" s="64"/>
      <c r="SXF36" s="64"/>
      <c r="SXG36" s="64"/>
      <c r="SXH36" s="64"/>
      <c r="SXI36" s="64"/>
      <c r="SXJ36" s="64"/>
      <c r="SXK36" s="64"/>
      <c r="SXL36" s="64"/>
      <c r="SXM36" s="64"/>
      <c r="SXN36" s="64"/>
      <c r="SXO36" s="64"/>
      <c r="SXP36" s="64"/>
      <c r="SXQ36" s="64"/>
      <c r="SXR36" s="64"/>
      <c r="SXS36" s="64"/>
      <c r="SXT36" s="64"/>
      <c r="SXU36" s="64"/>
      <c r="SXV36" s="64"/>
      <c r="SXW36" s="64"/>
      <c r="SXX36" s="64"/>
      <c r="SXY36" s="64"/>
      <c r="SXZ36" s="64"/>
      <c r="SYA36" s="64"/>
      <c r="SYB36" s="64"/>
      <c r="SYC36" s="64"/>
      <c r="SYD36" s="64"/>
      <c r="SYE36" s="64"/>
      <c r="SYF36" s="64"/>
      <c r="SYG36" s="64"/>
      <c r="SYH36" s="64"/>
      <c r="SYI36" s="64"/>
      <c r="SYJ36" s="64"/>
      <c r="SYK36" s="64"/>
      <c r="SYL36" s="64"/>
      <c r="SYM36" s="64"/>
      <c r="SYN36" s="64"/>
      <c r="SYO36" s="64"/>
      <c r="SYP36" s="64"/>
      <c r="SYQ36" s="64"/>
      <c r="SYR36" s="64"/>
      <c r="SYS36" s="64"/>
      <c r="SYT36" s="64"/>
      <c r="SYU36" s="64"/>
      <c r="SYV36" s="64"/>
      <c r="SYW36" s="64"/>
      <c r="SYX36" s="64"/>
      <c r="SYY36" s="64"/>
      <c r="SYZ36" s="64"/>
      <c r="SZA36" s="64"/>
      <c r="SZB36" s="64"/>
      <c r="SZC36" s="64"/>
      <c r="SZD36" s="64"/>
      <c r="SZE36" s="64"/>
      <c r="SZF36" s="64"/>
      <c r="SZG36" s="64"/>
      <c r="SZH36" s="64"/>
      <c r="SZI36" s="64"/>
      <c r="SZJ36" s="64"/>
      <c r="SZK36" s="64"/>
      <c r="SZL36" s="64"/>
      <c r="SZM36" s="64"/>
      <c r="SZN36" s="64"/>
      <c r="SZO36" s="64"/>
      <c r="SZP36" s="64"/>
      <c r="SZQ36" s="64"/>
      <c r="SZR36" s="64"/>
      <c r="SZS36" s="64"/>
      <c r="SZT36" s="64"/>
      <c r="SZU36" s="64"/>
      <c r="SZV36" s="64"/>
      <c r="SZW36" s="64"/>
      <c r="SZX36" s="64"/>
      <c r="SZY36" s="64"/>
      <c r="SZZ36" s="64"/>
      <c r="TAA36" s="64"/>
      <c r="TAB36" s="64"/>
      <c r="TAC36" s="64"/>
      <c r="TAD36" s="64"/>
      <c r="TAE36" s="64"/>
      <c r="TAF36" s="64"/>
      <c r="TAG36" s="64"/>
      <c r="TAH36" s="64"/>
      <c r="TAI36" s="64"/>
      <c r="TAJ36" s="64"/>
      <c r="TAK36" s="64"/>
      <c r="TAL36" s="64"/>
      <c r="TAM36" s="64"/>
      <c r="TAN36" s="64"/>
      <c r="TAO36" s="64"/>
      <c r="TAP36" s="64"/>
      <c r="TAQ36" s="64"/>
      <c r="TAR36" s="64"/>
      <c r="TAS36" s="64"/>
      <c r="TAT36" s="64"/>
      <c r="TAU36" s="64"/>
      <c r="TAV36" s="64"/>
      <c r="TAW36" s="64"/>
      <c r="TAX36" s="64"/>
      <c r="TAY36" s="64"/>
      <c r="TAZ36" s="64"/>
      <c r="TBA36" s="64"/>
      <c r="TBB36" s="64"/>
      <c r="TBC36" s="64"/>
      <c r="TBD36" s="64"/>
      <c r="TBE36" s="64"/>
      <c r="TBF36" s="64"/>
      <c r="TBG36" s="64"/>
      <c r="TBH36" s="64"/>
      <c r="TBI36" s="64"/>
      <c r="TBJ36" s="64"/>
      <c r="TBK36" s="64"/>
      <c r="TBL36" s="64"/>
      <c r="TBM36" s="64"/>
      <c r="TBN36" s="64"/>
      <c r="TBO36" s="64"/>
      <c r="TBP36" s="64"/>
      <c r="TBQ36" s="64"/>
      <c r="TBR36" s="64"/>
      <c r="TBS36" s="64"/>
      <c r="TBT36" s="64"/>
      <c r="TBU36" s="64"/>
      <c r="TBV36" s="64"/>
      <c r="TBW36" s="64"/>
      <c r="TBX36" s="64"/>
      <c r="TBY36" s="64"/>
      <c r="TBZ36" s="64"/>
      <c r="TCA36" s="64"/>
      <c r="TCB36" s="64"/>
      <c r="TCC36" s="64"/>
      <c r="TCD36" s="64"/>
      <c r="TCE36" s="64"/>
      <c r="TCF36" s="64"/>
      <c r="TCG36" s="64"/>
      <c r="TCH36" s="64"/>
      <c r="TCI36" s="64"/>
      <c r="TCJ36" s="64"/>
      <c r="TCK36" s="64"/>
      <c r="TCL36" s="64"/>
      <c r="TCM36" s="64"/>
      <c r="TCN36" s="64"/>
      <c r="TCO36" s="64"/>
      <c r="TCP36" s="64"/>
      <c r="TCQ36" s="64"/>
      <c r="TCR36" s="64"/>
      <c r="TCS36" s="64"/>
      <c r="TCT36" s="64"/>
      <c r="TCU36" s="64"/>
      <c r="TCV36" s="64"/>
      <c r="TCW36" s="64"/>
      <c r="TCX36" s="64"/>
      <c r="TCY36" s="64"/>
      <c r="TCZ36" s="64"/>
      <c r="TDA36" s="64"/>
      <c r="TDB36" s="64"/>
      <c r="TDC36" s="64"/>
      <c r="TDD36" s="64"/>
      <c r="TDE36" s="64"/>
      <c r="TDF36" s="64"/>
      <c r="TDG36" s="64"/>
      <c r="TDH36" s="64"/>
      <c r="TDI36" s="64"/>
      <c r="TDJ36" s="64"/>
      <c r="TDK36" s="64"/>
      <c r="TDL36" s="64"/>
      <c r="TDM36" s="64"/>
      <c r="TDN36" s="64"/>
      <c r="TDO36" s="64"/>
      <c r="TDP36" s="64"/>
      <c r="TDQ36" s="64"/>
      <c r="TDR36" s="64"/>
      <c r="TDS36" s="64"/>
      <c r="TDT36" s="64"/>
      <c r="TDU36" s="64"/>
      <c r="TDV36" s="64"/>
      <c r="TDW36" s="64"/>
      <c r="TDX36" s="64"/>
      <c r="TDY36" s="64"/>
      <c r="TDZ36" s="64"/>
      <c r="TEA36" s="64"/>
      <c r="TEB36" s="64"/>
      <c r="TEC36" s="64"/>
      <c r="TED36" s="64"/>
      <c r="TEE36" s="64"/>
      <c r="TEF36" s="64"/>
      <c r="TEG36" s="64"/>
      <c r="TEH36" s="64"/>
      <c r="TEI36" s="64"/>
      <c r="TEJ36" s="64"/>
      <c r="TEK36" s="64"/>
      <c r="TEL36" s="64"/>
      <c r="TEM36" s="64"/>
      <c r="TEN36" s="64"/>
      <c r="TEO36" s="64"/>
      <c r="TEP36" s="64"/>
      <c r="TEQ36" s="64"/>
      <c r="TER36" s="64"/>
      <c r="TES36" s="64"/>
      <c r="TET36" s="64"/>
      <c r="TEU36" s="64"/>
      <c r="TEV36" s="64"/>
      <c r="TEW36" s="64"/>
      <c r="TEX36" s="64"/>
      <c r="TEY36" s="64"/>
      <c r="TEZ36" s="64"/>
      <c r="TFA36" s="64"/>
      <c r="TFB36" s="64"/>
      <c r="TFC36" s="64"/>
      <c r="TFD36" s="64"/>
      <c r="TFE36" s="64"/>
      <c r="TFF36" s="64"/>
      <c r="TFG36" s="64"/>
      <c r="TFH36" s="64"/>
      <c r="TFI36" s="64"/>
      <c r="TFJ36" s="64"/>
      <c r="TFK36" s="64"/>
      <c r="TFL36" s="64"/>
      <c r="TFM36" s="64"/>
      <c r="TFN36" s="64"/>
      <c r="TFO36" s="64"/>
      <c r="TFP36" s="64"/>
      <c r="TFQ36" s="64"/>
      <c r="TFR36" s="64"/>
      <c r="TFS36" s="64"/>
      <c r="TFT36" s="64"/>
      <c r="TFU36" s="64"/>
      <c r="TFV36" s="64"/>
      <c r="TFW36" s="64"/>
      <c r="TFX36" s="64"/>
      <c r="TFY36" s="64"/>
      <c r="TFZ36" s="64"/>
      <c r="TGA36" s="64"/>
      <c r="TGB36" s="64"/>
      <c r="TGC36" s="64"/>
      <c r="TGD36" s="64"/>
      <c r="TGE36" s="64"/>
      <c r="TGF36" s="64"/>
      <c r="TGG36" s="64"/>
      <c r="TGH36" s="64"/>
      <c r="TGI36" s="64"/>
      <c r="TGJ36" s="64"/>
      <c r="TGK36" s="64"/>
      <c r="TGL36" s="64"/>
      <c r="TGM36" s="64"/>
      <c r="TGN36" s="64"/>
      <c r="TGO36" s="64"/>
      <c r="TGP36" s="64"/>
      <c r="TGQ36" s="64"/>
      <c r="TGR36" s="64"/>
      <c r="TGS36" s="64"/>
      <c r="TGT36" s="64"/>
      <c r="TGU36" s="64"/>
      <c r="TGV36" s="64"/>
      <c r="TGW36" s="64"/>
      <c r="TGX36" s="64"/>
      <c r="TGY36" s="64"/>
      <c r="TGZ36" s="64"/>
      <c r="THA36" s="64"/>
      <c r="THB36" s="64"/>
      <c r="THC36" s="64"/>
      <c r="THD36" s="64"/>
      <c r="THE36" s="64"/>
      <c r="THF36" s="64"/>
      <c r="THG36" s="64"/>
      <c r="THH36" s="64"/>
      <c r="THI36" s="64"/>
      <c r="THJ36" s="64"/>
      <c r="THK36" s="64"/>
      <c r="THL36" s="64"/>
      <c r="THM36" s="64"/>
      <c r="THN36" s="64"/>
      <c r="THO36" s="64"/>
      <c r="THP36" s="64"/>
      <c r="THQ36" s="64"/>
      <c r="THR36" s="64"/>
      <c r="THS36" s="64"/>
      <c r="THT36" s="64"/>
      <c r="THU36" s="64"/>
      <c r="THV36" s="64"/>
      <c r="THW36" s="64"/>
      <c r="THX36" s="64"/>
      <c r="THY36" s="64"/>
      <c r="THZ36" s="64"/>
      <c r="TIA36" s="64"/>
      <c r="TIB36" s="64"/>
      <c r="TIC36" s="64"/>
      <c r="TID36" s="64"/>
      <c r="TIE36" s="64"/>
      <c r="TIF36" s="64"/>
      <c r="TIG36" s="64"/>
      <c r="TIH36" s="64"/>
      <c r="TII36" s="64"/>
      <c r="TIJ36" s="64"/>
      <c r="TIK36" s="64"/>
      <c r="TIL36" s="64"/>
      <c r="TIM36" s="64"/>
      <c r="TIN36" s="64"/>
      <c r="TIO36" s="64"/>
      <c r="TIP36" s="64"/>
      <c r="TIQ36" s="64"/>
      <c r="TIR36" s="64"/>
      <c r="TIS36" s="64"/>
      <c r="TIT36" s="64"/>
      <c r="TIU36" s="64"/>
      <c r="TIV36" s="64"/>
      <c r="TIW36" s="64"/>
      <c r="TIX36" s="64"/>
      <c r="TIY36" s="64"/>
      <c r="TIZ36" s="64"/>
      <c r="TJA36" s="64"/>
      <c r="TJB36" s="64"/>
      <c r="TJC36" s="64"/>
      <c r="TJD36" s="64"/>
      <c r="TJE36" s="64"/>
      <c r="TJF36" s="64"/>
      <c r="TJG36" s="64"/>
      <c r="TJH36" s="64"/>
      <c r="TJI36" s="64"/>
      <c r="TJJ36" s="64"/>
      <c r="TJK36" s="64"/>
      <c r="TJL36" s="64"/>
      <c r="TJM36" s="64"/>
      <c r="TJN36" s="64"/>
      <c r="TJO36" s="64"/>
      <c r="TJP36" s="64"/>
      <c r="TJQ36" s="64"/>
      <c r="TJR36" s="64"/>
      <c r="TJS36" s="64"/>
      <c r="TJT36" s="64"/>
      <c r="TJU36" s="64"/>
      <c r="TJV36" s="64"/>
      <c r="TJW36" s="64"/>
      <c r="TJX36" s="64"/>
      <c r="TJY36" s="64"/>
      <c r="TJZ36" s="64"/>
      <c r="TKA36" s="64"/>
      <c r="TKB36" s="64"/>
      <c r="TKC36" s="64"/>
      <c r="TKD36" s="64"/>
      <c r="TKE36" s="64"/>
      <c r="TKF36" s="64"/>
      <c r="TKG36" s="64"/>
      <c r="TKH36" s="64"/>
      <c r="TKI36" s="64"/>
      <c r="TKJ36" s="64"/>
      <c r="TKK36" s="64"/>
      <c r="TKL36" s="64"/>
      <c r="TKM36" s="64"/>
      <c r="TKN36" s="64"/>
      <c r="TKO36" s="64"/>
      <c r="TKP36" s="64"/>
      <c r="TKQ36" s="64"/>
      <c r="TKR36" s="64"/>
      <c r="TKS36" s="64"/>
      <c r="TKT36" s="64"/>
      <c r="TKU36" s="64"/>
      <c r="TKV36" s="64"/>
      <c r="TKW36" s="64"/>
      <c r="TKX36" s="64"/>
      <c r="TKY36" s="64"/>
      <c r="TKZ36" s="64"/>
      <c r="TLA36" s="64"/>
      <c r="TLB36" s="64"/>
      <c r="TLC36" s="64"/>
      <c r="TLD36" s="64"/>
      <c r="TLE36" s="64"/>
      <c r="TLF36" s="64"/>
      <c r="TLG36" s="64"/>
      <c r="TLH36" s="64"/>
      <c r="TLI36" s="64"/>
      <c r="TLJ36" s="64"/>
      <c r="TLK36" s="64"/>
      <c r="TLL36" s="64"/>
      <c r="TLM36" s="64"/>
      <c r="TLN36" s="64"/>
      <c r="TLO36" s="64"/>
      <c r="TLP36" s="64"/>
      <c r="TLQ36" s="64"/>
      <c r="TLR36" s="64"/>
      <c r="TLS36" s="64"/>
      <c r="TLT36" s="64"/>
      <c r="TLU36" s="64"/>
      <c r="TLV36" s="64"/>
      <c r="TLW36" s="64"/>
      <c r="TLX36" s="64"/>
      <c r="TLY36" s="64"/>
      <c r="TLZ36" s="64"/>
      <c r="TMA36" s="64"/>
      <c r="TMB36" s="64"/>
      <c r="TMC36" s="64"/>
      <c r="TMD36" s="64"/>
      <c r="TME36" s="64"/>
      <c r="TMF36" s="64"/>
      <c r="TMG36" s="64"/>
      <c r="TMH36" s="64"/>
      <c r="TMI36" s="64"/>
      <c r="TMJ36" s="64"/>
      <c r="TMK36" s="64"/>
      <c r="TML36" s="64"/>
      <c r="TMM36" s="64"/>
      <c r="TMN36" s="64"/>
      <c r="TMO36" s="64"/>
      <c r="TMP36" s="64"/>
      <c r="TMQ36" s="64"/>
      <c r="TMR36" s="64"/>
      <c r="TMS36" s="64"/>
      <c r="TMT36" s="64"/>
      <c r="TMU36" s="64"/>
      <c r="TMV36" s="64"/>
      <c r="TMW36" s="64"/>
      <c r="TMX36" s="64"/>
      <c r="TMY36" s="64"/>
      <c r="TMZ36" s="64"/>
      <c r="TNA36" s="64"/>
      <c r="TNB36" s="64"/>
      <c r="TNC36" s="64"/>
      <c r="TND36" s="64"/>
      <c r="TNE36" s="64"/>
      <c r="TNF36" s="64"/>
      <c r="TNG36" s="64"/>
      <c r="TNH36" s="64"/>
      <c r="TNI36" s="64"/>
      <c r="TNJ36" s="64"/>
      <c r="TNK36" s="64"/>
      <c r="TNL36" s="64"/>
      <c r="TNM36" s="64"/>
      <c r="TNN36" s="64"/>
      <c r="TNO36" s="64"/>
      <c r="TNP36" s="64"/>
      <c r="TNQ36" s="64"/>
      <c r="TNR36" s="64"/>
      <c r="TNS36" s="64"/>
      <c r="TNT36" s="64"/>
      <c r="TNU36" s="64"/>
      <c r="TNV36" s="64"/>
      <c r="TNW36" s="64"/>
      <c r="TNX36" s="64"/>
      <c r="TNY36" s="64"/>
      <c r="TNZ36" s="64"/>
      <c r="TOA36" s="64"/>
      <c r="TOB36" s="64"/>
      <c r="TOC36" s="64"/>
      <c r="TOD36" s="64"/>
      <c r="TOE36" s="64"/>
      <c r="TOF36" s="64"/>
      <c r="TOG36" s="64"/>
      <c r="TOH36" s="64"/>
      <c r="TOI36" s="64"/>
      <c r="TOJ36" s="64"/>
      <c r="TOK36" s="64"/>
      <c r="TOL36" s="64"/>
      <c r="TOM36" s="64"/>
      <c r="TON36" s="64"/>
      <c r="TOO36" s="64"/>
      <c r="TOP36" s="64"/>
      <c r="TOQ36" s="64"/>
      <c r="TOR36" s="64"/>
      <c r="TOS36" s="64"/>
      <c r="TOT36" s="64"/>
      <c r="TOU36" s="64"/>
      <c r="TOV36" s="64"/>
      <c r="TOW36" s="64"/>
      <c r="TOX36" s="64"/>
      <c r="TOY36" s="64"/>
      <c r="TOZ36" s="64"/>
      <c r="TPA36" s="64"/>
      <c r="TPB36" s="64"/>
      <c r="TPC36" s="64"/>
      <c r="TPD36" s="64"/>
      <c r="TPE36" s="64"/>
      <c r="TPF36" s="64"/>
      <c r="TPG36" s="64"/>
      <c r="TPH36" s="64"/>
      <c r="TPI36" s="64"/>
      <c r="TPJ36" s="64"/>
      <c r="TPK36" s="64"/>
      <c r="TPL36" s="64"/>
      <c r="TPM36" s="64"/>
      <c r="TPN36" s="64"/>
      <c r="TPO36" s="64"/>
      <c r="TPP36" s="64"/>
      <c r="TPQ36" s="64"/>
      <c r="TPR36" s="64"/>
      <c r="TPS36" s="64"/>
      <c r="TPT36" s="64"/>
      <c r="TPU36" s="64"/>
      <c r="TPV36" s="64"/>
      <c r="TPW36" s="64"/>
      <c r="TPX36" s="64"/>
      <c r="TPY36" s="64"/>
      <c r="TPZ36" s="64"/>
      <c r="TQA36" s="64"/>
      <c r="TQB36" s="64"/>
      <c r="TQC36" s="64"/>
      <c r="TQD36" s="64"/>
      <c r="TQE36" s="64"/>
      <c r="TQF36" s="64"/>
      <c r="TQG36" s="64"/>
      <c r="TQH36" s="64"/>
      <c r="TQI36" s="64"/>
      <c r="TQJ36" s="64"/>
      <c r="TQK36" s="64"/>
      <c r="TQL36" s="64"/>
      <c r="TQM36" s="64"/>
      <c r="TQN36" s="64"/>
      <c r="TQO36" s="64"/>
      <c r="TQP36" s="64"/>
      <c r="TQQ36" s="64"/>
      <c r="TQR36" s="64"/>
      <c r="TQS36" s="64"/>
      <c r="TQT36" s="64"/>
      <c r="TQU36" s="64"/>
      <c r="TQV36" s="64"/>
      <c r="TQW36" s="64"/>
      <c r="TQX36" s="64"/>
      <c r="TQY36" s="64"/>
      <c r="TQZ36" s="64"/>
      <c r="TRA36" s="64"/>
      <c r="TRB36" s="64"/>
      <c r="TRC36" s="64"/>
      <c r="TRD36" s="64"/>
      <c r="TRE36" s="64"/>
      <c r="TRF36" s="64"/>
      <c r="TRG36" s="64"/>
      <c r="TRH36" s="64"/>
      <c r="TRI36" s="64"/>
      <c r="TRJ36" s="64"/>
      <c r="TRK36" s="64"/>
      <c r="TRL36" s="64"/>
      <c r="TRM36" s="64"/>
      <c r="TRN36" s="64"/>
      <c r="TRO36" s="64"/>
      <c r="TRP36" s="64"/>
      <c r="TRQ36" s="64"/>
      <c r="TRR36" s="64"/>
      <c r="TRS36" s="64"/>
      <c r="TRT36" s="64"/>
      <c r="TRU36" s="64"/>
      <c r="TRV36" s="64"/>
      <c r="TRW36" s="64"/>
      <c r="TRX36" s="64"/>
      <c r="TRY36" s="64"/>
      <c r="TRZ36" s="64"/>
      <c r="TSA36" s="64"/>
      <c r="TSB36" s="64"/>
      <c r="TSC36" s="64"/>
      <c r="TSD36" s="64"/>
      <c r="TSE36" s="64"/>
      <c r="TSF36" s="64"/>
      <c r="TSG36" s="64"/>
      <c r="TSH36" s="64"/>
      <c r="TSI36" s="64"/>
      <c r="TSJ36" s="64"/>
      <c r="TSK36" s="64"/>
      <c r="TSL36" s="64"/>
      <c r="TSM36" s="64"/>
      <c r="TSN36" s="64"/>
      <c r="TSO36" s="64"/>
      <c r="TSP36" s="64"/>
      <c r="TSQ36" s="64"/>
      <c r="TSR36" s="64"/>
      <c r="TSS36" s="64"/>
      <c r="TST36" s="64"/>
      <c r="TSU36" s="64"/>
      <c r="TSV36" s="64"/>
      <c r="TSW36" s="64"/>
      <c r="TSX36" s="64"/>
      <c r="TSY36" s="64"/>
      <c r="TSZ36" s="64"/>
      <c r="TTA36" s="64"/>
      <c r="TTB36" s="64"/>
      <c r="TTC36" s="64"/>
      <c r="TTD36" s="64"/>
      <c r="TTE36" s="64"/>
      <c r="TTF36" s="64"/>
      <c r="TTG36" s="64"/>
      <c r="TTH36" s="64"/>
      <c r="TTI36" s="64"/>
      <c r="TTJ36" s="64"/>
      <c r="TTK36" s="64"/>
      <c r="TTL36" s="64"/>
      <c r="TTM36" s="64"/>
      <c r="TTN36" s="64"/>
      <c r="TTO36" s="64"/>
      <c r="TTP36" s="64"/>
      <c r="TTQ36" s="64"/>
      <c r="TTR36" s="64"/>
      <c r="TTS36" s="64"/>
      <c r="TTT36" s="64"/>
      <c r="TTU36" s="64"/>
      <c r="TTV36" s="64"/>
      <c r="TTW36" s="64"/>
      <c r="TTX36" s="64"/>
      <c r="TTY36" s="64"/>
      <c r="TTZ36" s="64"/>
      <c r="TUA36" s="64"/>
      <c r="TUB36" s="64"/>
      <c r="TUC36" s="64"/>
      <c r="TUD36" s="64"/>
      <c r="TUE36" s="64"/>
      <c r="TUF36" s="64"/>
      <c r="TUG36" s="64"/>
      <c r="TUH36" s="64"/>
      <c r="TUI36" s="64"/>
      <c r="TUJ36" s="64"/>
      <c r="TUK36" s="64"/>
      <c r="TUL36" s="64"/>
      <c r="TUM36" s="64"/>
      <c r="TUN36" s="64"/>
      <c r="TUO36" s="64"/>
      <c r="TUP36" s="64"/>
      <c r="TUQ36" s="64"/>
      <c r="TUR36" s="64"/>
      <c r="TUS36" s="64"/>
      <c r="TUT36" s="64"/>
      <c r="TUU36" s="64"/>
      <c r="TUV36" s="64"/>
      <c r="TUW36" s="64"/>
      <c r="TUX36" s="64"/>
      <c r="TUY36" s="64"/>
      <c r="TUZ36" s="64"/>
      <c r="TVA36" s="64"/>
      <c r="TVB36" s="64"/>
      <c r="TVC36" s="64"/>
      <c r="TVD36" s="64"/>
      <c r="TVE36" s="64"/>
      <c r="TVF36" s="64"/>
      <c r="TVG36" s="64"/>
      <c r="TVH36" s="64"/>
      <c r="TVI36" s="64"/>
      <c r="TVJ36" s="64"/>
      <c r="TVK36" s="64"/>
      <c r="TVL36" s="64"/>
      <c r="TVM36" s="64"/>
      <c r="TVN36" s="64"/>
      <c r="TVO36" s="64"/>
      <c r="TVP36" s="64"/>
      <c r="TVQ36" s="64"/>
      <c r="TVR36" s="64"/>
      <c r="TVS36" s="64"/>
      <c r="TVT36" s="64"/>
      <c r="TVU36" s="64"/>
      <c r="TVV36" s="64"/>
      <c r="TVW36" s="64"/>
      <c r="TVX36" s="64"/>
      <c r="TVY36" s="64"/>
      <c r="TVZ36" s="64"/>
      <c r="TWA36" s="64"/>
      <c r="TWB36" s="64"/>
      <c r="TWC36" s="64"/>
      <c r="TWD36" s="64"/>
      <c r="TWE36" s="64"/>
      <c r="TWF36" s="64"/>
      <c r="TWG36" s="64"/>
      <c r="TWH36" s="64"/>
      <c r="TWI36" s="64"/>
      <c r="TWJ36" s="64"/>
      <c r="TWK36" s="64"/>
      <c r="TWL36" s="64"/>
      <c r="TWM36" s="64"/>
      <c r="TWN36" s="64"/>
      <c r="TWO36" s="64"/>
      <c r="TWP36" s="64"/>
      <c r="TWQ36" s="64"/>
      <c r="TWR36" s="64"/>
      <c r="TWS36" s="64"/>
      <c r="TWT36" s="64"/>
      <c r="TWU36" s="64"/>
      <c r="TWV36" s="64"/>
      <c r="TWW36" s="64"/>
      <c r="TWX36" s="64"/>
      <c r="TWY36" s="64"/>
      <c r="TWZ36" s="64"/>
      <c r="TXA36" s="64"/>
      <c r="TXB36" s="64"/>
      <c r="TXC36" s="64"/>
      <c r="TXD36" s="64"/>
      <c r="TXE36" s="64"/>
      <c r="TXF36" s="64"/>
      <c r="TXG36" s="64"/>
      <c r="TXH36" s="64"/>
      <c r="TXI36" s="64"/>
      <c r="TXJ36" s="64"/>
      <c r="TXK36" s="64"/>
      <c r="TXL36" s="64"/>
      <c r="TXM36" s="64"/>
      <c r="TXN36" s="64"/>
      <c r="TXO36" s="64"/>
      <c r="TXP36" s="64"/>
      <c r="TXQ36" s="64"/>
      <c r="TXR36" s="64"/>
      <c r="TXS36" s="64"/>
      <c r="TXT36" s="64"/>
      <c r="TXU36" s="64"/>
      <c r="TXV36" s="64"/>
      <c r="TXW36" s="64"/>
      <c r="TXX36" s="64"/>
      <c r="TXY36" s="64"/>
      <c r="TXZ36" s="64"/>
      <c r="TYA36" s="64"/>
      <c r="TYB36" s="64"/>
      <c r="TYC36" s="64"/>
      <c r="TYD36" s="64"/>
      <c r="TYE36" s="64"/>
      <c r="TYF36" s="64"/>
      <c r="TYG36" s="64"/>
      <c r="TYH36" s="64"/>
      <c r="TYI36" s="64"/>
      <c r="TYJ36" s="64"/>
      <c r="TYK36" s="64"/>
      <c r="TYL36" s="64"/>
      <c r="TYM36" s="64"/>
      <c r="TYN36" s="64"/>
      <c r="TYO36" s="64"/>
      <c r="TYP36" s="64"/>
      <c r="TYQ36" s="64"/>
      <c r="TYR36" s="64"/>
      <c r="TYS36" s="64"/>
      <c r="TYT36" s="64"/>
      <c r="TYU36" s="64"/>
      <c r="TYV36" s="64"/>
      <c r="TYW36" s="64"/>
      <c r="TYX36" s="64"/>
      <c r="TYY36" s="64"/>
      <c r="TYZ36" s="64"/>
      <c r="TZA36" s="64"/>
      <c r="TZB36" s="64"/>
      <c r="TZC36" s="64"/>
      <c r="TZD36" s="64"/>
      <c r="TZE36" s="64"/>
      <c r="TZF36" s="64"/>
      <c r="TZG36" s="64"/>
      <c r="TZH36" s="64"/>
      <c r="TZI36" s="64"/>
      <c r="TZJ36" s="64"/>
      <c r="TZK36" s="64"/>
      <c r="TZL36" s="64"/>
      <c r="TZM36" s="64"/>
      <c r="TZN36" s="64"/>
      <c r="TZO36" s="64"/>
      <c r="TZP36" s="64"/>
      <c r="TZQ36" s="64"/>
      <c r="TZR36" s="64"/>
      <c r="TZS36" s="64"/>
      <c r="TZT36" s="64"/>
      <c r="TZU36" s="64"/>
      <c r="TZV36" s="64"/>
      <c r="TZW36" s="64"/>
      <c r="TZX36" s="64"/>
      <c r="TZY36" s="64"/>
      <c r="TZZ36" s="64"/>
      <c r="UAA36" s="64"/>
      <c r="UAB36" s="64"/>
      <c r="UAC36" s="64"/>
      <c r="UAD36" s="64"/>
      <c r="UAE36" s="64"/>
      <c r="UAF36" s="64"/>
      <c r="UAG36" s="64"/>
      <c r="UAH36" s="64"/>
      <c r="UAI36" s="64"/>
      <c r="UAJ36" s="64"/>
      <c r="UAK36" s="64"/>
      <c r="UAL36" s="64"/>
      <c r="UAM36" s="64"/>
      <c r="UAN36" s="64"/>
      <c r="UAO36" s="64"/>
      <c r="UAP36" s="64"/>
      <c r="UAQ36" s="64"/>
      <c r="UAR36" s="64"/>
      <c r="UAS36" s="64"/>
      <c r="UAT36" s="64"/>
      <c r="UAU36" s="64"/>
      <c r="UAV36" s="64"/>
      <c r="UAW36" s="64"/>
      <c r="UAX36" s="64"/>
      <c r="UAY36" s="64"/>
      <c r="UAZ36" s="64"/>
      <c r="UBA36" s="64"/>
      <c r="UBB36" s="64"/>
      <c r="UBC36" s="64"/>
      <c r="UBD36" s="64"/>
      <c r="UBE36" s="64"/>
      <c r="UBF36" s="64"/>
      <c r="UBG36" s="64"/>
      <c r="UBH36" s="64"/>
      <c r="UBI36" s="64"/>
      <c r="UBJ36" s="64"/>
      <c r="UBK36" s="64"/>
      <c r="UBL36" s="64"/>
      <c r="UBM36" s="64"/>
      <c r="UBN36" s="64"/>
      <c r="UBO36" s="64"/>
      <c r="UBP36" s="64"/>
      <c r="UBQ36" s="64"/>
      <c r="UBR36" s="64"/>
      <c r="UBS36" s="64"/>
      <c r="UBT36" s="64"/>
      <c r="UBU36" s="64"/>
      <c r="UBV36" s="64"/>
      <c r="UBW36" s="64"/>
      <c r="UBX36" s="64"/>
      <c r="UBY36" s="64"/>
      <c r="UBZ36" s="64"/>
      <c r="UCA36" s="64"/>
      <c r="UCB36" s="64"/>
      <c r="UCC36" s="64"/>
      <c r="UCD36" s="64"/>
      <c r="UCE36" s="64"/>
      <c r="UCF36" s="64"/>
      <c r="UCG36" s="64"/>
      <c r="UCH36" s="64"/>
      <c r="UCI36" s="64"/>
      <c r="UCJ36" s="64"/>
      <c r="UCK36" s="64"/>
      <c r="UCL36" s="64"/>
      <c r="UCM36" s="64"/>
      <c r="UCN36" s="64"/>
      <c r="UCO36" s="64"/>
      <c r="UCP36" s="64"/>
      <c r="UCQ36" s="64"/>
      <c r="UCR36" s="64"/>
      <c r="UCS36" s="64"/>
      <c r="UCT36" s="64"/>
      <c r="UCU36" s="64"/>
      <c r="UCV36" s="64"/>
      <c r="UCW36" s="64"/>
      <c r="UCX36" s="64"/>
      <c r="UCY36" s="64"/>
      <c r="UCZ36" s="64"/>
      <c r="UDA36" s="64"/>
      <c r="UDB36" s="64"/>
      <c r="UDC36" s="64"/>
      <c r="UDD36" s="64"/>
      <c r="UDE36" s="64"/>
      <c r="UDF36" s="64"/>
      <c r="UDG36" s="64"/>
      <c r="UDH36" s="64"/>
      <c r="UDI36" s="64"/>
      <c r="UDJ36" s="64"/>
      <c r="UDK36" s="64"/>
      <c r="UDL36" s="64"/>
      <c r="UDM36" s="64"/>
      <c r="UDN36" s="64"/>
      <c r="UDO36" s="64"/>
      <c r="UDP36" s="64"/>
      <c r="UDQ36" s="64"/>
      <c r="UDR36" s="64"/>
      <c r="UDS36" s="64"/>
      <c r="UDT36" s="64"/>
      <c r="UDU36" s="64"/>
      <c r="UDV36" s="64"/>
      <c r="UDW36" s="64"/>
      <c r="UDX36" s="64"/>
      <c r="UDY36" s="64"/>
      <c r="UDZ36" s="64"/>
      <c r="UEA36" s="64"/>
      <c r="UEB36" s="64"/>
      <c r="UEC36" s="64"/>
      <c r="UED36" s="64"/>
      <c r="UEE36" s="64"/>
      <c r="UEF36" s="64"/>
      <c r="UEG36" s="64"/>
      <c r="UEH36" s="64"/>
      <c r="UEI36" s="64"/>
      <c r="UEJ36" s="64"/>
      <c r="UEK36" s="64"/>
      <c r="UEL36" s="64"/>
      <c r="UEM36" s="64"/>
      <c r="UEN36" s="64"/>
      <c r="UEO36" s="64"/>
      <c r="UEP36" s="64"/>
      <c r="UEQ36" s="64"/>
      <c r="UER36" s="64"/>
      <c r="UES36" s="64"/>
      <c r="UET36" s="64"/>
      <c r="UEU36" s="64"/>
      <c r="UEV36" s="64"/>
      <c r="UEW36" s="64"/>
      <c r="UEX36" s="64"/>
      <c r="UEY36" s="64"/>
      <c r="UEZ36" s="64"/>
      <c r="UFA36" s="64"/>
      <c r="UFB36" s="64"/>
      <c r="UFC36" s="64"/>
      <c r="UFD36" s="64"/>
      <c r="UFE36" s="64"/>
      <c r="UFF36" s="64"/>
      <c r="UFG36" s="64"/>
      <c r="UFH36" s="64"/>
      <c r="UFI36" s="64"/>
      <c r="UFJ36" s="64"/>
      <c r="UFK36" s="64"/>
      <c r="UFL36" s="64"/>
      <c r="UFM36" s="64"/>
      <c r="UFN36" s="64"/>
      <c r="UFO36" s="64"/>
      <c r="UFP36" s="64"/>
      <c r="UFQ36" s="64"/>
      <c r="UFR36" s="64"/>
      <c r="UFS36" s="64"/>
      <c r="UFT36" s="64"/>
      <c r="UFU36" s="64"/>
      <c r="UFV36" s="64"/>
      <c r="UFW36" s="64"/>
      <c r="UFX36" s="64"/>
      <c r="UFY36" s="64"/>
      <c r="UFZ36" s="64"/>
      <c r="UGA36" s="64"/>
      <c r="UGB36" s="64"/>
      <c r="UGC36" s="64"/>
      <c r="UGD36" s="64"/>
      <c r="UGE36" s="64"/>
      <c r="UGF36" s="64"/>
      <c r="UGG36" s="64"/>
      <c r="UGH36" s="64"/>
      <c r="UGI36" s="64"/>
      <c r="UGJ36" s="64"/>
      <c r="UGK36" s="64"/>
      <c r="UGL36" s="64"/>
      <c r="UGM36" s="64"/>
      <c r="UGN36" s="64"/>
      <c r="UGO36" s="64"/>
      <c r="UGP36" s="64"/>
      <c r="UGQ36" s="64"/>
      <c r="UGR36" s="64"/>
      <c r="UGS36" s="64"/>
      <c r="UGT36" s="64"/>
      <c r="UGU36" s="64"/>
      <c r="UGV36" s="64"/>
      <c r="UGW36" s="64"/>
      <c r="UGX36" s="64"/>
      <c r="UGY36" s="64"/>
      <c r="UGZ36" s="64"/>
      <c r="UHA36" s="64"/>
      <c r="UHB36" s="64"/>
      <c r="UHC36" s="64"/>
      <c r="UHD36" s="64"/>
      <c r="UHE36" s="64"/>
      <c r="UHF36" s="64"/>
      <c r="UHG36" s="64"/>
      <c r="UHH36" s="64"/>
      <c r="UHI36" s="64"/>
      <c r="UHJ36" s="64"/>
      <c r="UHK36" s="64"/>
      <c r="UHL36" s="64"/>
      <c r="UHM36" s="64"/>
      <c r="UHN36" s="64"/>
      <c r="UHO36" s="64"/>
      <c r="UHP36" s="64"/>
      <c r="UHQ36" s="64"/>
      <c r="UHR36" s="64"/>
      <c r="UHS36" s="64"/>
      <c r="UHT36" s="64"/>
      <c r="UHU36" s="64"/>
      <c r="UHV36" s="64"/>
      <c r="UHW36" s="64"/>
      <c r="UHX36" s="64"/>
      <c r="UHY36" s="64"/>
      <c r="UHZ36" s="64"/>
      <c r="UIA36" s="64"/>
      <c r="UIB36" s="64"/>
      <c r="UIC36" s="64"/>
      <c r="UID36" s="64"/>
      <c r="UIE36" s="64"/>
      <c r="UIF36" s="64"/>
      <c r="UIG36" s="64"/>
      <c r="UIH36" s="64"/>
      <c r="UII36" s="64"/>
      <c r="UIJ36" s="64"/>
      <c r="UIK36" s="64"/>
      <c r="UIL36" s="64"/>
      <c r="UIM36" s="64"/>
      <c r="UIN36" s="64"/>
      <c r="UIO36" s="64"/>
      <c r="UIP36" s="64"/>
      <c r="UIQ36" s="64"/>
      <c r="UIR36" s="64"/>
      <c r="UIS36" s="64"/>
      <c r="UIT36" s="64"/>
      <c r="UIU36" s="64"/>
      <c r="UIV36" s="64"/>
      <c r="UIW36" s="64"/>
      <c r="UIX36" s="64"/>
      <c r="UIY36" s="64"/>
      <c r="UIZ36" s="64"/>
      <c r="UJA36" s="64"/>
      <c r="UJB36" s="64"/>
      <c r="UJC36" s="64"/>
      <c r="UJD36" s="64"/>
      <c r="UJE36" s="64"/>
      <c r="UJF36" s="64"/>
      <c r="UJG36" s="64"/>
      <c r="UJH36" s="64"/>
      <c r="UJI36" s="64"/>
      <c r="UJJ36" s="64"/>
      <c r="UJK36" s="64"/>
      <c r="UJL36" s="64"/>
      <c r="UJM36" s="64"/>
      <c r="UJN36" s="64"/>
      <c r="UJO36" s="64"/>
      <c r="UJP36" s="64"/>
      <c r="UJQ36" s="64"/>
      <c r="UJR36" s="64"/>
      <c r="UJS36" s="64"/>
      <c r="UJT36" s="64"/>
      <c r="UJU36" s="64"/>
      <c r="UJV36" s="64"/>
      <c r="UJW36" s="64"/>
      <c r="UJX36" s="64"/>
      <c r="UJY36" s="64"/>
      <c r="UJZ36" s="64"/>
      <c r="UKA36" s="64"/>
      <c r="UKB36" s="64"/>
      <c r="UKC36" s="64"/>
      <c r="UKD36" s="64"/>
      <c r="UKE36" s="64"/>
      <c r="UKF36" s="64"/>
      <c r="UKG36" s="64"/>
      <c r="UKH36" s="64"/>
      <c r="UKI36" s="64"/>
      <c r="UKJ36" s="64"/>
      <c r="UKK36" s="64"/>
      <c r="UKL36" s="64"/>
      <c r="UKM36" s="64"/>
      <c r="UKN36" s="64"/>
      <c r="UKO36" s="64"/>
      <c r="UKP36" s="64"/>
      <c r="UKQ36" s="64"/>
      <c r="UKR36" s="64"/>
      <c r="UKS36" s="64"/>
      <c r="UKT36" s="64"/>
      <c r="UKU36" s="64"/>
      <c r="UKV36" s="64"/>
      <c r="UKW36" s="64"/>
      <c r="UKX36" s="64"/>
      <c r="UKY36" s="64"/>
      <c r="UKZ36" s="64"/>
      <c r="ULA36" s="64"/>
      <c r="ULB36" s="64"/>
      <c r="ULC36" s="64"/>
      <c r="ULD36" s="64"/>
      <c r="ULE36" s="64"/>
      <c r="ULF36" s="64"/>
      <c r="ULG36" s="64"/>
      <c r="ULH36" s="64"/>
      <c r="ULI36" s="64"/>
      <c r="ULJ36" s="64"/>
      <c r="ULK36" s="64"/>
      <c r="ULL36" s="64"/>
      <c r="ULM36" s="64"/>
      <c r="ULN36" s="64"/>
      <c r="ULO36" s="64"/>
      <c r="ULP36" s="64"/>
      <c r="ULQ36" s="64"/>
      <c r="ULR36" s="64"/>
      <c r="ULS36" s="64"/>
      <c r="ULT36" s="64"/>
      <c r="ULU36" s="64"/>
      <c r="ULV36" s="64"/>
      <c r="ULW36" s="64"/>
      <c r="ULX36" s="64"/>
      <c r="ULY36" s="64"/>
      <c r="ULZ36" s="64"/>
      <c r="UMA36" s="64"/>
      <c r="UMB36" s="64"/>
      <c r="UMC36" s="64"/>
      <c r="UMD36" s="64"/>
      <c r="UME36" s="64"/>
      <c r="UMF36" s="64"/>
      <c r="UMG36" s="64"/>
      <c r="UMH36" s="64"/>
      <c r="UMI36" s="64"/>
      <c r="UMJ36" s="64"/>
      <c r="UMK36" s="64"/>
      <c r="UML36" s="64"/>
      <c r="UMM36" s="64"/>
      <c r="UMN36" s="64"/>
      <c r="UMO36" s="64"/>
      <c r="UMP36" s="64"/>
      <c r="UMQ36" s="64"/>
      <c r="UMR36" s="64"/>
      <c r="UMS36" s="64"/>
      <c r="UMT36" s="64"/>
      <c r="UMU36" s="64"/>
      <c r="UMV36" s="64"/>
      <c r="UMW36" s="64"/>
      <c r="UMX36" s="64"/>
      <c r="UMY36" s="64"/>
      <c r="UMZ36" s="64"/>
      <c r="UNA36" s="64"/>
      <c r="UNB36" s="64"/>
      <c r="UNC36" s="64"/>
      <c r="UND36" s="64"/>
      <c r="UNE36" s="64"/>
      <c r="UNF36" s="64"/>
      <c r="UNG36" s="64"/>
      <c r="UNH36" s="64"/>
      <c r="UNI36" s="64"/>
      <c r="UNJ36" s="64"/>
      <c r="UNK36" s="64"/>
      <c r="UNL36" s="64"/>
      <c r="UNM36" s="64"/>
      <c r="UNN36" s="64"/>
      <c r="UNO36" s="64"/>
      <c r="UNP36" s="64"/>
      <c r="UNQ36" s="64"/>
      <c r="UNR36" s="64"/>
      <c r="UNS36" s="64"/>
      <c r="UNT36" s="64"/>
      <c r="UNU36" s="64"/>
      <c r="UNV36" s="64"/>
      <c r="UNW36" s="64"/>
      <c r="UNX36" s="64"/>
      <c r="UNY36" s="64"/>
      <c r="UNZ36" s="64"/>
      <c r="UOA36" s="64"/>
      <c r="UOB36" s="64"/>
      <c r="UOC36" s="64"/>
      <c r="UOD36" s="64"/>
      <c r="UOE36" s="64"/>
      <c r="UOF36" s="64"/>
      <c r="UOG36" s="64"/>
      <c r="UOH36" s="64"/>
      <c r="UOI36" s="64"/>
      <c r="UOJ36" s="64"/>
      <c r="UOK36" s="64"/>
      <c r="UOL36" s="64"/>
      <c r="UOM36" s="64"/>
      <c r="UON36" s="64"/>
      <c r="UOO36" s="64"/>
      <c r="UOP36" s="64"/>
      <c r="UOQ36" s="64"/>
      <c r="UOR36" s="64"/>
      <c r="UOS36" s="64"/>
      <c r="UOT36" s="64"/>
      <c r="UOU36" s="64"/>
      <c r="UOV36" s="64"/>
      <c r="UOW36" s="64"/>
      <c r="UOX36" s="64"/>
      <c r="UOY36" s="64"/>
      <c r="UOZ36" s="64"/>
      <c r="UPA36" s="64"/>
      <c r="UPB36" s="64"/>
      <c r="UPC36" s="64"/>
      <c r="UPD36" s="64"/>
      <c r="UPE36" s="64"/>
      <c r="UPF36" s="64"/>
      <c r="UPG36" s="64"/>
      <c r="UPH36" s="64"/>
      <c r="UPI36" s="64"/>
      <c r="UPJ36" s="64"/>
      <c r="UPK36" s="64"/>
      <c r="UPL36" s="64"/>
      <c r="UPM36" s="64"/>
      <c r="UPN36" s="64"/>
      <c r="UPO36" s="64"/>
      <c r="UPP36" s="64"/>
      <c r="UPQ36" s="64"/>
      <c r="UPR36" s="64"/>
      <c r="UPS36" s="64"/>
      <c r="UPT36" s="64"/>
      <c r="UPU36" s="64"/>
      <c r="UPV36" s="64"/>
      <c r="UPW36" s="64"/>
      <c r="UPX36" s="64"/>
      <c r="UPY36" s="64"/>
      <c r="UPZ36" s="64"/>
      <c r="UQA36" s="64"/>
      <c r="UQB36" s="64"/>
      <c r="UQC36" s="64"/>
      <c r="UQD36" s="64"/>
      <c r="UQE36" s="64"/>
      <c r="UQF36" s="64"/>
      <c r="UQG36" s="64"/>
      <c r="UQH36" s="64"/>
      <c r="UQI36" s="64"/>
      <c r="UQJ36" s="64"/>
      <c r="UQK36" s="64"/>
      <c r="UQL36" s="64"/>
      <c r="UQM36" s="64"/>
      <c r="UQN36" s="64"/>
      <c r="UQO36" s="64"/>
      <c r="UQP36" s="64"/>
      <c r="UQQ36" s="64"/>
      <c r="UQR36" s="64"/>
      <c r="UQS36" s="64"/>
      <c r="UQT36" s="64"/>
      <c r="UQU36" s="64"/>
      <c r="UQV36" s="64"/>
      <c r="UQW36" s="64"/>
      <c r="UQX36" s="64"/>
      <c r="UQY36" s="64"/>
      <c r="UQZ36" s="64"/>
      <c r="URA36" s="64"/>
      <c r="URB36" s="64"/>
      <c r="URC36" s="64"/>
      <c r="URD36" s="64"/>
      <c r="URE36" s="64"/>
      <c r="URF36" s="64"/>
      <c r="URG36" s="64"/>
      <c r="URH36" s="64"/>
      <c r="URI36" s="64"/>
      <c r="URJ36" s="64"/>
      <c r="URK36" s="64"/>
      <c r="URL36" s="64"/>
      <c r="URM36" s="64"/>
      <c r="URN36" s="64"/>
      <c r="URO36" s="64"/>
      <c r="URP36" s="64"/>
      <c r="URQ36" s="64"/>
      <c r="URR36" s="64"/>
      <c r="URS36" s="64"/>
      <c r="URT36" s="64"/>
      <c r="URU36" s="64"/>
      <c r="URV36" s="64"/>
      <c r="URW36" s="64"/>
      <c r="URX36" s="64"/>
      <c r="URY36" s="64"/>
      <c r="URZ36" s="64"/>
      <c r="USA36" s="64"/>
      <c r="USB36" s="64"/>
      <c r="USC36" s="64"/>
      <c r="USD36" s="64"/>
      <c r="USE36" s="64"/>
      <c r="USF36" s="64"/>
      <c r="USG36" s="64"/>
      <c r="USH36" s="64"/>
      <c r="USI36" s="64"/>
      <c r="USJ36" s="64"/>
      <c r="USK36" s="64"/>
      <c r="USL36" s="64"/>
      <c r="USM36" s="64"/>
      <c r="USN36" s="64"/>
      <c r="USO36" s="64"/>
      <c r="USP36" s="64"/>
      <c r="USQ36" s="64"/>
      <c r="USR36" s="64"/>
      <c r="USS36" s="64"/>
      <c r="UST36" s="64"/>
      <c r="USU36" s="64"/>
      <c r="USV36" s="64"/>
      <c r="USW36" s="64"/>
      <c r="USX36" s="64"/>
      <c r="USY36" s="64"/>
      <c r="USZ36" s="64"/>
      <c r="UTA36" s="64"/>
      <c r="UTB36" s="64"/>
      <c r="UTC36" s="64"/>
      <c r="UTD36" s="64"/>
      <c r="UTE36" s="64"/>
      <c r="UTF36" s="64"/>
      <c r="UTG36" s="64"/>
      <c r="UTH36" s="64"/>
      <c r="UTI36" s="64"/>
      <c r="UTJ36" s="64"/>
      <c r="UTK36" s="64"/>
      <c r="UTL36" s="64"/>
      <c r="UTM36" s="64"/>
      <c r="UTN36" s="64"/>
      <c r="UTO36" s="64"/>
      <c r="UTP36" s="64"/>
      <c r="UTQ36" s="64"/>
      <c r="UTR36" s="64"/>
      <c r="UTS36" s="64"/>
      <c r="UTT36" s="64"/>
      <c r="UTU36" s="64"/>
      <c r="UTV36" s="64"/>
      <c r="UTW36" s="64"/>
      <c r="UTX36" s="64"/>
      <c r="UTY36" s="64"/>
      <c r="UTZ36" s="64"/>
      <c r="UUA36" s="64"/>
      <c r="UUB36" s="64"/>
      <c r="UUC36" s="64"/>
      <c r="UUD36" s="64"/>
      <c r="UUE36" s="64"/>
      <c r="UUF36" s="64"/>
      <c r="UUG36" s="64"/>
      <c r="UUH36" s="64"/>
      <c r="UUI36" s="64"/>
      <c r="UUJ36" s="64"/>
      <c r="UUK36" s="64"/>
      <c r="UUL36" s="64"/>
      <c r="UUM36" s="64"/>
      <c r="UUN36" s="64"/>
      <c r="UUO36" s="64"/>
      <c r="UUP36" s="64"/>
      <c r="UUQ36" s="64"/>
      <c r="UUR36" s="64"/>
      <c r="UUS36" s="64"/>
      <c r="UUT36" s="64"/>
      <c r="UUU36" s="64"/>
      <c r="UUV36" s="64"/>
      <c r="UUW36" s="64"/>
      <c r="UUX36" s="64"/>
      <c r="UUY36" s="64"/>
      <c r="UUZ36" s="64"/>
      <c r="UVA36" s="64"/>
      <c r="UVB36" s="64"/>
      <c r="UVC36" s="64"/>
      <c r="UVD36" s="64"/>
      <c r="UVE36" s="64"/>
      <c r="UVF36" s="64"/>
      <c r="UVG36" s="64"/>
      <c r="UVH36" s="64"/>
      <c r="UVI36" s="64"/>
      <c r="UVJ36" s="64"/>
      <c r="UVK36" s="64"/>
      <c r="UVL36" s="64"/>
      <c r="UVM36" s="64"/>
      <c r="UVN36" s="64"/>
      <c r="UVO36" s="64"/>
      <c r="UVP36" s="64"/>
      <c r="UVQ36" s="64"/>
      <c r="UVR36" s="64"/>
      <c r="UVS36" s="64"/>
      <c r="UVT36" s="64"/>
      <c r="UVU36" s="64"/>
      <c r="UVV36" s="64"/>
      <c r="UVW36" s="64"/>
      <c r="UVX36" s="64"/>
      <c r="UVY36" s="64"/>
      <c r="UVZ36" s="64"/>
      <c r="UWA36" s="64"/>
      <c r="UWB36" s="64"/>
      <c r="UWC36" s="64"/>
      <c r="UWD36" s="64"/>
      <c r="UWE36" s="64"/>
      <c r="UWF36" s="64"/>
      <c r="UWG36" s="64"/>
      <c r="UWH36" s="64"/>
      <c r="UWI36" s="64"/>
      <c r="UWJ36" s="64"/>
      <c r="UWK36" s="64"/>
      <c r="UWL36" s="64"/>
      <c r="UWM36" s="64"/>
      <c r="UWN36" s="64"/>
      <c r="UWO36" s="64"/>
      <c r="UWP36" s="64"/>
      <c r="UWQ36" s="64"/>
      <c r="UWR36" s="64"/>
      <c r="UWS36" s="64"/>
      <c r="UWT36" s="64"/>
      <c r="UWU36" s="64"/>
      <c r="UWV36" s="64"/>
      <c r="UWW36" s="64"/>
      <c r="UWX36" s="64"/>
      <c r="UWY36" s="64"/>
      <c r="UWZ36" s="64"/>
      <c r="UXA36" s="64"/>
      <c r="UXB36" s="64"/>
      <c r="UXC36" s="64"/>
      <c r="UXD36" s="64"/>
      <c r="UXE36" s="64"/>
      <c r="UXF36" s="64"/>
      <c r="UXG36" s="64"/>
      <c r="UXH36" s="64"/>
      <c r="UXI36" s="64"/>
      <c r="UXJ36" s="64"/>
      <c r="UXK36" s="64"/>
      <c r="UXL36" s="64"/>
      <c r="UXM36" s="64"/>
      <c r="UXN36" s="64"/>
      <c r="UXO36" s="64"/>
      <c r="UXP36" s="64"/>
      <c r="UXQ36" s="64"/>
      <c r="UXR36" s="64"/>
      <c r="UXS36" s="64"/>
      <c r="UXT36" s="64"/>
      <c r="UXU36" s="64"/>
      <c r="UXV36" s="64"/>
      <c r="UXW36" s="64"/>
      <c r="UXX36" s="64"/>
      <c r="UXY36" s="64"/>
      <c r="UXZ36" s="64"/>
      <c r="UYA36" s="64"/>
      <c r="UYB36" s="64"/>
      <c r="UYC36" s="64"/>
      <c r="UYD36" s="64"/>
      <c r="UYE36" s="64"/>
      <c r="UYF36" s="64"/>
      <c r="UYG36" s="64"/>
      <c r="UYH36" s="64"/>
      <c r="UYI36" s="64"/>
      <c r="UYJ36" s="64"/>
      <c r="UYK36" s="64"/>
      <c r="UYL36" s="64"/>
      <c r="UYM36" s="64"/>
      <c r="UYN36" s="64"/>
      <c r="UYO36" s="64"/>
      <c r="UYP36" s="64"/>
      <c r="UYQ36" s="64"/>
      <c r="UYR36" s="64"/>
      <c r="UYS36" s="64"/>
      <c r="UYT36" s="64"/>
      <c r="UYU36" s="64"/>
      <c r="UYV36" s="64"/>
      <c r="UYW36" s="64"/>
      <c r="UYX36" s="64"/>
      <c r="UYY36" s="64"/>
      <c r="UYZ36" s="64"/>
      <c r="UZA36" s="64"/>
      <c r="UZB36" s="64"/>
      <c r="UZC36" s="64"/>
      <c r="UZD36" s="64"/>
      <c r="UZE36" s="64"/>
      <c r="UZF36" s="64"/>
      <c r="UZG36" s="64"/>
      <c r="UZH36" s="64"/>
      <c r="UZI36" s="64"/>
      <c r="UZJ36" s="64"/>
      <c r="UZK36" s="64"/>
      <c r="UZL36" s="64"/>
      <c r="UZM36" s="64"/>
      <c r="UZN36" s="64"/>
      <c r="UZO36" s="64"/>
      <c r="UZP36" s="64"/>
      <c r="UZQ36" s="64"/>
      <c r="UZR36" s="64"/>
      <c r="UZS36" s="64"/>
      <c r="UZT36" s="64"/>
      <c r="UZU36" s="64"/>
      <c r="UZV36" s="64"/>
      <c r="UZW36" s="64"/>
      <c r="UZX36" s="64"/>
      <c r="UZY36" s="64"/>
      <c r="UZZ36" s="64"/>
      <c r="VAA36" s="64"/>
      <c r="VAB36" s="64"/>
      <c r="VAC36" s="64"/>
      <c r="VAD36" s="64"/>
      <c r="VAE36" s="64"/>
      <c r="VAF36" s="64"/>
      <c r="VAG36" s="64"/>
      <c r="VAH36" s="64"/>
      <c r="VAI36" s="64"/>
      <c r="VAJ36" s="64"/>
      <c r="VAK36" s="64"/>
      <c r="VAL36" s="64"/>
      <c r="VAM36" s="64"/>
      <c r="VAN36" s="64"/>
      <c r="VAO36" s="64"/>
      <c r="VAP36" s="64"/>
      <c r="VAQ36" s="64"/>
      <c r="VAR36" s="64"/>
      <c r="VAS36" s="64"/>
      <c r="VAT36" s="64"/>
      <c r="VAU36" s="64"/>
      <c r="VAV36" s="64"/>
      <c r="VAW36" s="64"/>
      <c r="VAX36" s="64"/>
      <c r="VAY36" s="64"/>
      <c r="VAZ36" s="64"/>
      <c r="VBA36" s="64"/>
      <c r="VBB36" s="64"/>
      <c r="VBC36" s="64"/>
      <c r="VBD36" s="64"/>
      <c r="VBE36" s="64"/>
      <c r="VBF36" s="64"/>
      <c r="VBG36" s="64"/>
      <c r="VBH36" s="64"/>
      <c r="VBI36" s="64"/>
      <c r="VBJ36" s="64"/>
      <c r="VBK36" s="64"/>
      <c r="VBL36" s="64"/>
      <c r="VBM36" s="64"/>
      <c r="VBN36" s="64"/>
      <c r="VBO36" s="64"/>
      <c r="VBP36" s="64"/>
      <c r="VBQ36" s="64"/>
      <c r="VBR36" s="64"/>
      <c r="VBS36" s="64"/>
      <c r="VBT36" s="64"/>
      <c r="VBU36" s="64"/>
      <c r="VBV36" s="64"/>
      <c r="VBW36" s="64"/>
      <c r="VBX36" s="64"/>
      <c r="VBY36" s="64"/>
      <c r="VBZ36" s="64"/>
      <c r="VCA36" s="64"/>
      <c r="VCB36" s="64"/>
      <c r="VCC36" s="64"/>
      <c r="VCD36" s="64"/>
      <c r="VCE36" s="64"/>
      <c r="VCF36" s="64"/>
      <c r="VCG36" s="64"/>
      <c r="VCH36" s="64"/>
      <c r="VCI36" s="64"/>
      <c r="VCJ36" s="64"/>
      <c r="VCK36" s="64"/>
      <c r="VCL36" s="64"/>
      <c r="VCM36" s="64"/>
      <c r="VCN36" s="64"/>
      <c r="VCO36" s="64"/>
      <c r="VCP36" s="64"/>
      <c r="VCQ36" s="64"/>
      <c r="VCR36" s="64"/>
      <c r="VCS36" s="64"/>
      <c r="VCT36" s="64"/>
      <c r="VCU36" s="64"/>
      <c r="VCV36" s="64"/>
      <c r="VCW36" s="64"/>
      <c r="VCX36" s="64"/>
      <c r="VCY36" s="64"/>
      <c r="VCZ36" s="64"/>
      <c r="VDA36" s="64"/>
      <c r="VDB36" s="64"/>
      <c r="VDC36" s="64"/>
      <c r="VDD36" s="64"/>
      <c r="VDE36" s="64"/>
      <c r="VDF36" s="64"/>
      <c r="VDG36" s="64"/>
      <c r="VDH36" s="64"/>
      <c r="VDI36" s="64"/>
      <c r="VDJ36" s="64"/>
      <c r="VDK36" s="64"/>
      <c r="VDL36" s="64"/>
      <c r="VDM36" s="64"/>
      <c r="VDN36" s="64"/>
      <c r="VDO36" s="64"/>
      <c r="VDP36" s="64"/>
      <c r="VDQ36" s="64"/>
      <c r="VDR36" s="64"/>
      <c r="VDS36" s="64"/>
      <c r="VDT36" s="64"/>
      <c r="VDU36" s="64"/>
      <c r="VDV36" s="64"/>
      <c r="VDW36" s="64"/>
      <c r="VDX36" s="64"/>
      <c r="VDY36" s="64"/>
      <c r="VDZ36" s="64"/>
      <c r="VEA36" s="64"/>
      <c r="VEB36" s="64"/>
      <c r="VEC36" s="64"/>
      <c r="VED36" s="64"/>
      <c r="VEE36" s="64"/>
      <c r="VEF36" s="64"/>
      <c r="VEG36" s="64"/>
      <c r="VEH36" s="64"/>
      <c r="VEI36" s="64"/>
      <c r="VEJ36" s="64"/>
      <c r="VEK36" s="64"/>
      <c r="VEL36" s="64"/>
      <c r="VEM36" s="64"/>
      <c r="VEN36" s="64"/>
      <c r="VEO36" s="64"/>
      <c r="VEP36" s="64"/>
      <c r="VEQ36" s="64"/>
      <c r="VER36" s="64"/>
      <c r="VES36" s="64"/>
      <c r="VET36" s="64"/>
      <c r="VEU36" s="64"/>
      <c r="VEV36" s="64"/>
      <c r="VEW36" s="64"/>
      <c r="VEX36" s="64"/>
      <c r="VEY36" s="64"/>
      <c r="VEZ36" s="64"/>
      <c r="VFA36" s="64"/>
      <c r="VFB36" s="64"/>
      <c r="VFC36" s="64"/>
      <c r="VFD36" s="64"/>
      <c r="VFE36" s="64"/>
      <c r="VFF36" s="64"/>
      <c r="VFG36" s="64"/>
      <c r="VFH36" s="64"/>
      <c r="VFI36" s="64"/>
      <c r="VFJ36" s="64"/>
      <c r="VFK36" s="64"/>
      <c r="VFL36" s="64"/>
      <c r="VFM36" s="64"/>
      <c r="VFN36" s="64"/>
      <c r="VFO36" s="64"/>
      <c r="VFP36" s="64"/>
      <c r="VFQ36" s="64"/>
      <c r="VFR36" s="64"/>
      <c r="VFS36" s="64"/>
      <c r="VFT36" s="64"/>
      <c r="VFU36" s="64"/>
      <c r="VFV36" s="64"/>
      <c r="VFW36" s="64"/>
      <c r="VFX36" s="64"/>
      <c r="VFY36" s="64"/>
      <c r="VFZ36" s="64"/>
      <c r="VGA36" s="64"/>
      <c r="VGB36" s="64"/>
      <c r="VGC36" s="64"/>
      <c r="VGD36" s="64"/>
      <c r="VGE36" s="64"/>
      <c r="VGF36" s="64"/>
      <c r="VGG36" s="64"/>
      <c r="VGH36" s="64"/>
      <c r="VGI36" s="64"/>
      <c r="VGJ36" s="64"/>
      <c r="VGK36" s="64"/>
      <c r="VGL36" s="64"/>
      <c r="VGM36" s="64"/>
      <c r="VGN36" s="64"/>
      <c r="VGO36" s="64"/>
      <c r="VGP36" s="64"/>
      <c r="VGQ36" s="64"/>
      <c r="VGR36" s="64"/>
      <c r="VGS36" s="64"/>
      <c r="VGT36" s="64"/>
      <c r="VGU36" s="64"/>
      <c r="VGV36" s="64"/>
      <c r="VGW36" s="64"/>
      <c r="VGX36" s="64"/>
      <c r="VGY36" s="64"/>
      <c r="VGZ36" s="64"/>
      <c r="VHA36" s="64"/>
      <c r="VHB36" s="64"/>
      <c r="VHC36" s="64"/>
      <c r="VHD36" s="64"/>
      <c r="VHE36" s="64"/>
      <c r="VHF36" s="64"/>
      <c r="VHG36" s="64"/>
      <c r="VHH36" s="64"/>
      <c r="VHI36" s="64"/>
      <c r="VHJ36" s="64"/>
      <c r="VHK36" s="64"/>
      <c r="VHL36" s="64"/>
      <c r="VHM36" s="64"/>
      <c r="VHN36" s="64"/>
      <c r="VHO36" s="64"/>
      <c r="VHP36" s="64"/>
      <c r="VHQ36" s="64"/>
      <c r="VHR36" s="64"/>
      <c r="VHS36" s="64"/>
      <c r="VHT36" s="64"/>
      <c r="VHU36" s="64"/>
      <c r="VHV36" s="64"/>
      <c r="VHW36" s="64"/>
      <c r="VHX36" s="64"/>
      <c r="VHY36" s="64"/>
      <c r="VHZ36" s="64"/>
      <c r="VIA36" s="64"/>
      <c r="VIB36" s="64"/>
      <c r="VIC36" s="64"/>
      <c r="VID36" s="64"/>
      <c r="VIE36" s="64"/>
      <c r="VIF36" s="64"/>
      <c r="VIG36" s="64"/>
      <c r="VIH36" s="64"/>
      <c r="VII36" s="64"/>
      <c r="VIJ36" s="64"/>
      <c r="VIK36" s="64"/>
      <c r="VIL36" s="64"/>
      <c r="VIM36" s="64"/>
      <c r="VIN36" s="64"/>
      <c r="VIO36" s="64"/>
      <c r="VIP36" s="64"/>
      <c r="VIQ36" s="64"/>
      <c r="VIR36" s="64"/>
      <c r="VIS36" s="64"/>
      <c r="VIT36" s="64"/>
      <c r="VIU36" s="64"/>
      <c r="VIV36" s="64"/>
      <c r="VIW36" s="64"/>
      <c r="VIX36" s="64"/>
      <c r="VIY36" s="64"/>
      <c r="VIZ36" s="64"/>
      <c r="VJA36" s="64"/>
      <c r="VJB36" s="64"/>
      <c r="VJC36" s="64"/>
      <c r="VJD36" s="64"/>
      <c r="VJE36" s="64"/>
      <c r="VJF36" s="64"/>
      <c r="VJG36" s="64"/>
      <c r="VJH36" s="64"/>
      <c r="VJI36" s="64"/>
      <c r="VJJ36" s="64"/>
      <c r="VJK36" s="64"/>
      <c r="VJL36" s="64"/>
      <c r="VJM36" s="64"/>
      <c r="VJN36" s="64"/>
      <c r="VJO36" s="64"/>
      <c r="VJP36" s="64"/>
      <c r="VJQ36" s="64"/>
      <c r="VJR36" s="64"/>
      <c r="VJS36" s="64"/>
      <c r="VJT36" s="64"/>
      <c r="VJU36" s="64"/>
      <c r="VJV36" s="64"/>
      <c r="VJW36" s="64"/>
      <c r="VJX36" s="64"/>
      <c r="VJY36" s="64"/>
      <c r="VJZ36" s="64"/>
      <c r="VKA36" s="64"/>
      <c r="VKB36" s="64"/>
      <c r="VKC36" s="64"/>
      <c r="VKD36" s="64"/>
      <c r="VKE36" s="64"/>
      <c r="VKF36" s="64"/>
      <c r="VKG36" s="64"/>
      <c r="VKH36" s="64"/>
      <c r="VKI36" s="64"/>
      <c r="VKJ36" s="64"/>
      <c r="VKK36" s="64"/>
      <c r="VKL36" s="64"/>
      <c r="VKM36" s="64"/>
      <c r="VKN36" s="64"/>
      <c r="VKO36" s="64"/>
      <c r="VKP36" s="64"/>
      <c r="VKQ36" s="64"/>
      <c r="VKR36" s="64"/>
      <c r="VKS36" s="64"/>
      <c r="VKT36" s="64"/>
      <c r="VKU36" s="64"/>
      <c r="VKV36" s="64"/>
      <c r="VKW36" s="64"/>
      <c r="VKX36" s="64"/>
      <c r="VKY36" s="64"/>
      <c r="VKZ36" s="64"/>
      <c r="VLA36" s="64"/>
      <c r="VLB36" s="64"/>
      <c r="VLC36" s="64"/>
      <c r="VLD36" s="64"/>
      <c r="VLE36" s="64"/>
      <c r="VLF36" s="64"/>
      <c r="VLG36" s="64"/>
      <c r="VLH36" s="64"/>
      <c r="VLI36" s="64"/>
      <c r="VLJ36" s="64"/>
      <c r="VLK36" s="64"/>
      <c r="VLL36" s="64"/>
      <c r="VLM36" s="64"/>
      <c r="VLN36" s="64"/>
      <c r="VLO36" s="64"/>
      <c r="VLP36" s="64"/>
      <c r="VLQ36" s="64"/>
      <c r="VLR36" s="64"/>
      <c r="VLS36" s="64"/>
      <c r="VLT36" s="64"/>
      <c r="VLU36" s="64"/>
      <c r="VLV36" s="64"/>
      <c r="VLW36" s="64"/>
      <c r="VLX36" s="64"/>
      <c r="VLY36" s="64"/>
      <c r="VLZ36" s="64"/>
      <c r="VMA36" s="64"/>
      <c r="VMB36" s="64"/>
      <c r="VMC36" s="64"/>
      <c r="VMD36" s="64"/>
      <c r="VME36" s="64"/>
      <c r="VMF36" s="64"/>
      <c r="VMG36" s="64"/>
      <c r="VMH36" s="64"/>
      <c r="VMI36" s="64"/>
      <c r="VMJ36" s="64"/>
      <c r="VMK36" s="64"/>
      <c r="VML36" s="64"/>
      <c r="VMM36" s="64"/>
      <c r="VMN36" s="64"/>
      <c r="VMO36" s="64"/>
      <c r="VMP36" s="64"/>
      <c r="VMQ36" s="64"/>
      <c r="VMR36" s="64"/>
      <c r="VMS36" s="64"/>
      <c r="VMT36" s="64"/>
      <c r="VMU36" s="64"/>
      <c r="VMV36" s="64"/>
      <c r="VMW36" s="64"/>
      <c r="VMX36" s="64"/>
      <c r="VMY36" s="64"/>
      <c r="VMZ36" s="64"/>
      <c r="VNA36" s="64"/>
      <c r="VNB36" s="64"/>
      <c r="VNC36" s="64"/>
      <c r="VND36" s="64"/>
      <c r="VNE36" s="64"/>
      <c r="VNF36" s="64"/>
      <c r="VNG36" s="64"/>
      <c r="VNH36" s="64"/>
      <c r="VNI36" s="64"/>
      <c r="VNJ36" s="64"/>
      <c r="VNK36" s="64"/>
      <c r="VNL36" s="64"/>
      <c r="VNM36" s="64"/>
      <c r="VNN36" s="64"/>
      <c r="VNO36" s="64"/>
      <c r="VNP36" s="64"/>
      <c r="VNQ36" s="64"/>
      <c r="VNR36" s="64"/>
      <c r="VNS36" s="64"/>
      <c r="VNT36" s="64"/>
      <c r="VNU36" s="64"/>
      <c r="VNV36" s="64"/>
      <c r="VNW36" s="64"/>
      <c r="VNX36" s="64"/>
      <c r="VNY36" s="64"/>
      <c r="VNZ36" s="64"/>
      <c r="VOA36" s="64"/>
      <c r="VOB36" s="64"/>
      <c r="VOC36" s="64"/>
      <c r="VOD36" s="64"/>
      <c r="VOE36" s="64"/>
      <c r="VOF36" s="64"/>
      <c r="VOG36" s="64"/>
      <c r="VOH36" s="64"/>
      <c r="VOI36" s="64"/>
      <c r="VOJ36" s="64"/>
      <c r="VOK36" s="64"/>
      <c r="VOL36" s="64"/>
      <c r="VOM36" s="64"/>
      <c r="VON36" s="64"/>
      <c r="VOO36" s="64"/>
      <c r="VOP36" s="64"/>
      <c r="VOQ36" s="64"/>
      <c r="VOR36" s="64"/>
      <c r="VOS36" s="64"/>
      <c r="VOT36" s="64"/>
      <c r="VOU36" s="64"/>
      <c r="VOV36" s="64"/>
      <c r="VOW36" s="64"/>
      <c r="VOX36" s="64"/>
      <c r="VOY36" s="64"/>
      <c r="VOZ36" s="64"/>
      <c r="VPA36" s="64"/>
      <c r="VPB36" s="64"/>
      <c r="VPC36" s="64"/>
      <c r="VPD36" s="64"/>
      <c r="VPE36" s="64"/>
      <c r="VPF36" s="64"/>
      <c r="VPG36" s="64"/>
      <c r="VPH36" s="64"/>
      <c r="VPI36" s="64"/>
      <c r="VPJ36" s="64"/>
      <c r="VPK36" s="64"/>
      <c r="VPL36" s="64"/>
      <c r="VPM36" s="64"/>
      <c r="VPN36" s="64"/>
      <c r="VPO36" s="64"/>
      <c r="VPP36" s="64"/>
      <c r="VPQ36" s="64"/>
      <c r="VPR36" s="64"/>
      <c r="VPS36" s="64"/>
      <c r="VPT36" s="64"/>
      <c r="VPU36" s="64"/>
      <c r="VPV36" s="64"/>
      <c r="VPW36" s="64"/>
      <c r="VPX36" s="64"/>
      <c r="VPY36" s="64"/>
      <c r="VPZ36" s="64"/>
      <c r="VQA36" s="64"/>
      <c r="VQB36" s="64"/>
      <c r="VQC36" s="64"/>
      <c r="VQD36" s="64"/>
      <c r="VQE36" s="64"/>
      <c r="VQF36" s="64"/>
      <c r="VQG36" s="64"/>
      <c r="VQH36" s="64"/>
      <c r="VQI36" s="64"/>
      <c r="VQJ36" s="64"/>
      <c r="VQK36" s="64"/>
      <c r="VQL36" s="64"/>
      <c r="VQM36" s="64"/>
      <c r="VQN36" s="64"/>
      <c r="VQO36" s="64"/>
      <c r="VQP36" s="64"/>
      <c r="VQQ36" s="64"/>
      <c r="VQR36" s="64"/>
      <c r="VQS36" s="64"/>
      <c r="VQT36" s="64"/>
      <c r="VQU36" s="64"/>
      <c r="VQV36" s="64"/>
      <c r="VQW36" s="64"/>
      <c r="VQX36" s="64"/>
      <c r="VQY36" s="64"/>
      <c r="VQZ36" s="64"/>
      <c r="VRA36" s="64"/>
      <c r="VRB36" s="64"/>
      <c r="VRC36" s="64"/>
      <c r="VRD36" s="64"/>
      <c r="VRE36" s="64"/>
      <c r="VRF36" s="64"/>
      <c r="VRG36" s="64"/>
      <c r="VRH36" s="64"/>
      <c r="VRI36" s="64"/>
      <c r="VRJ36" s="64"/>
      <c r="VRK36" s="64"/>
      <c r="VRL36" s="64"/>
      <c r="VRM36" s="64"/>
      <c r="VRN36" s="64"/>
      <c r="VRO36" s="64"/>
      <c r="VRP36" s="64"/>
      <c r="VRQ36" s="64"/>
      <c r="VRR36" s="64"/>
      <c r="VRS36" s="64"/>
      <c r="VRT36" s="64"/>
      <c r="VRU36" s="64"/>
      <c r="VRV36" s="64"/>
      <c r="VRW36" s="64"/>
      <c r="VRX36" s="64"/>
      <c r="VRY36" s="64"/>
      <c r="VRZ36" s="64"/>
      <c r="VSA36" s="64"/>
      <c r="VSB36" s="64"/>
      <c r="VSC36" s="64"/>
      <c r="VSD36" s="64"/>
      <c r="VSE36" s="64"/>
      <c r="VSF36" s="64"/>
      <c r="VSG36" s="64"/>
      <c r="VSH36" s="64"/>
      <c r="VSI36" s="64"/>
      <c r="VSJ36" s="64"/>
      <c r="VSK36" s="64"/>
      <c r="VSL36" s="64"/>
      <c r="VSM36" s="64"/>
      <c r="VSN36" s="64"/>
      <c r="VSO36" s="64"/>
      <c r="VSP36" s="64"/>
      <c r="VSQ36" s="64"/>
      <c r="VSR36" s="64"/>
      <c r="VSS36" s="64"/>
      <c r="VST36" s="64"/>
      <c r="VSU36" s="64"/>
      <c r="VSV36" s="64"/>
      <c r="VSW36" s="64"/>
      <c r="VSX36" s="64"/>
      <c r="VSY36" s="64"/>
      <c r="VSZ36" s="64"/>
      <c r="VTA36" s="64"/>
      <c r="VTB36" s="64"/>
      <c r="VTC36" s="64"/>
      <c r="VTD36" s="64"/>
      <c r="VTE36" s="64"/>
      <c r="VTF36" s="64"/>
      <c r="VTG36" s="64"/>
      <c r="VTH36" s="64"/>
      <c r="VTI36" s="64"/>
      <c r="VTJ36" s="64"/>
      <c r="VTK36" s="64"/>
      <c r="VTL36" s="64"/>
      <c r="VTM36" s="64"/>
      <c r="VTN36" s="64"/>
      <c r="VTO36" s="64"/>
      <c r="VTP36" s="64"/>
      <c r="VTQ36" s="64"/>
      <c r="VTR36" s="64"/>
      <c r="VTS36" s="64"/>
      <c r="VTT36" s="64"/>
      <c r="VTU36" s="64"/>
      <c r="VTV36" s="64"/>
      <c r="VTW36" s="64"/>
      <c r="VTX36" s="64"/>
      <c r="VTY36" s="64"/>
      <c r="VTZ36" s="64"/>
      <c r="VUA36" s="64"/>
      <c r="VUB36" s="64"/>
      <c r="VUC36" s="64"/>
      <c r="VUD36" s="64"/>
      <c r="VUE36" s="64"/>
      <c r="VUF36" s="64"/>
      <c r="VUG36" s="64"/>
      <c r="VUH36" s="64"/>
      <c r="VUI36" s="64"/>
      <c r="VUJ36" s="64"/>
      <c r="VUK36" s="64"/>
      <c r="VUL36" s="64"/>
      <c r="VUM36" s="64"/>
      <c r="VUN36" s="64"/>
      <c r="VUO36" s="64"/>
      <c r="VUP36" s="64"/>
      <c r="VUQ36" s="64"/>
      <c r="VUR36" s="64"/>
      <c r="VUS36" s="64"/>
      <c r="VUT36" s="64"/>
      <c r="VUU36" s="64"/>
      <c r="VUV36" s="64"/>
      <c r="VUW36" s="64"/>
      <c r="VUX36" s="64"/>
      <c r="VUY36" s="64"/>
      <c r="VUZ36" s="64"/>
      <c r="VVA36" s="64"/>
      <c r="VVB36" s="64"/>
      <c r="VVC36" s="64"/>
      <c r="VVD36" s="64"/>
      <c r="VVE36" s="64"/>
      <c r="VVF36" s="64"/>
      <c r="VVG36" s="64"/>
      <c r="VVH36" s="64"/>
      <c r="VVI36" s="64"/>
      <c r="VVJ36" s="64"/>
      <c r="VVK36" s="64"/>
      <c r="VVL36" s="64"/>
      <c r="VVM36" s="64"/>
      <c r="VVN36" s="64"/>
      <c r="VVO36" s="64"/>
      <c r="VVP36" s="64"/>
      <c r="VVQ36" s="64"/>
      <c r="VVR36" s="64"/>
      <c r="VVS36" s="64"/>
      <c r="VVT36" s="64"/>
      <c r="VVU36" s="64"/>
      <c r="VVV36" s="64"/>
      <c r="VVW36" s="64"/>
      <c r="VVX36" s="64"/>
      <c r="VVY36" s="64"/>
      <c r="VVZ36" s="64"/>
      <c r="VWA36" s="64"/>
      <c r="VWB36" s="64"/>
      <c r="VWC36" s="64"/>
      <c r="VWD36" s="64"/>
      <c r="VWE36" s="64"/>
      <c r="VWF36" s="64"/>
      <c r="VWG36" s="64"/>
      <c r="VWH36" s="64"/>
      <c r="VWI36" s="64"/>
      <c r="VWJ36" s="64"/>
      <c r="VWK36" s="64"/>
      <c r="VWL36" s="64"/>
      <c r="VWM36" s="64"/>
      <c r="VWN36" s="64"/>
      <c r="VWO36" s="64"/>
      <c r="VWP36" s="64"/>
      <c r="VWQ36" s="64"/>
      <c r="VWR36" s="64"/>
      <c r="VWS36" s="64"/>
      <c r="VWT36" s="64"/>
      <c r="VWU36" s="64"/>
      <c r="VWV36" s="64"/>
      <c r="VWW36" s="64"/>
      <c r="VWX36" s="64"/>
      <c r="VWY36" s="64"/>
      <c r="VWZ36" s="64"/>
      <c r="VXA36" s="64"/>
      <c r="VXB36" s="64"/>
      <c r="VXC36" s="64"/>
      <c r="VXD36" s="64"/>
      <c r="VXE36" s="64"/>
      <c r="VXF36" s="64"/>
      <c r="VXG36" s="64"/>
      <c r="VXH36" s="64"/>
      <c r="VXI36" s="64"/>
      <c r="VXJ36" s="64"/>
      <c r="VXK36" s="64"/>
      <c r="VXL36" s="64"/>
      <c r="VXM36" s="64"/>
      <c r="VXN36" s="64"/>
      <c r="VXO36" s="64"/>
      <c r="VXP36" s="64"/>
      <c r="VXQ36" s="64"/>
      <c r="VXR36" s="64"/>
      <c r="VXS36" s="64"/>
      <c r="VXT36" s="64"/>
      <c r="VXU36" s="64"/>
      <c r="VXV36" s="64"/>
      <c r="VXW36" s="64"/>
      <c r="VXX36" s="64"/>
      <c r="VXY36" s="64"/>
      <c r="VXZ36" s="64"/>
      <c r="VYA36" s="64"/>
      <c r="VYB36" s="64"/>
      <c r="VYC36" s="64"/>
      <c r="VYD36" s="64"/>
      <c r="VYE36" s="64"/>
      <c r="VYF36" s="64"/>
      <c r="VYG36" s="64"/>
      <c r="VYH36" s="64"/>
      <c r="VYI36" s="64"/>
      <c r="VYJ36" s="64"/>
      <c r="VYK36" s="64"/>
      <c r="VYL36" s="64"/>
      <c r="VYM36" s="64"/>
      <c r="VYN36" s="64"/>
      <c r="VYO36" s="64"/>
      <c r="VYP36" s="64"/>
      <c r="VYQ36" s="64"/>
      <c r="VYR36" s="64"/>
      <c r="VYS36" s="64"/>
      <c r="VYT36" s="64"/>
      <c r="VYU36" s="64"/>
      <c r="VYV36" s="64"/>
      <c r="VYW36" s="64"/>
      <c r="VYX36" s="64"/>
      <c r="VYY36" s="64"/>
      <c r="VYZ36" s="64"/>
      <c r="VZA36" s="64"/>
      <c r="VZB36" s="64"/>
      <c r="VZC36" s="64"/>
      <c r="VZD36" s="64"/>
      <c r="VZE36" s="64"/>
      <c r="VZF36" s="64"/>
      <c r="VZG36" s="64"/>
      <c r="VZH36" s="64"/>
      <c r="VZI36" s="64"/>
      <c r="VZJ36" s="64"/>
      <c r="VZK36" s="64"/>
      <c r="VZL36" s="64"/>
      <c r="VZM36" s="64"/>
      <c r="VZN36" s="64"/>
      <c r="VZO36" s="64"/>
      <c r="VZP36" s="64"/>
      <c r="VZQ36" s="64"/>
      <c r="VZR36" s="64"/>
      <c r="VZS36" s="64"/>
      <c r="VZT36" s="64"/>
      <c r="VZU36" s="64"/>
      <c r="VZV36" s="64"/>
      <c r="VZW36" s="64"/>
      <c r="VZX36" s="64"/>
      <c r="VZY36" s="64"/>
      <c r="VZZ36" s="64"/>
      <c r="WAA36" s="64"/>
      <c r="WAB36" s="64"/>
      <c r="WAC36" s="64"/>
      <c r="WAD36" s="64"/>
      <c r="WAE36" s="64"/>
      <c r="WAF36" s="64"/>
      <c r="WAG36" s="64"/>
      <c r="WAH36" s="64"/>
      <c r="WAI36" s="64"/>
      <c r="WAJ36" s="64"/>
      <c r="WAK36" s="64"/>
      <c r="WAL36" s="64"/>
      <c r="WAM36" s="64"/>
      <c r="WAN36" s="64"/>
      <c r="WAO36" s="64"/>
      <c r="WAP36" s="64"/>
      <c r="WAQ36" s="64"/>
      <c r="WAR36" s="64"/>
      <c r="WAS36" s="64"/>
      <c r="WAT36" s="64"/>
      <c r="WAU36" s="64"/>
      <c r="WAV36" s="64"/>
      <c r="WAW36" s="64"/>
      <c r="WAX36" s="64"/>
      <c r="WAY36" s="64"/>
      <c r="WAZ36" s="64"/>
      <c r="WBA36" s="64"/>
      <c r="WBB36" s="64"/>
      <c r="WBC36" s="64"/>
      <c r="WBD36" s="64"/>
      <c r="WBE36" s="64"/>
      <c r="WBF36" s="64"/>
      <c r="WBG36" s="64"/>
      <c r="WBH36" s="64"/>
      <c r="WBI36" s="64"/>
      <c r="WBJ36" s="64"/>
      <c r="WBK36" s="64"/>
      <c r="WBL36" s="64"/>
      <c r="WBM36" s="64"/>
      <c r="WBN36" s="64"/>
      <c r="WBO36" s="64"/>
      <c r="WBP36" s="64"/>
      <c r="WBQ36" s="64"/>
      <c r="WBR36" s="64"/>
      <c r="WBS36" s="64"/>
      <c r="WBT36" s="64"/>
      <c r="WBU36" s="64"/>
      <c r="WBV36" s="64"/>
      <c r="WBW36" s="64"/>
      <c r="WBX36" s="64"/>
      <c r="WBY36" s="64"/>
      <c r="WBZ36" s="64"/>
      <c r="WCA36" s="64"/>
      <c r="WCB36" s="64"/>
      <c r="WCC36" s="64"/>
      <c r="WCD36" s="64"/>
      <c r="WCE36" s="64"/>
      <c r="WCF36" s="64"/>
      <c r="WCG36" s="64"/>
      <c r="WCH36" s="64"/>
      <c r="WCI36" s="64"/>
      <c r="WCJ36" s="64"/>
      <c r="WCK36" s="64"/>
      <c r="WCL36" s="64"/>
      <c r="WCM36" s="64"/>
      <c r="WCN36" s="64"/>
      <c r="WCO36" s="64"/>
      <c r="WCP36" s="64"/>
      <c r="WCQ36" s="64"/>
      <c r="WCR36" s="64"/>
      <c r="WCS36" s="64"/>
      <c r="WCT36" s="64"/>
      <c r="WCU36" s="64"/>
      <c r="WCV36" s="64"/>
      <c r="WCW36" s="64"/>
      <c r="WCX36" s="64"/>
      <c r="WCY36" s="64"/>
      <c r="WCZ36" s="64"/>
      <c r="WDA36" s="64"/>
      <c r="WDB36" s="64"/>
      <c r="WDC36" s="64"/>
      <c r="WDD36" s="64"/>
      <c r="WDE36" s="64"/>
      <c r="WDF36" s="64"/>
      <c r="WDG36" s="64"/>
      <c r="WDH36" s="64"/>
      <c r="WDI36" s="64"/>
      <c r="WDJ36" s="64"/>
      <c r="WDK36" s="64"/>
      <c r="WDL36" s="64"/>
      <c r="WDM36" s="64"/>
      <c r="WDN36" s="64"/>
      <c r="WDO36" s="64"/>
      <c r="WDP36" s="64"/>
      <c r="WDQ36" s="64"/>
      <c r="WDR36" s="64"/>
      <c r="WDS36" s="64"/>
      <c r="WDT36" s="64"/>
      <c r="WDU36" s="64"/>
      <c r="WDV36" s="64"/>
      <c r="WDW36" s="64"/>
      <c r="WDX36" s="64"/>
      <c r="WDY36" s="64"/>
      <c r="WDZ36" s="64"/>
      <c r="WEA36" s="64"/>
      <c r="WEB36" s="64"/>
      <c r="WEC36" s="64"/>
      <c r="WED36" s="64"/>
      <c r="WEE36" s="64"/>
      <c r="WEF36" s="64"/>
      <c r="WEG36" s="64"/>
      <c r="WEH36" s="64"/>
      <c r="WEI36" s="64"/>
      <c r="WEJ36" s="64"/>
      <c r="WEK36" s="64"/>
      <c r="WEL36" s="64"/>
      <c r="WEM36" s="64"/>
      <c r="WEN36" s="64"/>
      <c r="WEO36" s="64"/>
      <c r="WEP36" s="64"/>
      <c r="WEQ36" s="64"/>
      <c r="WER36" s="64"/>
      <c r="WES36" s="64"/>
      <c r="WET36" s="64"/>
      <c r="WEU36" s="64"/>
      <c r="WEV36" s="64"/>
      <c r="WEW36" s="64"/>
      <c r="WEX36" s="64"/>
      <c r="WEY36" s="64"/>
      <c r="WEZ36" s="64"/>
      <c r="WFA36" s="64"/>
      <c r="WFB36" s="64"/>
      <c r="WFC36" s="64"/>
      <c r="WFD36" s="64"/>
      <c r="WFE36" s="64"/>
      <c r="WFF36" s="64"/>
      <c r="WFG36" s="64"/>
      <c r="WFH36" s="64"/>
      <c r="WFI36" s="64"/>
      <c r="WFJ36" s="64"/>
      <c r="WFK36" s="64"/>
      <c r="WFL36" s="64"/>
      <c r="WFM36" s="64"/>
      <c r="WFN36" s="64"/>
      <c r="WFO36" s="64"/>
      <c r="WFP36" s="64"/>
      <c r="WFQ36" s="64"/>
      <c r="WFR36" s="64"/>
      <c r="WFS36" s="64"/>
      <c r="WFT36" s="64"/>
      <c r="WFU36" s="64"/>
      <c r="WFV36" s="64"/>
      <c r="WFW36" s="64"/>
      <c r="WFX36" s="64"/>
      <c r="WFY36" s="64"/>
      <c r="WFZ36" s="64"/>
      <c r="WGA36" s="64"/>
      <c r="WGB36" s="64"/>
      <c r="WGC36" s="64"/>
      <c r="WGD36" s="64"/>
      <c r="WGE36" s="64"/>
      <c r="WGF36" s="64"/>
      <c r="WGG36" s="64"/>
      <c r="WGH36" s="64"/>
      <c r="WGI36" s="64"/>
      <c r="WGJ36" s="64"/>
      <c r="WGK36" s="64"/>
      <c r="WGL36" s="64"/>
      <c r="WGM36" s="64"/>
      <c r="WGN36" s="64"/>
      <c r="WGO36" s="64"/>
      <c r="WGP36" s="64"/>
      <c r="WGQ36" s="64"/>
      <c r="WGR36" s="64"/>
      <c r="WGS36" s="64"/>
      <c r="WGT36" s="64"/>
      <c r="WGU36" s="64"/>
      <c r="WGV36" s="64"/>
      <c r="WGW36" s="64"/>
      <c r="WGX36" s="64"/>
      <c r="WGY36" s="64"/>
      <c r="WGZ36" s="64"/>
      <c r="WHA36" s="64"/>
      <c r="WHB36" s="64"/>
      <c r="WHC36" s="64"/>
      <c r="WHD36" s="64"/>
      <c r="WHE36" s="64"/>
      <c r="WHF36" s="64"/>
      <c r="WHG36" s="64"/>
      <c r="WHH36" s="64"/>
      <c r="WHI36" s="64"/>
      <c r="WHJ36" s="64"/>
      <c r="WHK36" s="64"/>
      <c r="WHL36" s="64"/>
      <c r="WHM36" s="64"/>
      <c r="WHN36" s="64"/>
      <c r="WHO36" s="64"/>
      <c r="WHP36" s="64"/>
      <c r="WHQ36" s="64"/>
      <c r="WHR36" s="64"/>
      <c r="WHS36" s="64"/>
      <c r="WHT36" s="64"/>
      <c r="WHU36" s="64"/>
      <c r="WHV36" s="64"/>
      <c r="WHW36" s="64"/>
      <c r="WHX36" s="64"/>
      <c r="WHY36" s="64"/>
      <c r="WHZ36" s="64"/>
      <c r="WIA36" s="64"/>
      <c r="WIB36" s="64"/>
      <c r="WIC36" s="64"/>
      <c r="WID36" s="64"/>
      <c r="WIE36" s="64"/>
      <c r="WIF36" s="64"/>
      <c r="WIG36" s="64"/>
      <c r="WIH36" s="64"/>
      <c r="WII36" s="64"/>
      <c r="WIJ36" s="64"/>
      <c r="WIK36" s="64"/>
      <c r="WIL36" s="64"/>
      <c r="WIM36" s="64"/>
      <c r="WIN36" s="64"/>
      <c r="WIO36" s="64"/>
      <c r="WIP36" s="64"/>
      <c r="WIQ36" s="64"/>
      <c r="WIR36" s="64"/>
      <c r="WIS36" s="64"/>
      <c r="WIT36" s="64"/>
      <c r="WIU36" s="64"/>
      <c r="WIV36" s="64"/>
      <c r="WIW36" s="64"/>
      <c r="WIX36" s="64"/>
      <c r="WIY36" s="64"/>
      <c r="WIZ36" s="64"/>
      <c r="WJA36" s="64"/>
      <c r="WJB36" s="64"/>
      <c r="WJC36" s="64"/>
      <c r="WJD36" s="64"/>
      <c r="WJE36" s="64"/>
      <c r="WJF36" s="64"/>
      <c r="WJG36" s="64"/>
      <c r="WJH36" s="64"/>
      <c r="WJI36" s="64"/>
      <c r="WJJ36" s="64"/>
      <c r="WJK36" s="64"/>
      <c r="WJL36" s="64"/>
      <c r="WJM36" s="64"/>
      <c r="WJN36" s="64"/>
      <c r="WJO36" s="64"/>
      <c r="WJP36" s="64"/>
      <c r="WJQ36" s="64"/>
      <c r="WJR36" s="64"/>
      <c r="WJS36" s="64"/>
      <c r="WJT36" s="64"/>
      <c r="WJU36" s="64"/>
      <c r="WJV36" s="64"/>
      <c r="WJW36" s="64"/>
      <c r="WJX36" s="64"/>
      <c r="WJY36" s="64"/>
      <c r="WJZ36" s="64"/>
      <c r="WKA36" s="64"/>
      <c r="WKB36" s="64"/>
      <c r="WKC36" s="64"/>
      <c r="WKD36" s="64"/>
      <c r="WKE36" s="64"/>
      <c r="WKF36" s="64"/>
      <c r="WKG36" s="64"/>
      <c r="WKH36" s="64"/>
      <c r="WKI36" s="64"/>
      <c r="WKJ36" s="64"/>
      <c r="WKK36" s="64"/>
      <c r="WKL36" s="64"/>
      <c r="WKM36" s="64"/>
      <c r="WKN36" s="64"/>
      <c r="WKO36" s="64"/>
      <c r="WKP36" s="64"/>
      <c r="WKQ36" s="64"/>
      <c r="WKR36" s="64"/>
      <c r="WKS36" s="64"/>
      <c r="WKT36" s="64"/>
      <c r="WKU36" s="64"/>
      <c r="WKV36" s="64"/>
      <c r="WKW36" s="64"/>
      <c r="WKX36" s="64"/>
      <c r="WKY36" s="64"/>
      <c r="WKZ36" s="64"/>
      <c r="WLA36" s="64"/>
      <c r="WLB36" s="64"/>
      <c r="WLC36" s="64"/>
      <c r="WLD36" s="64"/>
      <c r="WLE36" s="64"/>
      <c r="WLF36" s="64"/>
      <c r="WLG36" s="64"/>
      <c r="WLH36" s="64"/>
      <c r="WLI36" s="64"/>
      <c r="WLJ36" s="64"/>
      <c r="WLK36" s="64"/>
      <c r="WLL36" s="64"/>
      <c r="WLM36" s="64"/>
      <c r="WLN36" s="64"/>
      <c r="WLO36" s="64"/>
      <c r="WLP36" s="64"/>
      <c r="WLQ36" s="64"/>
      <c r="WLR36" s="64"/>
      <c r="WLS36" s="64"/>
      <c r="WLT36" s="64"/>
      <c r="WLU36" s="64"/>
      <c r="WLV36" s="64"/>
      <c r="WLW36" s="64"/>
      <c r="WLX36" s="64"/>
      <c r="WLY36" s="64"/>
      <c r="WLZ36" s="64"/>
      <c r="WMA36" s="64"/>
      <c r="WMB36" s="64"/>
      <c r="WMC36" s="64"/>
      <c r="WMD36" s="64"/>
      <c r="WME36" s="64"/>
      <c r="WMF36" s="64"/>
      <c r="WMG36" s="64"/>
      <c r="WMH36" s="64"/>
      <c r="WMI36" s="64"/>
      <c r="WMJ36" s="64"/>
      <c r="WMK36" s="64"/>
      <c r="WML36" s="64"/>
      <c r="WMM36" s="64"/>
      <c r="WMN36" s="64"/>
      <c r="WMO36" s="64"/>
      <c r="WMP36" s="64"/>
      <c r="WMQ36" s="64"/>
      <c r="WMR36" s="64"/>
      <c r="WMS36" s="64"/>
      <c r="WMT36" s="64"/>
      <c r="WMU36" s="64"/>
      <c r="WMV36" s="64"/>
      <c r="WMW36" s="64"/>
      <c r="WMX36" s="64"/>
      <c r="WMY36" s="64"/>
      <c r="WMZ36" s="64"/>
      <c r="WNA36" s="64"/>
      <c r="WNB36" s="64"/>
      <c r="WNC36" s="64"/>
      <c r="WND36" s="64"/>
      <c r="WNE36" s="64"/>
      <c r="WNF36" s="64"/>
      <c r="WNG36" s="64"/>
      <c r="WNH36" s="64"/>
      <c r="WNI36" s="64"/>
      <c r="WNJ36" s="64"/>
      <c r="WNK36" s="64"/>
      <c r="WNL36" s="64"/>
      <c r="WNM36" s="64"/>
      <c r="WNN36" s="64"/>
      <c r="WNO36" s="64"/>
      <c r="WNP36" s="64"/>
      <c r="WNQ36" s="64"/>
      <c r="WNR36" s="64"/>
      <c r="WNS36" s="64"/>
      <c r="WNT36" s="64"/>
      <c r="WNU36" s="64"/>
      <c r="WNV36" s="64"/>
      <c r="WNW36" s="64"/>
      <c r="WNX36" s="64"/>
      <c r="WNY36" s="64"/>
      <c r="WNZ36" s="64"/>
      <c r="WOA36" s="64"/>
      <c r="WOB36" s="64"/>
      <c r="WOC36" s="64"/>
      <c r="WOD36" s="64"/>
      <c r="WOE36" s="64"/>
      <c r="WOF36" s="64"/>
      <c r="WOG36" s="64"/>
      <c r="WOH36" s="64"/>
      <c r="WOI36" s="64"/>
      <c r="WOJ36" s="64"/>
      <c r="WOK36" s="64"/>
      <c r="WOL36" s="64"/>
      <c r="WOM36" s="64"/>
      <c r="WON36" s="64"/>
      <c r="WOO36" s="64"/>
      <c r="WOP36" s="64"/>
      <c r="WOQ36" s="64"/>
      <c r="WOR36" s="64"/>
      <c r="WOS36" s="64"/>
      <c r="WOT36" s="64"/>
      <c r="WOU36" s="64"/>
      <c r="WOV36" s="64"/>
      <c r="WOW36" s="64"/>
      <c r="WOX36" s="64"/>
      <c r="WOY36" s="64"/>
      <c r="WOZ36" s="64"/>
      <c r="WPA36" s="64"/>
      <c r="WPB36" s="64"/>
      <c r="WPC36" s="64"/>
      <c r="WPD36" s="64"/>
      <c r="WPE36" s="64"/>
      <c r="WPF36" s="64"/>
      <c r="WPG36" s="64"/>
      <c r="WPH36" s="64"/>
      <c r="WPI36" s="64"/>
      <c r="WPJ36" s="64"/>
      <c r="WPK36" s="64"/>
      <c r="WPL36" s="64"/>
      <c r="WPM36" s="64"/>
      <c r="WPN36" s="64"/>
      <c r="WPO36" s="64"/>
      <c r="WPP36" s="64"/>
      <c r="WPQ36" s="64"/>
      <c r="WPR36" s="64"/>
      <c r="WPS36" s="64"/>
      <c r="WPT36" s="64"/>
      <c r="WPU36" s="64"/>
      <c r="WPV36" s="64"/>
      <c r="WPW36" s="64"/>
      <c r="WPX36" s="64"/>
      <c r="WPY36" s="64"/>
      <c r="WPZ36" s="64"/>
      <c r="WQA36" s="64"/>
      <c r="WQB36" s="64"/>
      <c r="WQC36" s="64"/>
      <c r="WQD36" s="64"/>
      <c r="WQE36" s="64"/>
      <c r="WQF36" s="64"/>
      <c r="WQG36" s="64"/>
      <c r="WQH36" s="64"/>
      <c r="WQI36" s="64"/>
      <c r="WQJ36" s="64"/>
      <c r="WQK36" s="64"/>
      <c r="WQL36" s="64"/>
      <c r="WQM36" s="64"/>
      <c r="WQN36" s="64"/>
      <c r="WQO36" s="64"/>
      <c r="WQP36" s="64"/>
      <c r="WQQ36" s="64"/>
      <c r="WQR36" s="64"/>
      <c r="WQS36" s="64"/>
      <c r="WQT36" s="64"/>
      <c r="WQU36" s="64"/>
      <c r="WQV36" s="64"/>
      <c r="WQW36" s="64"/>
      <c r="WQX36" s="64"/>
      <c r="WQY36" s="64"/>
      <c r="WQZ36" s="64"/>
      <c r="WRA36" s="64"/>
      <c r="WRB36" s="64"/>
      <c r="WRC36" s="64"/>
      <c r="WRD36" s="64"/>
      <c r="WRE36" s="64"/>
      <c r="WRF36" s="64"/>
      <c r="WRG36" s="64"/>
      <c r="WRH36" s="64"/>
      <c r="WRI36" s="64"/>
      <c r="WRJ36" s="64"/>
      <c r="WRK36" s="64"/>
      <c r="WRL36" s="64"/>
      <c r="WRM36" s="64"/>
      <c r="WRN36" s="64"/>
      <c r="WRO36" s="64"/>
      <c r="WRP36" s="64"/>
      <c r="WRQ36" s="64"/>
      <c r="WRR36" s="64"/>
      <c r="WRS36" s="64"/>
      <c r="WRT36" s="64"/>
      <c r="WRU36" s="64"/>
      <c r="WRV36" s="64"/>
      <c r="WRW36" s="64"/>
      <c r="WRX36" s="64"/>
      <c r="WRY36" s="64"/>
      <c r="WRZ36" s="64"/>
      <c r="WSA36" s="64"/>
      <c r="WSB36" s="64"/>
      <c r="WSC36" s="64"/>
      <c r="WSD36" s="64"/>
      <c r="WSE36" s="64"/>
      <c r="WSF36" s="64"/>
      <c r="WSG36" s="64"/>
      <c r="WSH36" s="64"/>
      <c r="WSI36" s="64"/>
      <c r="WSJ36" s="64"/>
      <c r="WSK36" s="64"/>
      <c r="WSL36" s="64"/>
      <c r="WSM36" s="64"/>
      <c r="WSN36" s="64"/>
      <c r="WSO36" s="64"/>
      <c r="WSP36" s="64"/>
      <c r="WSQ36" s="64"/>
      <c r="WSR36" s="64"/>
      <c r="WSS36" s="64"/>
      <c r="WST36" s="64"/>
      <c r="WSU36" s="64"/>
      <c r="WSV36" s="64"/>
      <c r="WSW36" s="64"/>
      <c r="WSX36" s="64"/>
      <c r="WSY36" s="64"/>
      <c r="WSZ36" s="64"/>
      <c r="WTA36" s="64"/>
      <c r="WTB36" s="64"/>
      <c r="WTC36" s="64"/>
      <c r="WTD36" s="64"/>
      <c r="WTE36" s="64"/>
      <c r="WTF36" s="64"/>
      <c r="WTG36" s="64"/>
      <c r="WTH36" s="64"/>
      <c r="WTI36" s="64"/>
      <c r="WTJ36" s="64"/>
      <c r="WTK36" s="64"/>
      <c r="WTL36" s="64"/>
      <c r="WTM36" s="64"/>
      <c r="WTN36" s="64"/>
      <c r="WTO36" s="64"/>
      <c r="WTP36" s="64"/>
      <c r="WTQ36" s="64"/>
      <c r="WTR36" s="64"/>
      <c r="WTS36" s="64"/>
      <c r="WTT36" s="64"/>
      <c r="WTU36" s="64"/>
      <c r="WTV36" s="64"/>
      <c r="WTW36" s="64"/>
      <c r="WTX36" s="64"/>
      <c r="WTY36" s="64"/>
      <c r="WTZ36" s="64"/>
      <c r="WUA36" s="64"/>
      <c r="WUB36" s="64"/>
      <c r="WUC36" s="64"/>
      <c r="WUD36" s="64"/>
      <c r="WUE36" s="64"/>
      <c r="WUF36" s="64"/>
      <c r="WUG36" s="64"/>
      <c r="WUH36" s="64"/>
      <c r="WUI36" s="64"/>
      <c r="WUJ36" s="64"/>
      <c r="WUK36" s="64"/>
      <c r="WUL36" s="64"/>
      <c r="WUM36" s="64"/>
      <c r="WUN36" s="64"/>
      <c r="WUO36" s="64"/>
      <c r="WUP36" s="64"/>
      <c r="WUQ36" s="64"/>
      <c r="WUR36" s="64"/>
      <c r="WUS36" s="64"/>
      <c r="WUT36" s="64"/>
      <c r="WUU36" s="64"/>
      <c r="WUV36" s="64"/>
      <c r="WUW36" s="64"/>
      <c r="WUX36" s="64"/>
      <c r="WUY36" s="64"/>
      <c r="WUZ36" s="64"/>
      <c r="WVA36" s="64"/>
      <c r="WVB36" s="64"/>
      <c r="WVC36" s="64"/>
      <c r="WVD36" s="64"/>
      <c r="WVE36" s="64"/>
      <c r="WVF36" s="64"/>
      <c r="WVG36" s="64"/>
      <c r="WVH36" s="64"/>
      <c r="WVI36" s="64"/>
      <c r="WVJ36" s="64"/>
      <c r="WVK36" s="64"/>
      <c r="WVL36" s="64"/>
      <c r="WVM36" s="64"/>
      <c r="WVN36" s="64"/>
      <c r="WVO36" s="64"/>
      <c r="WVP36" s="64"/>
      <c r="WVQ36" s="64"/>
      <c r="WVR36" s="64"/>
      <c r="WVS36" s="64"/>
      <c r="WVT36" s="64"/>
      <c r="WVU36" s="64"/>
      <c r="WVV36" s="64"/>
      <c r="WVW36" s="64"/>
      <c r="WVX36" s="64"/>
      <c r="WVY36" s="64"/>
      <c r="WVZ36" s="64"/>
      <c r="WWA36" s="64"/>
      <c r="WWB36" s="64"/>
      <c r="WWC36" s="64"/>
      <c r="WWD36" s="64"/>
      <c r="WWE36" s="64"/>
      <c r="WWF36" s="64"/>
      <c r="WWG36" s="64"/>
      <c r="WWH36" s="64"/>
      <c r="WWI36" s="64"/>
      <c r="WWJ36" s="64"/>
      <c r="WWK36" s="64"/>
      <c r="WWL36" s="64"/>
      <c r="WWM36" s="64"/>
      <c r="WWN36" s="64"/>
      <c r="WWO36" s="64"/>
      <c r="WWP36" s="64"/>
      <c r="WWQ36" s="64"/>
      <c r="WWR36" s="64"/>
      <c r="WWS36" s="64"/>
      <c r="WWT36" s="64"/>
      <c r="WWU36" s="64"/>
      <c r="WWV36" s="64"/>
      <c r="WWW36" s="64"/>
      <c r="WWX36" s="64"/>
      <c r="WWY36" s="64"/>
      <c r="WWZ36" s="64"/>
      <c r="WXA36" s="64"/>
      <c r="WXB36" s="64"/>
      <c r="WXC36" s="64"/>
      <c r="WXD36" s="64"/>
      <c r="WXE36" s="64"/>
      <c r="WXF36" s="64"/>
      <c r="WXG36" s="64"/>
      <c r="WXH36" s="64"/>
      <c r="WXI36" s="64"/>
      <c r="WXJ36" s="64"/>
      <c r="WXK36" s="64"/>
      <c r="WXL36" s="64"/>
      <c r="WXM36" s="64"/>
      <c r="WXN36" s="64"/>
      <c r="WXO36" s="64"/>
      <c r="WXP36" s="64"/>
      <c r="WXQ36" s="64"/>
      <c r="WXR36" s="64"/>
      <c r="WXS36" s="64"/>
      <c r="WXT36" s="64"/>
      <c r="WXU36" s="64"/>
      <c r="WXV36" s="64"/>
      <c r="WXW36" s="64"/>
      <c r="WXX36" s="64"/>
      <c r="WXY36" s="64"/>
      <c r="WXZ36" s="64"/>
      <c r="WYA36" s="64"/>
      <c r="WYB36" s="64"/>
      <c r="WYC36" s="64"/>
      <c r="WYD36" s="64"/>
      <c r="WYE36" s="64"/>
      <c r="WYF36" s="64"/>
      <c r="WYG36" s="64"/>
      <c r="WYH36" s="64"/>
      <c r="WYI36" s="64"/>
      <c r="WYJ36" s="64"/>
      <c r="WYK36" s="64"/>
      <c r="WYL36" s="64"/>
      <c r="WYM36" s="64"/>
      <c r="WYN36" s="64"/>
      <c r="WYO36" s="64"/>
      <c r="WYP36" s="64"/>
      <c r="WYQ36" s="64"/>
      <c r="WYR36" s="64"/>
      <c r="WYS36" s="64"/>
      <c r="WYT36" s="64"/>
      <c r="WYU36" s="64"/>
      <c r="WYV36" s="64"/>
      <c r="WYW36" s="64"/>
      <c r="WYX36" s="64"/>
      <c r="WYY36" s="64"/>
      <c r="WYZ36" s="64"/>
      <c r="WZA36" s="64"/>
      <c r="WZB36" s="64"/>
      <c r="WZC36" s="64"/>
      <c r="WZD36" s="64"/>
      <c r="WZE36" s="64"/>
      <c r="WZF36" s="64"/>
      <c r="WZG36" s="64"/>
      <c r="WZH36" s="64"/>
      <c r="WZI36" s="64"/>
      <c r="WZJ36" s="64"/>
      <c r="WZK36" s="64"/>
      <c r="WZL36" s="64"/>
      <c r="WZM36" s="64"/>
      <c r="WZN36" s="64"/>
      <c r="WZO36" s="64"/>
      <c r="WZP36" s="64"/>
      <c r="WZQ36" s="64"/>
      <c r="WZR36" s="64"/>
      <c r="WZS36" s="64"/>
      <c r="WZT36" s="64"/>
      <c r="WZU36" s="64"/>
      <c r="WZV36" s="64"/>
      <c r="WZW36" s="64"/>
      <c r="WZX36" s="64"/>
      <c r="WZY36" s="64"/>
      <c r="WZZ36" s="64"/>
      <c r="XAA36" s="64"/>
      <c r="XAB36" s="64"/>
      <c r="XAC36" s="64"/>
      <c r="XAD36" s="64"/>
      <c r="XAE36" s="64"/>
      <c r="XAF36" s="64"/>
      <c r="XAG36" s="64"/>
      <c r="XAH36" s="64"/>
      <c r="XAI36" s="64"/>
      <c r="XAJ36" s="64"/>
      <c r="XAK36" s="64"/>
      <c r="XAL36" s="64"/>
      <c r="XAM36" s="64"/>
      <c r="XAN36" s="64"/>
      <c r="XAO36" s="64"/>
      <c r="XAP36" s="64"/>
      <c r="XAQ36" s="64"/>
      <c r="XAR36" s="64"/>
      <c r="XAS36" s="64"/>
      <c r="XAT36" s="64"/>
      <c r="XAU36" s="64"/>
      <c r="XAV36" s="64"/>
      <c r="XAW36" s="64"/>
      <c r="XAX36" s="64"/>
      <c r="XAY36" s="64"/>
      <c r="XAZ36" s="64"/>
      <c r="XBA36" s="64"/>
      <c r="XBB36" s="64"/>
      <c r="XBC36" s="64"/>
      <c r="XBD36" s="64"/>
      <c r="XBE36" s="64"/>
      <c r="XBF36" s="64"/>
      <c r="XBG36" s="64"/>
      <c r="XBH36" s="64"/>
      <c r="XBI36" s="64"/>
      <c r="XBJ36" s="64"/>
      <c r="XBK36" s="64"/>
      <c r="XBL36" s="64"/>
      <c r="XBM36" s="64"/>
      <c r="XBN36" s="64"/>
      <c r="XBO36" s="64"/>
      <c r="XBP36" s="64"/>
      <c r="XBQ36" s="64"/>
      <c r="XBR36" s="64"/>
      <c r="XBS36" s="64"/>
      <c r="XBT36" s="64"/>
      <c r="XBU36" s="64"/>
      <c r="XBV36" s="64"/>
      <c r="XBW36" s="64"/>
      <c r="XBX36" s="64"/>
      <c r="XBY36" s="64"/>
      <c r="XBZ36" s="64"/>
      <c r="XCA36" s="64"/>
      <c r="XCB36" s="64"/>
      <c r="XCC36" s="64"/>
      <c r="XCD36" s="64"/>
      <c r="XCE36" s="64"/>
      <c r="XCF36" s="64"/>
      <c r="XCG36" s="64"/>
      <c r="XCH36" s="64"/>
      <c r="XCI36" s="64"/>
      <c r="XCJ36" s="64"/>
      <c r="XCK36" s="64"/>
      <c r="XCL36" s="64"/>
      <c r="XCM36" s="64"/>
      <c r="XCN36" s="64"/>
      <c r="XCO36" s="64"/>
      <c r="XCP36" s="64"/>
      <c r="XCQ36" s="64"/>
      <c r="XCR36" s="64"/>
      <c r="XCS36" s="64"/>
      <c r="XCT36" s="64"/>
      <c r="XCU36" s="64"/>
      <c r="XCV36" s="64"/>
      <c r="XCW36" s="64"/>
      <c r="XCX36" s="64"/>
      <c r="XCY36" s="64"/>
      <c r="XCZ36" s="64"/>
    </row>
    <row r="37" spans="2:16328" s="64" customFormat="1" x14ac:dyDescent="0.35">
      <c r="B37" s="65" t="s">
        <v>103</v>
      </c>
      <c r="D37" s="66">
        <f ca="1">IFERROR(D36/C36-1,"na")</f>
        <v>0.16910159134140246</v>
      </c>
      <c r="E37" s="66">
        <f t="shared" ref="E37:M37" ca="1" si="4">IFERROR(E36/D36-1,"na")</f>
        <v>0.17114749795405571</v>
      </c>
      <c r="F37" s="66">
        <f t="shared" ca="1" si="4"/>
        <v>0.16314563020657125</v>
      </c>
      <c r="G37" s="66">
        <f t="shared" ca="1" si="4"/>
        <v>0.18447640087733808</v>
      </c>
      <c r="H37" s="66">
        <f t="shared" ca="1" si="4"/>
        <v>0.169182431739195</v>
      </c>
      <c r="I37" s="66">
        <f t="shared" ca="1" si="4"/>
        <v>0.15795204919539296</v>
      </c>
      <c r="J37" s="66">
        <f t="shared" ca="1" si="4"/>
        <v>0.14862140447844796</v>
      </c>
      <c r="K37" s="66">
        <f t="shared" ca="1" si="4"/>
        <v>0.10303950545346119</v>
      </c>
      <c r="L37" s="66">
        <f t="shared" ca="1" si="4"/>
        <v>8.5760976168334224E-2</v>
      </c>
      <c r="M37" s="66">
        <f t="shared" ca="1" si="4"/>
        <v>-6.2894546234126603E-2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0</v>
      </c>
      <c r="C38" s="3">
        <f ca="1">+Model!Z195</f>
        <v>12061.902055415521</v>
      </c>
      <c r="D38" s="3">
        <f ca="1">+Model!AA195</f>
        <v>12509.179805451797</v>
      </c>
      <c r="E38" s="3">
        <f ca="1">+Model!AB195</f>
        <v>12990.752551447315</v>
      </c>
      <c r="F38" s="3">
        <f ca="1">+Model!AC195</f>
        <v>13471.168886407459</v>
      </c>
      <c r="G38" s="3">
        <f ca="1">+Model!AD195</f>
        <v>13849.795569320278</v>
      </c>
      <c r="H38" s="3">
        <f ca="1">+Model!AE195</f>
        <v>14122.739574100699</v>
      </c>
      <c r="I38" s="3">
        <f ca="1">+Model!AF195</f>
        <v>14297.221676011819</v>
      </c>
      <c r="J38" s="3">
        <f ca="1">+Model!AG195</f>
        <v>14378.022551853803</v>
      </c>
      <c r="K38" s="3">
        <f ca="1">+Model!AH195</f>
        <v>14375.677731641463</v>
      </c>
      <c r="L38" s="3">
        <f>+Model!AI195</f>
        <v>14298.24273878177</v>
      </c>
      <c r="M38" s="4">
        <f ca="1">+L38*(1+$K$20)</f>
        <v>13398.961249780694</v>
      </c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  <c r="IX38" s="64"/>
      <c r="IY38" s="64"/>
      <c r="IZ38" s="64"/>
      <c r="JA38" s="64"/>
      <c r="JB38" s="64"/>
      <c r="JC38" s="64"/>
      <c r="JD38" s="64"/>
      <c r="JE38" s="64"/>
      <c r="JF38" s="64"/>
      <c r="JG38" s="64"/>
      <c r="JH38" s="64"/>
      <c r="JI38" s="64"/>
      <c r="JJ38" s="64"/>
      <c r="JK38" s="64"/>
      <c r="JL38" s="64"/>
      <c r="JM38" s="64"/>
      <c r="JN38" s="64"/>
      <c r="JO38" s="64"/>
      <c r="JP38" s="64"/>
      <c r="JQ38" s="64"/>
      <c r="JR38" s="64"/>
      <c r="JS38" s="64"/>
      <c r="JT38" s="64"/>
      <c r="JU38" s="64"/>
      <c r="JV38" s="64"/>
      <c r="JW38" s="64"/>
      <c r="JX38" s="64"/>
      <c r="JY38" s="64"/>
      <c r="JZ38" s="64"/>
      <c r="KA38" s="64"/>
      <c r="KB38" s="64"/>
      <c r="KC38" s="64"/>
      <c r="KD38" s="64"/>
      <c r="KE38" s="64"/>
      <c r="KF38" s="64"/>
      <c r="KG38" s="64"/>
      <c r="KH38" s="64"/>
      <c r="KI38" s="64"/>
      <c r="KJ38" s="64"/>
      <c r="KK38" s="64"/>
      <c r="KL38" s="64"/>
      <c r="KM38" s="64"/>
      <c r="KN38" s="64"/>
      <c r="KO38" s="64"/>
      <c r="KP38" s="64"/>
      <c r="KQ38" s="64"/>
      <c r="KR38" s="64"/>
      <c r="KS38" s="64"/>
      <c r="KT38" s="64"/>
      <c r="KU38" s="64"/>
      <c r="KV38" s="64"/>
      <c r="KW38" s="64"/>
      <c r="KX38" s="64"/>
      <c r="KY38" s="64"/>
      <c r="KZ38" s="64"/>
      <c r="LA38" s="64"/>
      <c r="LB38" s="64"/>
      <c r="LC38" s="64"/>
      <c r="LD38" s="64"/>
      <c r="LE38" s="64"/>
      <c r="LF38" s="64"/>
      <c r="LG38" s="64"/>
      <c r="LH38" s="64"/>
      <c r="LI38" s="64"/>
      <c r="LJ38" s="64"/>
      <c r="LK38" s="64"/>
      <c r="LL38" s="64"/>
      <c r="LM38" s="64"/>
      <c r="LN38" s="64"/>
      <c r="LO38" s="64"/>
      <c r="LP38" s="64"/>
      <c r="LQ38" s="64"/>
      <c r="LR38" s="64"/>
      <c r="LS38" s="64"/>
      <c r="LT38" s="64"/>
      <c r="LU38" s="64"/>
      <c r="LV38" s="64"/>
      <c r="LW38" s="64"/>
      <c r="LX38" s="64"/>
      <c r="LY38" s="64"/>
      <c r="LZ38" s="64"/>
      <c r="MA38" s="64"/>
      <c r="MB38" s="64"/>
      <c r="MC38" s="64"/>
      <c r="MD38" s="64"/>
      <c r="ME38" s="64"/>
      <c r="MF38" s="64"/>
      <c r="MG38" s="64"/>
      <c r="MH38" s="64"/>
      <c r="MI38" s="64"/>
      <c r="MJ38" s="64"/>
      <c r="MK38" s="64"/>
      <c r="ML38" s="64"/>
      <c r="MM38" s="64"/>
      <c r="MN38" s="64"/>
      <c r="MO38" s="64"/>
      <c r="MP38" s="64"/>
      <c r="MQ38" s="64"/>
      <c r="MR38" s="64"/>
      <c r="MS38" s="64"/>
      <c r="MT38" s="64"/>
      <c r="MU38" s="64"/>
      <c r="MV38" s="64"/>
      <c r="MW38" s="64"/>
      <c r="MX38" s="64"/>
      <c r="MY38" s="64"/>
      <c r="MZ38" s="64"/>
      <c r="NA38" s="64"/>
      <c r="NB38" s="64"/>
      <c r="NC38" s="64"/>
      <c r="ND38" s="64"/>
      <c r="NE38" s="64"/>
      <c r="NF38" s="64"/>
      <c r="NG38" s="64"/>
      <c r="NH38" s="64"/>
      <c r="NI38" s="64"/>
      <c r="NJ38" s="64"/>
      <c r="NK38" s="64"/>
      <c r="NL38" s="64"/>
      <c r="NM38" s="64"/>
      <c r="NN38" s="64"/>
      <c r="NO38" s="64"/>
      <c r="NP38" s="64"/>
      <c r="NQ38" s="64"/>
      <c r="NR38" s="64"/>
      <c r="NS38" s="64"/>
      <c r="NT38" s="64"/>
      <c r="NU38" s="64"/>
      <c r="NV38" s="64"/>
      <c r="NW38" s="64"/>
      <c r="NX38" s="64"/>
      <c r="NY38" s="64"/>
      <c r="NZ38" s="64"/>
      <c r="OA38" s="64"/>
      <c r="OB38" s="64"/>
      <c r="OC38" s="64"/>
      <c r="OD38" s="64"/>
      <c r="OE38" s="64"/>
      <c r="OF38" s="64"/>
      <c r="OG38" s="64"/>
      <c r="OH38" s="64"/>
      <c r="OI38" s="64"/>
      <c r="OJ38" s="64"/>
      <c r="OK38" s="64"/>
      <c r="OL38" s="64"/>
      <c r="OM38" s="64"/>
      <c r="ON38" s="64"/>
      <c r="OO38" s="64"/>
      <c r="OP38" s="64"/>
      <c r="OQ38" s="64"/>
      <c r="OR38" s="64"/>
      <c r="OS38" s="64"/>
      <c r="OT38" s="64"/>
      <c r="OU38" s="64"/>
      <c r="OV38" s="64"/>
      <c r="OW38" s="64"/>
      <c r="OX38" s="64"/>
      <c r="OY38" s="64"/>
      <c r="OZ38" s="64"/>
      <c r="PA38" s="64"/>
      <c r="PB38" s="64"/>
      <c r="PC38" s="64"/>
      <c r="PD38" s="64"/>
      <c r="PE38" s="64"/>
      <c r="PF38" s="64"/>
      <c r="PG38" s="64"/>
      <c r="PH38" s="64"/>
      <c r="PI38" s="64"/>
      <c r="PJ38" s="64"/>
      <c r="PK38" s="64"/>
      <c r="PL38" s="64"/>
      <c r="PM38" s="64"/>
      <c r="PN38" s="64"/>
      <c r="PO38" s="64"/>
      <c r="PP38" s="64"/>
      <c r="PQ38" s="64"/>
      <c r="PR38" s="64"/>
      <c r="PS38" s="64"/>
      <c r="PT38" s="64"/>
      <c r="PU38" s="64"/>
      <c r="PV38" s="64"/>
      <c r="PW38" s="64"/>
      <c r="PX38" s="64"/>
      <c r="PY38" s="64"/>
      <c r="PZ38" s="64"/>
      <c r="QA38" s="64"/>
      <c r="QB38" s="64"/>
      <c r="QC38" s="64"/>
      <c r="QD38" s="64"/>
      <c r="QE38" s="64"/>
      <c r="QF38" s="64"/>
      <c r="QG38" s="64"/>
      <c r="QH38" s="64"/>
      <c r="QI38" s="64"/>
      <c r="QJ38" s="64"/>
      <c r="QK38" s="64"/>
      <c r="QL38" s="64"/>
      <c r="QM38" s="64"/>
      <c r="QN38" s="64"/>
      <c r="QO38" s="64"/>
      <c r="QP38" s="64"/>
      <c r="QQ38" s="64"/>
      <c r="QR38" s="64"/>
      <c r="QS38" s="64"/>
      <c r="QT38" s="64"/>
      <c r="QU38" s="64"/>
      <c r="QV38" s="64"/>
      <c r="QW38" s="64"/>
      <c r="QX38" s="64"/>
      <c r="QY38" s="64"/>
      <c r="QZ38" s="64"/>
      <c r="RA38" s="64"/>
      <c r="RB38" s="64"/>
      <c r="RC38" s="64"/>
      <c r="RD38" s="64"/>
      <c r="RE38" s="64"/>
      <c r="RF38" s="64"/>
      <c r="RG38" s="64"/>
      <c r="RH38" s="64"/>
      <c r="RI38" s="64"/>
      <c r="RJ38" s="64"/>
      <c r="RK38" s="64"/>
      <c r="RL38" s="64"/>
      <c r="RM38" s="64"/>
      <c r="RN38" s="64"/>
      <c r="RO38" s="64"/>
      <c r="RP38" s="64"/>
      <c r="RQ38" s="64"/>
      <c r="RR38" s="64"/>
      <c r="RS38" s="64"/>
      <c r="RT38" s="64"/>
      <c r="RU38" s="64"/>
      <c r="RV38" s="64"/>
      <c r="RW38" s="64"/>
      <c r="RX38" s="64"/>
      <c r="RY38" s="64"/>
      <c r="RZ38" s="64"/>
      <c r="SA38" s="64"/>
      <c r="SB38" s="64"/>
      <c r="SC38" s="64"/>
      <c r="SD38" s="64"/>
      <c r="SE38" s="64"/>
      <c r="SF38" s="64"/>
      <c r="SG38" s="64"/>
      <c r="SH38" s="64"/>
      <c r="SI38" s="64"/>
      <c r="SJ38" s="64"/>
      <c r="SK38" s="64"/>
      <c r="SL38" s="64"/>
      <c r="SM38" s="64"/>
      <c r="SN38" s="64"/>
      <c r="SO38" s="64"/>
      <c r="SP38" s="64"/>
      <c r="SQ38" s="64"/>
      <c r="SR38" s="64"/>
      <c r="SS38" s="64"/>
      <c r="ST38" s="64"/>
      <c r="SU38" s="64"/>
      <c r="SV38" s="64"/>
      <c r="SW38" s="64"/>
      <c r="SX38" s="64"/>
      <c r="SY38" s="64"/>
      <c r="SZ38" s="64"/>
      <c r="TA38" s="64"/>
      <c r="TB38" s="64"/>
      <c r="TC38" s="64"/>
      <c r="TD38" s="64"/>
      <c r="TE38" s="64"/>
      <c r="TF38" s="64"/>
      <c r="TG38" s="64"/>
      <c r="TH38" s="64"/>
      <c r="TI38" s="64"/>
      <c r="TJ38" s="64"/>
      <c r="TK38" s="64"/>
      <c r="TL38" s="64"/>
      <c r="TM38" s="64"/>
      <c r="TN38" s="64"/>
      <c r="TO38" s="64"/>
      <c r="TP38" s="64"/>
      <c r="TQ38" s="64"/>
      <c r="TR38" s="64"/>
      <c r="TS38" s="64"/>
      <c r="TT38" s="64"/>
      <c r="TU38" s="64"/>
      <c r="TV38" s="64"/>
      <c r="TW38" s="64"/>
      <c r="TX38" s="64"/>
      <c r="TY38" s="64"/>
      <c r="TZ38" s="64"/>
      <c r="UA38" s="64"/>
      <c r="UB38" s="64"/>
      <c r="UC38" s="64"/>
      <c r="UD38" s="64"/>
      <c r="UE38" s="64"/>
      <c r="UF38" s="64"/>
      <c r="UG38" s="64"/>
      <c r="UH38" s="64"/>
      <c r="UI38" s="64"/>
      <c r="UJ38" s="64"/>
      <c r="UK38" s="64"/>
      <c r="UL38" s="64"/>
      <c r="UM38" s="64"/>
      <c r="UN38" s="64"/>
      <c r="UO38" s="64"/>
      <c r="UP38" s="64"/>
      <c r="UQ38" s="64"/>
      <c r="UR38" s="64"/>
      <c r="US38" s="64"/>
      <c r="UT38" s="64"/>
      <c r="UU38" s="64"/>
      <c r="UV38" s="64"/>
      <c r="UW38" s="64"/>
      <c r="UX38" s="64"/>
      <c r="UY38" s="64"/>
      <c r="UZ38" s="64"/>
      <c r="VA38" s="64"/>
      <c r="VB38" s="64"/>
      <c r="VC38" s="64"/>
      <c r="VD38" s="64"/>
      <c r="VE38" s="64"/>
      <c r="VF38" s="64"/>
      <c r="VG38" s="64"/>
      <c r="VH38" s="64"/>
      <c r="VI38" s="64"/>
      <c r="VJ38" s="64"/>
      <c r="VK38" s="64"/>
      <c r="VL38" s="64"/>
      <c r="VM38" s="64"/>
      <c r="VN38" s="64"/>
      <c r="VO38" s="64"/>
      <c r="VP38" s="64"/>
      <c r="VQ38" s="64"/>
      <c r="VR38" s="64"/>
      <c r="VS38" s="64"/>
      <c r="VT38" s="64"/>
      <c r="VU38" s="64"/>
      <c r="VV38" s="64"/>
      <c r="VW38" s="64"/>
      <c r="VX38" s="64"/>
      <c r="VY38" s="64"/>
      <c r="VZ38" s="64"/>
      <c r="WA38" s="64"/>
      <c r="WB38" s="64"/>
      <c r="WC38" s="64"/>
      <c r="WD38" s="64"/>
      <c r="WE38" s="64"/>
      <c r="WF38" s="64"/>
      <c r="WG38" s="64"/>
      <c r="WH38" s="64"/>
      <c r="WI38" s="64"/>
      <c r="WJ38" s="64"/>
      <c r="WK38" s="64"/>
      <c r="WL38" s="64"/>
      <c r="WM38" s="64"/>
      <c r="WN38" s="64"/>
      <c r="WO38" s="64"/>
      <c r="WP38" s="64"/>
      <c r="WQ38" s="64"/>
      <c r="WR38" s="64"/>
      <c r="WS38" s="64"/>
      <c r="WT38" s="64"/>
      <c r="WU38" s="64"/>
      <c r="WV38" s="64"/>
      <c r="WW38" s="64"/>
      <c r="WX38" s="64"/>
      <c r="WY38" s="64"/>
      <c r="WZ38" s="64"/>
      <c r="XA38" s="64"/>
      <c r="XB38" s="64"/>
      <c r="XC38" s="64"/>
      <c r="XD38" s="64"/>
      <c r="XE38" s="64"/>
      <c r="XF38" s="64"/>
      <c r="XG38" s="64"/>
      <c r="XH38" s="64"/>
      <c r="XI38" s="64"/>
      <c r="XJ38" s="64"/>
      <c r="XK38" s="64"/>
      <c r="XL38" s="64"/>
      <c r="XM38" s="64"/>
      <c r="XN38" s="64"/>
      <c r="XO38" s="64"/>
      <c r="XP38" s="64"/>
      <c r="XQ38" s="64"/>
      <c r="XR38" s="64"/>
      <c r="XS38" s="64"/>
      <c r="XT38" s="64"/>
      <c r="XU38" s="64"/>
      <c r="XV38" s="64"/>
      <c r="XW38" s="64"/>
      <c r="XX38" s="64"/>
      <c r="XY38" s="64"/>
      <c r="XZ38" s="64"/>
      <c r="YA38" s="64"/>
      <c r="YB38" s="64"/>
      <c r="YC38" s="64"/>
      <c r="YD38" s="64"/>
      <c r="YE38" s="64"/>
      <c r="YF38" s="64"/>
      <c r="YG38" s="64"/>
      <c r="YH38" s="64"/>
      <c r="YI38" s="64"/>
      <c r="YJ38" s="64"/>
      <c r="YK38" s="64"/>
      <c r="YL38" s="64"/>
      <c r="YM38" s="64"/>
      <c r="YN38" s="64"/>
      <c r="YO38" s="64"/>
      <c r="YP38" s="64"/>
      <c r="YQ38" s="64"/>
      <c r="YR38" s="64"/>
      <c r="YS38" s="64"/>
      <c r="YT38" s="64"/>
      <c r="YU38" s="64"/>
      <c r="YV38" s="64"/>
      <c r="YW38" s="64"/>
      <c r="YX38" s="64"/>
      <c r="YY38" s="64"/>
      <c r="YZ38" s="64"/>
      <c r="ZA38" s="64"/>
      <c r="ZB38" s="64"/>
      <c r="ZC38" s="64"/>
      <c r="ZD38" s="64"/>
      <c r="ZE38" s="64"/>
      <c r="ZF38" s="64"/>
      <c r="ZG38" s="64"/>
      <c r="ZH38" s="64"/>
      <c r="ZI38" s="64"/>
      <c r="ZJ38" s="64"/>
      <c r="ZK38" s="64"/>
      <c r="ZL38" s="64"/>
      <c r="ZM38" s="64"/>
      <c r="ZN38" s="64"/>
      <c r="ZO38" s="64"/>
      <c r="ZP38" s="64"/>
      <c r="ZQ38" s="64"/>
      <c r="ZR38" s="64"/>
      <c r="ZS38" s="64"/>
      <c r="ZT38" s="64"/>
      <c r="ZU38" s="64"/>
      <c r="ZV38" s="64"/>
      <c r="ZW38" s="64"/>
      <c r="ZX38" s="64"/>
      <c r="ZY38" s="64"/>
      <c r="ZZ38" s="64"/>
      <c r="AAA38" s="64"/>
      <c r="AAB38" s="64"/>
      <c r="AAC38" s="64"/>
      <c r="AAD38" s="64"/>
      <c r="AAE38" s="64"/>
      <c r="AAF38" s="64"/>
      <c r="AAG38" s="64"/>
      <c r="AAH38" s="64"/>
      <c r="AAI38" s="64"/>
      <c r="AAJ38" s="64"/>
      <c r="AAK38" s="64"/>
      <c r="AAL38" s="64"/>
      <c r="AAM38" s="64"/>
      <c r="AAN38" s="64"/>
      <c r="AAO38" s="64"/>
      <c r="AAP38" s="64"/>
      <c r="AAQ38" s="64"/>
      <c r="AAR38" s="64"/>
      <c r="AAS38" s="64"/>
      <c r="AAT38" s="64"/>
      <c r="AAU38" s="64"/>
      <c r="AAV38" s="64"/>
      <c r="AAW38" s="64"/>
      <c r="AAX38" s="64"/>
      <c r="AAY38" s="64"/>
      <c r="AAZ38" s="64"/>
      <c r="ABA38" s="64"/>
      <c r="ABB38" s="64"/>
      <c r="ABC38" s="64"/>
      <c r="ABD38" s="64"/>
      <c r="ABE38" s="64"/>
      <c r="ABF38" s="64"/>
      <c r="ABG38" s="64"/>
      <c r="ABH38" s="64"/>
      <c r="ABI38" s="64"/>
      <c r="ABJ38" s="64"/>
      <c r="ABK38" s="64"/>
      <c r="ABL38" s="64"/>
      <c r="ABM38" s="64"/>
      <c r="ABN38" s="64"/>
      <c r="ABO38" s="64"/>
      <c r="ABP38" s="64"/>
      <c r="ABQ38" s="64"/>
      <c r="ABR38" s="64"/>
      <c r="ABS38" s="64"/>
      <c r="ABT38" s="64"/>
      <c r="ABU38" s="64"/>
      <c r="ABV38" s="64"/>
      <c r="ABW38" s="64"/>
      <c r="ABX38" s="64"/>
      <c r="ABY38" s="64"/>
      <c r="ABZ38" s="64"/>
      <c r="ACA38" s="64"/>
      <c r="ACB38" s="64"/>
      <c r="ACC38" s="64"/>
      <c r="ACD38" s="64"/>
      <c r="ACE38" s="64"/>
      <c r="ACF38" s="64"/>
      <c r="ACG38" s="64"/>
      <c r="ACH38" s="64"/>
      <c r="ACI38" s="64"/>
      <c r="ACJ38" s="64"/>
      <c r="ACK38" s="64"/>
      <c r="ACL38" s="64"/>
      <c r="ACM38" s="64"/>
      <c r="ACN38" s="64"/>
      <c r="ACO38" s="64"/>
      <c r="ACP38" s="64"/>
      <c r="ACQ38" s="64"/>
      <c r="ACR38" s="64"/>
      <c r="ACS38" s="64"/>
      <c r="ACT38" s="64"/>
      <c r="ACU38" s="64"/>
      <c r="ACV38" s="64"/>
      <c r="ACW38" s="64"/>
      <c r="ACX38" s="64"/>
      <c r="ACY38" s="64"/>
      <c r="ACZ38" s="64"/>
      <c r="ADA38" s="64"/>
      <c r="ADB38" s="64"/>
      <c r="ADC38" s="64"/>
      <c r="ADD38" s="64"/>
      <c r="ADE38" s="64"/>
      <c r="ADF38" s="64"/>
      <c r="ADG38" s="64"/>
      <c r="ADH38" s="64"/>
      <c r="ADI38" s="64"/>
      <c r="ADJ38" s="64"/>
      <c r="ADK38" s="64"/>
      <c r="ADL38" s="64"/>
      <c r="ADM38" s="64"/>
      <c r="ADN38" s="64"/>
      <c r="ADO38" s="64"/>
      <c r="ADP38" s="64"/>
      <c r="ADQ38" s="64"/>
      <c r="ADR38" s="64"/>
      <c r="ADS38" s="64"/>
      <c r="ADT38" s="64"/>
      <c r="ADU38" s="64"/>
      <c r="ADV38" s="64"/>
      <c r="ADW38" s="64"/>
      <c r="ADX38" s="64"/>
      <c r="ADY38" s="64"/>
      <c r="ADZ38" s="64"/>
      <c r="AEA38" s="64"/>
      <c r="AEB38" s="64"/>
      <c r="AEC38" s="64"/>
      <c r="AED38" s="64"/>
      <c r="AEE38" s="64"/>
      <c r="AEF38" s="64"/>
      <c r="AEG38" s="64"/>
      <c r="AEH38" s="64"/>
      <c r="AEI38" s="64"/>
      <c r="AEJ38" s="64"/>
      <c r="AEK38" s="64"/>
      <c r="AEL38" s="64"/>
      <c r="AEM38" s="64"/>
      <c r="AEN38" s="64"/>
      <c r="AEO38" s="64"/>
      <c r="AEP38" s="64"/>
      <c r="AEQ38" s="64"/>
      <c r="AER38" s="64"/>
      <c r="AES38" s="64"/>
      <c r="AET38" s="64"/>
      <c r="AEU38" s="64"/>
      <c r="AEV38" s="64"/>
      <c r="AEW38" s="64"/>
      <c r="AEX38" s="64"/>
      <c r="AEY38" s="64"/>
      <c r="AEZ38" s="64"/>
      <c r="AFA38" s="64"/>
      <c r="AFB38" s="64"/>
      <c r="AFC38" s="64"/>
      <c r="AFD38" s="64"/>
      <c r="AFE38" s="64"/>
      <c r="AFF38" s="64"/>
      <c r="AFG38" s="64"/>
      <c r="AFH38" s="64"/>
      <c r="AFI38" s="64"/>
      <c r="AFJ38" s="64"/>
      <c r="AFK38" s="64"/>
      <c r="AFL38" s="64"/>
      <c r="AFM38" s="64"/>
      <c r="AFN38" s="64"/>
      <c r="AFO38" s="64"/>
      <c r="AFP38" s="64"/>
      <c r="AFQ38" s="64"/>
      <c r="AFR38" s="64"/>
      <c r="AFS38" s="64"/>
      <c r="AFT38" s="64"/>
      <c r="AFU38" s="64"/>
      <c r="AFV38" s="64"/>
      <c r="AFW38" s="64"/>
      <c r="AFX38" s="64"/>
      <c r="AFY38" s="64"/>
      <c r="AFZ38" s="64"/>
      <c r="AGA38" s="64"/>
      <c r="AGB38" s="64"/>
      <c r="AGC38" s="64"/>
      <c r="AGD38" s="64"/>
      <c r="AGE38" s="64"/>
      <c r="AGF38" s="64"/>
      <c r="AGG38" s="64"/>
      <c r="AGH38" s="64"/>
      <c r="AGI38" s="64"/>
      <c r="AGJ38" s="64"/>
      <c r="AGK38" s="64"/>
      <c r="AGL38" s="64"/>
      <c r="AGM38" s="64"/>
      <c r="AGN38" s="64"/>
      <c r="AGO38" s="64"/>
      <c r="AGP38" s="64"/>
      <c r="AGQ38" s="64"/>
      <c r="AGR38" s="64"/>
      <c r="AGS38" s="64"/>
      <c r="AGT38" s="64"/>
      <c r="AGU38" s="64"/>
      <c r="AGV38" s="64"/>
      <c r="AGW38" s="64"/>
      <c r="AGX38" s="64"/>
      <c r="AGY38" s="64"/>
      <c r="AGZ38" s="64"/>
      <c r="AHA38" s="64"/>
      <c r="AHB38" s="64"/>
      <c r="AHC38" s="64"/>
      <c r="AHD38" s="64"/>
      <c r="AHE38" s="64"/>
      <c r="AHF38" s="64"/>
      <c r="AHG38" s="64"/>
      <c r="AHH38" s="64"/>
      <c r="AHI38" s="64"/>
      <c r="AHJ38" s="64"/>
      <c r="AHK38" s="64"/>
      <c r="AHL38" s="64"/>
      <c r="AHM38" s="64"/>
      <c r="AHN38" s="64"/>
      <c r="AHO38" s="64"/>
      <c r="AHP38" s="64"/>
      <c r="AHQ38" s="64"/>
      <c r="AHR38" s="64"/>
      <c r="AHS38" s="64"/>
      <c r="AHT38" s="64"/>
      <c r="AHU38" s="64"/>
      <c r="AHV38" s="64"/>
      <c r="AHW38" s="64"/>
      <c r="AHX38" s="64"/>
      <c r="AHY38" s="64"/>
      <c r="AHZ38" s="64"/>
      <c r="AIA38" s="64"/>
      <c r="AIB38" s="64"/>
      <c r="AIC38" s="64"/>
      <c r="AID38" s="64"/>
      <c r="AIE38" s="64"/>
      <c r="AIF38" s="64"/>
      <c r="AIG38" s="64"/>
      <c r="AIH38" s="64"/>
      <c r="AII38" s="64"/>
      <c r="AIJ38" s="64"/>
      <c r="AIK38" s="64"/>
      <c r="AIL38" s="64"/>
      <c r="AIM38" s="64"/>
      <c r="AIN38" s="64"/>
      <c r="AIO38" s="64"/>
      <c r="AIP38" s="64"/>
      <c r="AIQ38" s="64"/>
      <c r="AIR38" s="64"/>
      <c r="AIS38" s="64"/>
      <c r="AIT38" s="64"/>
      <c r="AIU38" s="64"/>
      <c r="AIV38" s="64"/>
      <c r="AIW38" s="64"/>
      <c r="AIX38" s="64"/>
      <c r="AIY38" s="64"/>
      <c r="AIZ38" s="64"/>
      <c r="AJA38" s="64"/>
      <c r="AJB38" s="64"/>
      <c r="AJC38" s="64"/>
      <c r="AJD38" s="64"/>
      <c r="AJE38" s="64"/>
      <c r="AJF38" s="64"/>
      <c r="AJG38" s="64"/>
      <c r="AJH38" s="64"/>
      <c r="AJI38" s="64"/>
      <c r="AJJ38" s="64"/>
      <c r="AJK38" s="64"/>
      <c r="AJL38" s="64"/>
      <c r="AJM38" s="64"/>
      <c r="AJN38" s="64"/>
      <c r="AJO38" s="64"/>
      <c r="AJP38" s="64"/>
      <c r="AJQ38" s="64"/>
      <c r="AJR38" s="64"/>
      <c r="AJS38" s="64"/>
      <c r="AJT38" s="64"/>
      <c r="AJU38" s="64"/>
      <c r="AJV38" s="64"/>
      <c r="AJW38" s="64"/>
      <c r="AJX38" s="64"/>
      <c r="AJY38" s="64"/>
      <c r="AJZ38" s="64"/>
      <c r="AKA38" s="64"/>
      <c r="AKB38" s="64"/>
      <c r="AKC38" s="64"/>
      <c r="AKD38" s="64"/>
      <c r="AKE38" s="64"/>
      <c r="AKF38" s="64"/>
      <c r="AKG38" s="64"/>
      <c r="AKH38" s="64"/>
      <c r="AKI38" s="64"/>
      <c r="AKJ38" s="64"/>
      <c r="AKK38" s="64"/>
      <c r="AKL38" s="64"/>
      <c r="AKM38" s="64"/>
      <c r="AKN38" s="64"/>
      <c r="AKO38" s="64"/>
      <c r="AKP38" s="64"/>
      <c r="AKQ38" s="64"/>
      <c r="AKR38" s="64"/>
      <c r="AKS38" s="64"/>
      <c r="AKT38" s="64"/>
      <c r="AKU38" s="64"/>
      <c r="AKV38" s="64"/>
      <c r="AKW38" s="64"/>
      <c r="AKX38" s="64"/>
      <c r="AKY38" s="64"/>
      <c r="AKZ38" s="64"/>
      <c r="ALA38" s="64"/>
      <c r="ALB38" s="64"/>
      <c r="ALC38" s="64"/>
      <c r="ALD38" s="64"/>
      <c r="ALE38" s="64"/>
      <c r="ALF38" s="64"/>
      <c r="ALG38" s="64"/>
      <c r="ALH38" s="64"/>
      <c r="ALI38" s="64"/>
      <c r="ALJ38" s="64"/>
      <c r="ALK38" s="64"/>
      <c r="ALL38" s="64"/>
      <c r="ALM38" s="64"/>
      <c r="ALN38" s="64"/>
      <c r="ALO38" s="64"/>
      <c r="ALP38" s="64"/>
      <c r="ALQ38" s="64"/>
      <c r="ALR38" s="64"/>
      <c r="ALS38" s="64"/>
      <c r="ALT38" s="64"/>
      <c r="ALU38" s="64"/>
      <c r="ALV38" s="64"/>
      <c r="ALW38" s="64"/>
      <c r="ALX38" s="64"/>
      <c r="ALY38" s="64"/>
      <c r="ALZ38" s="64"/>
      <c r="AMA38" s="64"/>
      <c r="AMB38" s="64"/>
      <c r="AMC38" s="64"/>
      <c r="AMD38" s="64"/>
      <c r="AME38" s="64"/>
      <c r="AMF38" s="64"/>
      <c r="AMG38" s="64"/>
      <c r="AMH38" s="64"/>
      <c r="AMI38" s="64"/>
      <c r="AMJ38" s="64"/>
      <c r="AMK38" s="64"/>
      <c r="AML38" s="64"/>
      <c r="AMM38" s="64"/>
      <c r="AMN38" s="64"/>
      <c r="AMO38" s="64"/>
      <c r="AMP38" s="64"/>
      <c r="AMQ38" s="64"/>
      <c r="AMR38" s="64"/>
      <c r="AMS38" s="64"/>
      <c r="AMT38" s="64"/>
      <c r="AMU38" s="64"/>
      <c r="AMV38" s="64"/>
      <c r="AMW38" s="64"/>
      <c r="AMX38" s="64"/>
      <c r="AMY38" s="64"/>
      <c r="AMZ38" s="64"/>
      <c r="ANA38" s="64"/>
      <c r="ANB38" s="64"/>
      <c r="ANC38" s="64"/>
      <c r="AND38" s="64"/>
      <c r="ANE38" s="64"/>
      <c r="ANF38" s="64"/>
      <c r="ANG38" s="64"/>
      <c r="ANH38" s="64"/>
      <c r="ANI38" s="64"/>
      <c r="ANJ38" s="64"/>
      <c r="ANK38" s="64"/>
      <c r="ANL38" s="64"/>
      <c r="ANM38" s="64"/>
      <c r="ANN38" s="64"/>
      <c r="ANO38" s="64"/>
      <c r="ANP38" s="64"/>
      <c r="ANQ38" s="64"/>
      <c r="ANR38" s="64"/>
      <c r="ANS38" s="64"/>
      <c r="ANT38" s="64"/>
      <c r="ANU38" s="64"/>
      <c r="ANV38" s="64"/>
      <c r="ANW38" s="64"/>
      <c r="ANX38" s="64"/>
      <c r="ANY38" s="64"/>
      <c r="ANZ38" s="64"/>
      <c r="AOA38" s="64"/>
      <c r="AOB38" s="64"/>
      <c r="AOC38" s="64"/>
      <c r="AOD38" s="64"/>
      <c r="AOE38" s="64"/>
      <c r="AOF38" s="64"/>
      <c r="AOG38" s="64"/>
      <c r="AOH38" s="64"/>
      <c r="AOI38" s="64"/>
      <c r="AOJ38" s="64"/>
      <c r="AOK38" s="64"/>
      <c r="AOL38" s="64"/>
      <c r="AOM38" s="64"/>
      <c r="AON38" s="64"/>
      <c r="AOO38" s="64"/>
      <c r="AOP38" s="64"/>
      <c r="AOQ38" s="64"/>
      <c r="AOR38" s="64"/>
      <c r="AOS38" s="64"/>
      <c r="AOT38" s="64"/>
      <c r="AOU38" s="64"/>
      <c r="AOV38" s="64"/>
      <c r="AOW38" s="64"/>
      <c r="AOX38" s="64"/>
      <c r="AOY38" s="64"/>
      <c r="AOZ38" s="64"/>
      <c r="APA38" s="64"/>
      <c r="APB38" s="64"/>
      <c r="APC38" s="64"/>
      <c r="APD38" s="64"/>
      <c r="APE38" s="64"/>
      <c r="APF38" s="64"/>
      <c r="APG38" s="64"/>
      <c r="APH38" s="64"/>
      <c r="API38" s="64"/>
      <c r="APJ38" s="64"/>
      <c r="APK38" s="64"/>
      <c r="APL38" s="64"/>
      <c r="APM38" s="64"/>
      <c r="APN38" s="64"/>
      <c r="APO38" s="64"/>
      <c r="APP38" s="64"/>
      <c r="APQ38" s="64"/>
      <c r="APR38" s="64"/>
      <c r="APS38" s="64"/>
      <c r="APT38" s="64"/>
      <c r="APU38" s="64"/>
      <c r="APV38" s="64"/>
      <c r="APW38" s="64"/>
      <c r="APX38" s="64"/>
      <c r="APY38" s="64"/>
      <c r="APZ38" s="64"/>
      <c r="AQA38" s="64"/>
      <c r="AQB38" s="64"/>
      <c r="AQC38" s="64"/>
      <c r="AQD38" s="64"/>
      <c r="AQE38" s="64"/>
      <c r="AQF38" s="64"/>
      <c r="AQG38" s="64"/>
      <c r="AQH38" s="64"/>
      <c r="AQI38" s="64"/>
      <c r="AQJ38" s="64"/>
      <c r="AQK38" s="64"/>
      <c r="AQL38" s="64"/>
      <c r="AQM38" s="64"/>
      <c r="AQN38" s="64"/>
      <c r="AQO38" s="64"/>
      <c r="AQP38" s="64"/>
      <c r="AQQ38" s="64"/>
      <c r="AQR38" s="64"/>
      <c r="AQS38" s="64"/>
      <c r="AQT38" s="64"/>
      <c r="AQU38" s="64"/>
      <c r="AQV38" s="64"/>
      <c r="AQW38" s="64"/>
      <c r="AQX38" s="64"/>
      <c r="AQY38" s="64"/>
      <c r="AQZ38" s="64"/>
      <c r="ARA38" s="64"/>
      <c r="ARB38" s="64"/>
      <c r="ARC38" s="64"/>
      <c r="ARD38" s="64"/>
      <c r="ARE38" s="64"/>
      <c r="ARF38" s="64"/>
      <c r="ARG38" s="64"/>
      <c r="ARH38" s="64"/>
      <c r="ARI38" s="64"/>
      <c r="ARJ38" s="64"/>
      <c r="ARK38" s="64"/>
      <c r="ARL38" s="64"/>
      <c r="ARM38" s="64"/>
      <c r="ARN38" s="64"/>
      <c r="ARO38" s="64"/>
      <c r="ARP38" s="64"/>
      <c r="ARQ38" s="64"/>
      <c r="ARR38" s="64"/>
      <c r="ARS38" s="64"/>
      <c r="ART38" s="64"/>
      <c r="ARU38" s="64"/>
      <c r="ARV38" s="64"/>
      <c r="ARW38" s="64"/>
      <c r="ARX38" s="64"/>
      <c r="ARY38" s="64"/>
      <c r="ARZ38" s="64"/>
      <c r="ASA38" s="64"/>
      <c r="ASB38" s="64"/>
      <c r="ASC38" s="64"/>
      <c r="ASD38" s="64"/>
      <c r="ASE38" s="64"/>
      <c r="ASF38" s="64"/>
      <c r="ASG38" s="64"/>
      <c r="ASH38" s="64"/>
      <c r="ASI38" s="64"/>
      <c r="ASJ38" s="64"/>
      <c r="ASK38" s="64"/>
      <c r="ASL38" s="64"/>
      <c r="ASM38" s="64"/>
      <c r="ASN38" s="64"/>
      <c r="ASO38" s="64"/>
      <c r="ASP38" s="64"/>
      <c r="ASQ38" s="64"/>
      <c r="ASR38" s="64"/>
      <c r="ASS38" s="64"/>
      <c r="AST38" s="64"/>
      <c r="ASU38" s="64"/>
      <c r="ASV38" s="64"/>
      <c r="ASW38" s="64"/>
      <c r="ASX38" s="64"/>
      <c r="ASY38" s="64"/>
      <c r="ASZ38" s="64"/>
      <c r="ATA38" s="64"/>
      <c r="ATB38" s="64"/>
      <c r="ATC38" s="64"/>
      <c r="ATD38" s="64"/>
      <c r="ATE38" s="64"/>
      <c r="ATF38" s="64"/>
      <c r="ATG38" s="64"/>
      <c r="ATH38" s="64"/>
      <c r="ATI38" s="64"/>
      <c r="ATJ38" s="64"/>
      <c r="ATK38" s="64"/>
      <c r="ATL38" s="64"/>
      <c r="ATM38" s="64"/>
      <c r="ATN38" s="64"/>
      <c r="ATO38" s="64"/>
      <c r="ATP38" s="64"/>
      <c r="ATQ38" s="64"/>
      <c r="ATR38" s="64"/>
      <c r="ATS38" s="64"/>
      <c r="ATT38" s="64"/>
      <c r="ATU38" s="64"/>
      <c r="ATV38" s="64"/>
      <c r="ATW38" s="64"/>
      <c r="ATX38" s="64"/>
      <c r="ATY38" s="64"/>
      <c r="ATZ38" s="64"/>
      <c r="AUA38" s="64"/>
      <c r="AUB38" s="64"/>
      <c r="AUC38" s="64"/>
      <c r="AUD38" s="64"/>
      <c r="AUE38" s="64"/>
      <c r="AUF38" s="64"/>
      <c r="AUG38" s="64"/>
      <c r="AUH38" s="64"/>
      <c r="AUI38" s="64"/>
      <c r="AUJ38" s="64"/>
      <c r="AUK38" s="64"/>
      <c r="AUL38" s="64"/>
      <c r="AUM38" s="64"/>
      <c r="AUN38" s="64"/>
      <c r="AUO38" s="64"/>
      <c r="AUP38" s="64"/>
      <c r="AUQ38" s="64"/>
      <c r="AUR38" s="64"/>
      <c r="AUS38" s="64"/>
      <c r="AUT38" s="64"/>
      <c r="AUU38" s="64"/>
      <c r="AUV38" s="64"/>
      <c r="AUW38" s="64"/>
      <c r="AUX38" s="64"/>
      <c r="AUY38" s="64"/>
      <c r="AUZ38" s="64"/>
      <c r="AVA38" s="64"/>
      <c r="AVB38" s="64"/>
      <c r="AVC38" s="64"/>
      <c r="AVD38" s="64"/>
      <c r="AVE38" s="64"/>
      <c r="AVF38" s="64"/>
      <c r="AVG38" s="64"/>
      <c r="AVH38" s="64"/>
      <c r="AVI38" s="64"/>
      <c r="AVJ38" s="64"/>
      <c r="AVK38" s="64"/>
      <c r="AVL38" s="64"/>
      <c r="AVM38" s="64"/>
      <c r="AVN38" s="64"/>
      <c r="AVO38" s="64"/>
      <c r="AVP38" s="64"/>
      <c r="AVQ38" s="64"/>
      <c r="AVR38" s="64"/>
      <c r="AVS38" s="64"/>
      <c r="AVT38" s="64"/>
      <c r="AVU38" s="64"/>
      <c r="AVV38" s="64"/>
      <c r="AVW38" s="64"/>
      <c r="AVX38" s="64"/>
      <c r="AVY38" s="64"/>
      <c r="AVZ38" s="64"/>
      <c r="AWA38" s="64"/>
      <c r="AWB38" s="64"/>
      <c r="AWC38" s="64"/>
      <c r="AWD38" s="64"/>
      <c r="AWE38" s="64"/>
      <c r="AWF38" s="64"/>
      <c r="AWG38" s="64"/>
      <c r="AWH38" s="64"/>
      <c r="AWI38" s="64"/>
      <c r="AWJ38" s="64"/>
      <c r="AWK38" s="64"/>
      <c r="AWL38" s="64"/>
      <c r="AWM38" s="64"/>
      <c r="AWN38" s="64"/>
      <c r="AWO38" s="64"/>
      <c r="AWP38" s="64"/>
      <c r="AWQ38" s="64"/>
      <c r="AWR38" s="64"/>
      <c r="AWS38" s="64"/>
      <c r="AWT38" s="64"/>
      <c r="AWU38" s="64"/>
      <c r="AWV38" s="64"/>
      <c r="AWW38" s="64"/>
      <c r="AWX38" s="64"/>
      <c r="AWY38" s="64"/>
      <c r="AWZ38" s="64"/>
      <c r="AXA38" s="64"/>
      <c r="AXB38" s="64"/>
      <c r="AXC38" s="64"/>
      <c r="AXD38" s="64"/>
      <c r="AXE38" s="64"/>
      <c r="AXF38" s="64"/>
      <c r="AXG38" s="64"/>
      <c r="AXH38" s="64"/>
      <c r="AXI38" s="64"/>
      <c r="AXJ38" s="64"/>
      <c r="AXK38" s="64"/>
      <c r="AXL38" s="64"/>
      <c r="AXM38" s="64"/>
      <c r="AXN38" s="64"/>
      <c r="AXO38" s="64"/>
      <c r="AXP38" s="64"/>
      <c r="AXQ38" s="64"/>
      <c r="AXR38" s="64"/>
      <c r="AXS38" s="64"/>
      <c r="AXT38" s="64"/>
      <c r="AXU38" s="64"/>
      <c r="AXV38" s="64"/>
      <c r="AXW38" s="64"/>
      <c r="AXX38" s="64"/>
      <c r="AXY38" s="64"/>
      <c r="AXZ38" s="64"/>
      <c r="AYA38" s="64"/>
      <c r="AYB38" s="64"/>
      <c r="AYC38" s="64"/>
      <c r="AYD38" s="64"/>
      <c r="AYE38" s="64"/>
      <c r="AYF38" s="64"/>
      <c r="AYG38" s="64"/>
      <c r="AYH38" s="64"/>
      <c r="AYI38" s="64"/>
      <c r="AYJ38" s="64"/>
      <c r="AYK38" s="64"/>
      <c r="AYL38" s="64"/>
      <c r="AYM38" s="64"/>
      <c r="AYN38" s="64"/>
      <c r="AYO38" s="64"/>
      <c r="AYP38" s="64"/>
      <c r="AYQ38" s="64"/>
      <c r="AYR38" s="64"/>
      <c r="AYS38" s="64"/>
      <c r="AYT38" s="64"/>
      <c r="AYU38" s="64"/>
      <c r="AYV38" s="64"/>
      <c r="AYW38" s="64"/>
      <c r="AYX38" s="64"/>
      <c r="AYY38" s="64"/>
      <c r="AYZ38" s="64"/>
      <c r="AZA38" s="64"/>
      <c r="AZB38" s="64"/>
      <c r="AZC38" s="64"/>
      <c r="AZD38" s="64"/>
      <c r="AZE38" s="64"/>
      <c r="AZF38" s="64"/>
      <c r="AZG38" s="64"/>
      <c r="AZH38" s="64"/>
      <c r="AZI38" s="64"/>
      <c r="AZJ38" s="64"/>
      <c r="AZK38" s="64"/>
      <c r="AZL38" s="64"/>
      <c r="AZM38" s="64"/>
      <c r="AZN38" s="64"/>
      <c r="AZO38" s="64"/>
      <c r="AZP38" s="64"/>
      <c r="AZQ38" s="64"/>
      <c r="AZR38" s="64"/>
      <c r="AZS38" s="64"/>
      <c r="AZT38" s="64"/>
      <c r="AZU38" s="64"/>
      <c r="AZV38" s="64"/>
      <c r="AZW38" s="64"/>
      <c r="AZX38" s="64"/>
      <c r="AZY38" s="64"/>
      <c r="AZZ38" s="64"/>
      <c r="BAA38" s="64"/>
      <c r="BAB38" s="64"/>
      <c r="BAC38" s="64"/>
      <c r="BAD38" s="64"/>
      <c r="BAE38" s="64"/>
      <c r="BAF38" s="64"/>
      <c r="BAG38" s="64"/>
      <c r="BAH38" s="64"/>
      <c r="BAI38" s="64"/>
      <c r="BAJ38" s="64"/>
      <c r="BAK38" s="64"/>
      <c r="BAL38" s="64"/>
      <c r="BAM38" s="64"/>
      <c r="BAN38" s="64"/>
      <c r="BAO38" s="64"/>
      <c r="BAP38" s="64"/>
      <c r="BAQ38" s="64"/>
      <c r="BAR38" s="64"/>
      <c r="BAS38" s="64"/>
      <c r="BAT38" s="64"/>
      <c r="BAU38" s="64"/>
      <c r="BAV38" s="64"/>
      <c r="BAW38" s="64"/>
      <c r="BAX38" s="64"/>
      <c r="BAY38" s="64"/>
      <c r="BAZ38" s="64"/>
      <c r="BBA38" s="64"/>
      <c r="BBB38" s="64"/>
      <c r="BBC38" s="64"/>
      <c r="BBD38" s="64"/>
      <c r="BBE38" s="64"/>
      <c r="BBF38" s="64"/>
      <c r="BBG38" s="64"/>
      <c r="BBH38" s="64"/>
      <c r="BBI38" s="64"/>
      <c r="BBJ38" s="64"/>
      <c r="BBK38" s="64"/>
      <c r="BBL38" s="64"/>
      <c r="BBM38" s="64"/>
      <c r="BBN38" s="64"/>
      <c r="BBO38" s="64"/>
      <c r="BBP38" s="64"/>
      <c r="BBQ38" s="64"/>
      <c r="BBR38" s="64"/>
      <c r="BBS38" s="64"/>
      <c r="BBT38" s="64"/>
      <c r="BBU38" s="64"/>
      <c r="BBV38" s="64"/>
      <c r="BBW38" s="64"/>
      <c r="BBX38" s="64"/>
      <c r="BBY38" s="64"/>
      <c r="BBZ38" s="64"/>
      <c r="BCA38" s="64"/>
      <c r="BCB38" s="64"/>
      <c r="BCC38" s="64"/>
      <c r="BCD38" s="64"/>
      <c r="BCE38" s="64"/>
      <c r="BCF38" s="64"/>
      <c r="BCG38" s="64"/>
      <c r="BCH38" s="64"/>
      <c r="BCI38" s="64"/>
      <c r="BCJ38" s="64"/>
      <c r="BCK38" s="64"/>
      <c r="BCL38" s="64"/>
      <c r="BCM38" s="64"/>
      <c r="BCN38" s="64"/>
      <c r="BCO38" s="64"/>
      <c r="BCP38" s="64"/>
      <c r="BCQ38" s="64"/>
      <c r="BCR38" s="64"/>
      <c r="BCS38" s="64"/>
      <c r="BCT38" s="64"/>
      <c r="BCU38" s="64"/>
      <c r="BCV38" s="64"/>
      <c r="BCW38" s="64"/>
      <c r="BCX38" s="64"/>
      <c r="BCY38" s="64"/>
      <c r="BCZ38" s="64"/>
      <c r="BDA38" s="64"/>
      <c r="BDB38" s="64"/>
      <c r="BDC38" s="64"/>
      <c r="BDD38" s="64"/>
      <c r="BDE38" s="64"/>
      <c r="BDF38" s="64"/>
      <c r="BDG38" s="64"/>
      <c r="BDH38" s="64"/>
      <c r="BDI38" s="64"/>
      <c r="BDJ38" s="64"/>
      <c r="BDK38" s="64"/>
      <c r="BDL38" s="64"/>
      <c r="BDM38" s="64"/>
      <c r="BDN38" s="64"/>
      <c r="BDO38" s="64"/>
      <c r="BDP38" s="64"/>
      <c r="BDQ38" s="64"/>
      <c r="BDR38" s="64"/>
      <c r="BDS38" s="64"/>
      <c r="BDT38" s="64"/>
      <c r="BDU38" s="64"/>
      <c r="BDV38" s="64"/>
      <c r="BDW38" s="64"/>
      <c r="BDX38" s="64"/>
      <c r="BDY38" s="64"/>
      <c r="BDZ38" s="64"/>
      <c r="BEA38" s="64"/>
      <c r="BEB38" s="64"/>
      <c r="BEC38" s="64"/>
      <c r="BED38" s="64"/>
      <c r="BEE38" s="64"/>
      <c r="BEF38" s="64"/>
      <c r="BEG38" s="64"/>
      <c r="BEH38" s="64"/>
      <c r="BEI38" s="64"/>
      <c r="BEJ38" s="64"/>
      <c r="BEK38" s="64"/>
      <c r="BEL38" s="64"/>
      <c r="BEM38" s="64"/>
      <c r="BEN38" s="64"/>
      <c r="BEO38" s="64"/>
      <c r="BEP38" s="64"/>
      <c r="BEQ38" s="64"/>
      <c r="BER38" s="64"/>
      <c r="BES38" s="64"/>
      <c r="BET38" s="64"/>
      <c r="BEU38" s="64"/>
      <c r="BEV38" s="64"/>
      <c r="BEW38" s="64"/>
      <c r="BEX38" s="64"/>
      <c r="BEY38" s="64"/>
      <c r="BEZ38" s="64"/>
      <c r="BFA38" s="64"/>
      <c r="BFB38" s="64"/>
      <c r="BFC38" s="64"/>
      <c r="BFD38" s="64"/>
      <c r="BFE38" s="64"/>
      <c r="BFF38" s="64"/>
      <c r="BFG38" s="64"/>
      <c r="BFH38" s="64"/>
      <c r="BFI38" s="64"/>
      <c r="BFJ38" s="64"/>
      <c r="BFK38" s="64"/>
      <c r="BFL38" s="64"/>
      <c r="BFM38" s="64"/>
      <c r="BFN38" s="64"/>
      <c r="BFO38" s="64"/>
      <c r="BFP38" s="64"/>
      <c r="BFQ38" s="64"/>
      <c r="BFR38" s="64"/>
      <c r="BFS38" s="64"/>
      <c r="BFT38" s="64"/>
      <c r="BFU38" s="64"/>
      <c r="BFV38" s="64"/>
      <c r="BFW38" s="64"/>
      <c r="BFX38" s="64"/>
      <c r="BFY38" s="64"/>
      <c r="BFZ38" s="64"/>
      <c r="BGA38" s="64"/>
      <c r="BGB38" s="64"/>
      <c r="BGC38" s="64"/>
      <c r="BGD38" s="64"/>
      <c r="BGE38" s="64"/>
      <c r="BGF38" s="64"/>
      <c r="BGG38" s="64"/>
      <c r="BGH38" s="64"/>
      <c r="BGI38" s="64"/>
      <c r="BGJ38" s="64"/>
      <c r="BGK38" s="64"/>
      <c r="BGL38" s="64"/>
      <c r="BGM38" s="64"/>
      <c r="BGN38" s="64"/>
      <c r="BGO38" s="64"/>
      <c r="BGP38" s="64"/>
      <c r="BGQ38" s="64"/>
      <c r="BGR38" s="64"/>
      <c r="BGS38" s="64"/>
      <c r="BGT38" s="64"/>
      <c r="BGU38" s="64"/>
      <c r="BGV38" s="64"/>
      <c r="BGW38" s="64"/>
      <c r="BGX38" s="64"/>
      <c r="BGY38" s="64"/>
      <c r="BGZ38" s="64"/>
      <c r="BHA38" s="64"/>
      <c r="BHB38" s="64"/>
      <c r="BHC38" s="64"/>
      <c r="BHD38" s="64"/>
      <c r="BHE38" s="64"/>
      <c r="BHF38" s="64"/>
      <c r="BHG38" s="64"/>
      <c r="BHH38" s="64"/>
      <c r="BHI38" s="64"/>
      <c r="BHJ38" s="64"/>
      <c r="BHK38" s="64"/>
      <c r="BHL38" s="64"/>
      <c r="BHM38" s="64"/>
      <c r="BHN38" s="64"/>
      <c r="BHO38" s="64"/>
      <c r="BHP38" s="64"/>
      <c r="BHQ38" s="64"/>
      <c r="BHR38" s="64"/>
      <c r="BHS38" s="64"/>
      <c r="BHT38" s="64"/>
      <c r="BHU38" s="64"/>
      <c r="BHV38" s="64"/>
      <c r="BHW38" s="64"/>
      <c r="BHX38" s="64"/>
      <c r="BHY38" s="64"/>
      <c r="BHZ38" s="64"/>
      <c r="BIA38" s="64"/>
      <c r="BIB38" s="64"/>
      <c r="BIC38" s="64"/>
      <c r="BID38" s="64"/>
      <c r="BIE38" s="64"/>
      <c r="BIF38" s="64"/>
      <c r="BIG38" s="64"/>
      <c r="BIH38" s="64"/>
      <c r="BII38" s="64"/>
      <c r="BIJ38" s="64"/>
      <c r="BIK38" s="64"/>
      <c r="BIL38" s="64"/>
      <c r="BIM38" s="64"/>
      <c r="BIN38" s="64"/>
      <c r="BIO38" s="64"/>
      <c r="BIP38" s="64"/>
      <c r="BIQ38" s="64"/>
      <c r="BIR38" s="64"/>
      <c r="BIS38" s="64"/>
      <c r="BIT38" s="64"/>
      <c r="BIU38" s="64"/>
      <c r="BIV38" s="64"/>
      <c r="BIW38" s="64"/>
      <c r="BIX38" s="64"/>
      <c r="BIY38" s="64"/>
      <c r="BIZ38" s="64"/>
      <c r="BJA38" s="64"/>
      <c r="BJB38" s="64"/>
      <c r="BJC38" s="64"/>
      <c r="BJD38" s="64"/>
      <c r="BJE38" s="64"/>
      <c r="BJF38" s="64"/>
      <c r="BJG38" s="64"/>
      <c r="BJH38" s="64"/>
      <c r="BJI38" s="64"/>
      <c r="BJJ38" s="64"/>
      <c r="BJK38" s="64"/>
      <c r="BJL38" s="64"/>
      <c r="BJM38" s="64"/>
      <c r="BJN38" s="64"/>
      <c r="BJO38" s="64"/>
      <c r="BJP38" s="64"/>
      <c r="BJQ38" s="64"/>
      <c r="BJR38" s="64"/>
      <c r="BJS38" s="64"/>
      <c r="BJT38" s="64"/>
      <c r="BJU38" s="64"/>
      <c r="BJV38" s="64"/>
      <c r="BJW38" s="64"/>
      <c r="BJX38" s="64"/>
      <c r="BJY38" s="64"/>
      <c r="BJZ38" s="64"/>
      <c r="BKA38" s="64"/>
      <c r="BKB38" s="64"/>
      <c r="BKC38" s="64"/>
      <c r="BKD38" s="64"/>
      <c r="BKE38" s="64"/>
      <c r="BKF38" s="64"/>
      <c r="BKG38" s="64"/>
      <c r="BKH38" s="64"/>
      <c r="BKI38" s="64"/>
      <c r="BKJ38" s="64"/>
      <c r="BKK38" s="64"/>
      <c r="BKL38" s="64"/>
      <c r="BKM38" s="64"/>
      <c r="BKN38" s="64"/>
      <c r="BKO38" s="64"/>
      <c r="BKP38" s="64"/>
      <c r="BKQ38" s="64"/>
      <c r="BKR38" s="64"/>
      <c r="BKS38" s="64"/>
      <c r="BKT38" s="64"/>
      <c r="BKU38" s="64"/>
      <c r="BKV38" s="64"/>
      <c r="BKW38" s="64"/>
      <c r="BKX38" s="64"/>
      <c r="BKY38" s="64"/>
      <c r="BKZ38" s="64"/>
      <c r="BLA38" s="64"/>
      <c r="BLB38" s="64"/>
      <c r="BLC38" s="64"/>
      <c r="BLD38" s="64"/>
      <c r="BLE38" s="64"/>
      <c r="BLF38" s="64"/>
      <c r="BLG38" s="64"/>
      <c r="BLH38" s="64"/>
      <c r="BLI38" s="64"/>
      <c r="BLJ38" s="64"/>
      <c r="BLK38" s="64"/>
      <c r="BLL38" s="64"/>
      <c r="BLM38" s="64"/>
      <c r="BLN38" s="64"/>
      <c r="BLO38" s="64"/>
      <c r="BLP38" s="64"/>
      <c r="BLQ38" s="64"/>
      <c r="BLR38" s="64"/>
      <c r="BLS38" s="64"/>
      <c r="BLT38" s="64"/>
      <c r="BLU38" s="64"/>
      <c r="BLV38" s="64"/>
      <c r="BLW38" s="64"/>
      <c r="BLX38" s="64"/>
      <c r="BLY38" s="64"/>
      <c r="BLZ38" s="64"/>
      <c r="BMA38" s="64"/>
      <c r="BMB38" s="64"/>
      <c r="BMC38" s="64"/>
      <c r="BMD38" s="64"/>
      <c r="BME38" s="64"/>
      <c r="BMF38" s="64"/>
      <c r="BMG38" s="64"/>
      <c r="BMH38" s="64"/>
      <c r="BMI38" s="64"/>
      <c r="BMJ38" s="64"/>
      <c r="BMK38" s="64"/>
      <c r="BML38" s="64"/>
      <c r="BMM38" s="64"/>
      <c r="BMN38" s="64"/>
      <c r="BMO38" s="64"/>
      <c r="BMP38" s="64"/>
      <c r="BMQ38" s="64"/>
      <c r="BMR38" s="64"/>
      <c r="BMS38" s="64"/>
      <c r="BMT38" s="64"/>
      <c r="BMU38" s="64"/>
      <c r="BMV38" s="64"/>
      <c r="BMW38" s="64"/>
      <c r="BMX38" s="64"/>
      <c r="BMY38" s="64"/>
      <c r="BMZ38" s="64"/>
      <c r="BNA38" s="64"/>
      <c r="BNB38" s="64"/>
      <c r="BNC38" s="64"/>
      <c r="BND38" s="64"/>
      <c r="BNE38" s="64"/>
      <c r="BNF38" s="64"/>
      <c r="BNG38" s="64"/>
      <c r="BNH38" s="64"/>
      <c r="BNI38" s="64"/>
      <c r="BNJ38" s="64"/>
      <c r="BNK38" s="64"/>
      <c r="BNL38" s="64"/>
      <c r="BNM38" s="64"/>
      <c r="BNN38" s="64"/>
      <c r="BNO38" s="64"/>
      <c r="BNP38" s="64"/>
      <c r="BNQ38" s="64"/>
      <c r="BNR38" s="64"/>
      <c r="BNS38" s="64"/>
      <c r="BNT38" s="64"/>
      <c r="BNU38" s="64"/>
      <c r="BNV38" s="64"/>
      <c r="BNW38" s="64"/>
      <c r="BNX38" s="64"/>
      <c r="BNY38" s="64"/>
      <c r="BNZ38" s="64"/>
      <c r="BOA38" s="64"/>
      <c r="BOB38" s="64"/>
      <c r="BOC38" s="64"/>
      <c r="BOD38" s="64"/>
      <c r="BOE38" s="64"/>
      <c r="BOF38" s="64"/>
      <c r="BOG38" s="64"/>
      <c r="BOH38" s="64"/>
      <c r="BOI38" s="64"/>
      <c r="BOJ38" s="64"/>
      <c r="BOK38" s="64"/>
      <c r="BOL38" s="64"/>
      <c r="BOM38" s="64"/>
      <c r="BON38" s="64"/>
      <c r="BOO38" s="64"/>
      <c r="BOP38" s="64"/>
      <c r="BOQ38" s="64"/>
      <c r="BOR38" s="64"/>
      <c r="BOS38" s="64"/>
      <c r="BOT38" s="64"/>
      <c r="BOU38" s="64"/>
      <c r="BOV38" s="64"/>
      <c r="BOW38" s="64"/>
      <c r="BOX38" s="64"/>
      <c r="BOY38" s="64"/>
      <c r="BOZ38" s="64"/>
      <c r="BPA38" s="64"/>
      <c r="BPB38" s="64"/>
      <c r="BPC38" s="64"/>
      <c r="BPD38" s="64"/>
      <c r="BPE38" s="64"/>
      <c r="BPF38" s="64"/>
      <c r="BPG38" s="64"/>
      <c r="BPH38" s="64"/>
      <c r="BPI38" s="64"/>
      <c r="BPJ38" s="64"/>
      <c r="BPK38" s="64"/>
      <c r="BPL38" s="64"/>
      <c r="BPM38" s="64"/>
      <c r="BPN38" s="64"/>
      <c r="BPO38" s="64"/>
      <c r="BPP38" s="64"/>
      <c r="BPQ38" s="64"/>
      <c r="BPR38" s="64"/>
      <c r="BPS38" s="64"/>
      <c r="BPT38" s="64"/>
      <c r="BPU38" s="64"/>
      <c r="BPV38" s="64"/>
      <c r="BPW38" s="64"/>
      <c r="BPX38" s="64"/>
      <c r="BPY38" s="64"/>
      <c r="BPZ38" s="64"/>
      <c r="BQA38" s="64"/>
      <c r="BQB38" s="64"/>
      <c r="BQC38" s="64"/>
      <c r="BQD38" s="64"/>
      <c r="BQE38" s="64"/>
      <c r="BQF38" s="64"/>
      <c r="BQG38" s="64"/>
      <c r="BQH38" s="64"/>
      <c r="BQI38" s="64"/>
      <c r="BQJ38" s="64"/>
      <c r="BQK38" s="64"/>
      <c r="BQL38" s="64"/>
      <c r="BQM38" s="64"/>
      <c r="BQN38" s="64"/>
      <c r="BQO38" s="64"/>
      <c r="BQP38" s="64"/>
      <c r="BQQ38" s="64"/>
      <c r="BQR38" s="64"/>
      <c r="BQS38" s="64"/>
      <c r="BQT38" s="64"/>
      <c r="BQU38" s="64"/>
      <c r="BQV38" s="64"/>
      <c r="BQW38" s="64"/>
      <c r="BQX38" s="64"/>
      <c r="BQY38" s="64"/>
      <c r="BQZ38" s="64"/>
      <c r="BRA38" s="64"/>
      <c r="BRB38" s="64"/>
      <c r="BRC38" s="64"/>
      <c r="BRD38" s="64"/>
      <c r="BRE38" s="64"/>
      <c r="BRF38" s="64"/>
      <c r="BRG38" s="64"/>
      <c r="BRH38" s="64"/>
      <c r="BRI38" s="64"/>
      <c r="BRJ38" s="64"/>
      <c r="BRK38" s="64"/>
      <c r="BRL38" s="64"/>
      <c r="BRM38" s="64"/>
      <c r="BRN38" s="64"/>
      <c r="BRO38" s="64"/>
      <c r="BRP38" s="64"/>
      <c r="BRQ38" s="64"/>
      <c r="BRR38" s="64"/>
      <c r="BRS38" s="64"/>
      <c r="BRT38" s="64"/>
      <c r="BRU38" s="64"/>
      <c r="BRV38" s="64"/>
      <c r="BRW38" s="64"/>
      <c r="BRX38" s="64"/>
      <c r="BRY38" s="64"/>
      <c r="BRZ38" s="64"/>
      <c r="BSA38" s="64"/>
      <c r="BSB38" s="64"/>
      <c r="BSC38" s="64"/>
      <c r="BSD38" s="64"/>
      <c r="BSE38" s="64"/>
      <c r="BSF38" s="64"/>
      <c r="BSG38" s="64"/>
      <c r="BSH38" s="64"/>
      <c r="BSI38" s="64"/>
      <c r="BSJ38" s="64"/>
      <c r="BSK38" s="64"/>
      <c r="BSL38" s="64"/>
      <c r="BSM38" s="64"/>
      <c r="BSN38" s="64"/>
      <c r="BSO38" s="64"/>
      <c r="BSP38" s="64"/>
      <c r="BSQ38" s="64"/>
      <c r="BSR38" s="64"/>
      <c r="BSS38" s="64"/>
      <c r="BST38" s="64"/>
      <c r="BSU38" s="64"/>
      <c r="BSV38" s="64"/>
      <c r="BSW38" s="64"/>
      <c r="BSX38" s="64"/>
      <c r="BSY38" s="64"/>
      <c r="BSZ38" s="64"/>
      <c r="BTA38" s="64"/>
      <c r="BTB38" s="64"/>
      <c r="BTC38" s="64"/>
      <c r="BTD38" s="64"/>
      <c r="BTE38" s="64"/>
      <c r="BTF38" s="64"/>
      <c r="BTG38" s="64"/>
      <c r="BTH38" s="64"/>
      <c r="BTI38" s="64"/>
      <c r="BTJ38" s="64"/>
      <c r="BTK38" s="64"/>
      <c r="BTL38" s="64"/>
      <c r="BTM38" s="64"/>
      <c r="BTN38" s="64"/>
      <c r="BTO38" s="64"/>
      <c r="BTP38" s="64"/>
      <c r="BTQ38" s="64"/>
      <c r="BTR38" s="64"/>
      <c r="BTS38" s="64"/>
      <c r="BTT38" s="64"/>
      <c r="BTU38" s="64"/>
      <c r="BTV38" s="64"/>
      <c r="BTW38" s="64"/>
      <c r="BTX38" s="64"/>
      <c r="BTY38" s="64"/>
      <c r="BTZ38" s="64"/>
      <c r="BUA38" s="64"/>
      <c r="BUB38" s="64"/>
      <c r="BUC38" s="64"/>
      <c r="BUD38" s="64"/>
      <c r="BUE38" s="64"/>
      <c r="BUF38" s="64"/>
      <c r="BUG38" s="64"/>
      <c r="BUH38" s="64"/>
      <c r="BUI38" s="64"/>
      <c r="BUJ38" s="64"/>
      <c r="BUK38" s="64"/>
      <c r="BUL38" s="64"/>
      <c r="BUM38" s="64"/>
      <c r="BUN38" s="64"/>
      <c r="BUO38" s="64"/>
      <c r="BUP38" s="64"/>
      <c r="BUQ38" s="64"/>
      <c r="BUR38" s="64"/>
      <c r="BUS38" s="64"/>
      <c r="BUT38" s="64"/>
      <c r="BUU38" s="64"/>
      <c r="BUV38" s="64"/>
      <c r="BUW38" s="64"/>
      <c r="BUX38" s="64"/>
      <c r="BUY38" s="64"/>
      <c r="BUZ38" s="64"/>
      <c r="BVA38" s="64"/>
      <c r="BVB38" s="64"/>
      <c r="BVC38" s="64"/>
      <c r="BVD38" s="64"/>
      <c r="BVE38" s="64"/>
      <c r="BVF38" s="64"/>
      <c r="BVG38" s="64"/>
      <c r="BVH38" s="64"/>
      <c r="BVI38" s="64"/>
      <c r="BVJ38" s="64"/>
      <c r="BVK38" s="64"/>
      <c r="BVL38" s="64"/>
      <c r="BVM38" s="64"/>
      <c r="BVN38" s="64"/>
      <c r="BVO38" s="64"/>
      <c r="BVP38" s="64"/>
      <c r="BVQ38" s="64"/>
      <c r="BVR38" s="64"/>
      <c r="BVS38" s="64"/>
      <c r="BVT38" s="64"/>
      <c r="BVU38" s="64"/>
      <c r="BVV38" s="64"/>
      <c r="BVW38" s="64"/>
      <c r="BVX38" s="64"/>
      <c r="BVY38" s="64"/>
      <c r="BVZ38" s="64"/>
      <c r="BWA38" s="64"/>
      <c r="BWB38" s="64"/>
      <c r="BWC38" s="64"/>
      <c r="BWD38" s="64"/>
      <c r="BWE38" s="64"/>
      <c r="BWF38" s="64"/>
      <c r="BWG38" s="64"/>
      <c r="BWH38" s="64"/>
      <c r="BWI38" s="64"/>
      <c r="BWJ38" s="64"/>
      <c r="BWK38" s="64"/>
      <c r="BWL38" s="64"/>
      <c r="BWM38" s="64"/>
      <c r="BWN38" s="64"/>
      <c r="BWO38" s="64"/>
      <c r="BWP38" s="64"/>
      <c r="BWQ38" s="64"/>
      <c r="BWR38" s="64"/>
      <c r="BWS38" s="64"/>
      <c r="BWT38" s="64"/>
      <c r="BWU38" s="64"/>
      <c r="BWV38" s="64"/>
      <c r="BWW38" s="64"/>
      <c r="BWX38" s="64"/>
      <c r="BWY38" s="64"/>
      <c r="BWZ38" s="64"/>
      <c r="BXA38" s="64"/>
      <c r="BXB38" s="64"/>
      <c r="BXC38" s="64"/>
      <c r="BXD38" s="64"/>
      <c r="BXE38" s="64"/>
      <c r="BXF38" s="64"/>
      <c r="BXG38" s="64"/>
      <c r="BXH38" s="64"/>
      <c r="BXI38" s="64"/>
      <c r="BXJ38" s="64"/>
      <c r="BXK38" s="64"/>
      <c r="BXL38" s="64"/>
      <c r="BXM38" s="64"/>
      <c r="BXN38" s="64"/>
      <c r="BXO38" s="64"/>
      <c r="BXP38" s="64"/>
      <c r="BXQ38" s="64"/>
      <c r="BXR38" s="64"/>
      <c r="BXS38" s="64"/>
      <c r="BXT38" s="64"/>
      <c r="BXU38" s="64"/>
      <c r="BXV38" s="64"/>
      <c r="BXW38" s="64"/>
      <c r="BXX38" s="64"/>
      <c r="BXY38" s="64"/>
      <c r="BXZ38" s="64"/>
      <c r="BYA38" s="64"/>
      <c r="BYB38" s="64"/>
      <c r="BYC38" s="64"/>
      <c r="BYD38" s="64"/>
      <c r="BYE38" s="64"/>
      <c r="BYF38" s="64"/>
      <c r="BYG38" s="64"/>
      <c r="BYH38" s="64"/>
      <c r="BYI38" s="64"/>
      <c r="BYJ38" s="64"/>
      <c r="BYK38" s="64"/>
      <c r="BYL38" s="64"/>
      <c r="BYM38" s="64"/>
      <c r="BYN38" s="64"/>
      <c r="BYO38" s="64"/>
      <c r="BYP38" s="64"/>
      <c r="BYQ38" s="64"/>
      <c r="BYR38" s="64"/>
      <c r="BYS38" s="64"/>
      <c r="BYT38" s="64"/>
      <c r="BYU38" s="64"/>
      <c r="BYV38" s="64"/>
      <c r="BYW38" s="64"/>
      <c r="BYX38" s="64"/>
      <c r="BYY38" s="64"/>
      <c r="BYZ38" s="64"/>
      <c r="BZA38" s="64"/>
      <c r="BZB38" s="64"/>
      <c r="BZC38" s="64"/>
      <c r="BZD38" s="64"/>
      <c r="BZE38" s="64"/>
      <c r="BZF38" s="64"/>
      <c r="BZG38" s="64"/>
      <c r="BZH38" s="64"/>
      <c r="BZI38" s="64"/>
      <c r="BZJ38" s="64"/>
      <c r="BZK38" s="64"/>
      <c r="BZL38" s="64"/>
      <c r="BZM38" s="64"/>
      <c r="BZN38" s="64"/>
      <c r="BZO38" s="64"/>
      <c r="BZP38" s="64"/>
      <c r="BZQ38" s="64"/>
      <c r="BZR38" s="64"/>
      <c r="BZS38" s="64"/>
      <c r="BZT38" s="64"/>
      <c r="BZU38" s="64"/>
      <c r="BZV38" s="64"/>
      <c r="BZW38" s="64"/>
      <c r="BZX38" s="64"/>
      <c r="BZY38" s="64"/>
      <c r="BZZ38" s="64"/>
      <c r="CAA38" s="64"/>
      <c r="CAB38" s="64"/>
      <c r="CAC38" s="64"/>
      <c r="CAD38" s="64"/>
      <c r="CAE38" s="64"/>
      <c r="CAF38" s="64"/>
      <c r="CAG38" s="64"/>
      <c r="CAH38" s="64"/>
      <c r="CAI38" s="64"/>
      <c r="CAJ38" s="64"/>
      <c r="CAK38" s="64"/>
      <c r="CAL38" s="64"/>
      <c r="CAM38" s="64"/>
      <c r="CAN38" s="64"/>
      <c r="CAO38" s="64"/>
      <c r="CAP38" s="64"/>
      <c r="CAQ38" s="64"/>
      <c r="CAR38" s="64"/>
      <c r="CAS38" s="64"/>
      <c r="CAT38" s="64"/>
      <c r="CAU38" s="64"/>
      <c r="CAV38" s="64"/>
      <c r="CAW38" s="64"/>
      <c r="CAX38" s="64"/>
      <c r="CAY38" s="64"/>
      <c r="CAZ38" s="64"/>
      <c r="CBA38" s="64"/>
      <c r="CBB38" s="64"/>
      <c r="CBC38" s="64"/>
      <c r="CBD38" s="64"/>
      <c r="CBE38" s="64"/>
      <c r="CBF38" s="64"/>
      <c r="CBG38" s="64"/>
      <c r="CBH38" s="64"/>
      <c r="CBI38" s="64"/>
      <c r="CBJ38" s="64"/>
      <c r="CBK38" s="64"/>
      <c r="CBL38" s="64"/>
      <c r="CBM38" s="64"/>
      <c r="CBN38" s="64"/>
      <c r="CBO38" s="64"/>
      <c r="CBP38" s="64"/>
      <c r="CBQ38" s="64"/>
      <c r="CBR38" s="64"/>
      <c r="CBS38" s="64"/>
      <c r="CBT38" s="64"/>
      <c r="CBU38" s="64"/>
      <c r="CBV38" s="64"/>
      <c r="CBW38" s="64"/>
      <c r="CBX38" s="64"/>
      <c r="CBY38" s="64"/>
      <c r="CBZ38" s="64"/>
      <c r="CCA38" s="64"/>
      <c r="CCB38" s="64"/>
      <c r="CCC38" s="64"/>
      <c r="CCD38" s="64"/>
      <c r="CCE38" s="64"/>
      <c r="CCF38" s="64"/>
      <c r="CCG38" s="64"/>
      <c r="CCH38" s="64"/>
      <c r="CCI38" s="64"/>
      <c r="CCJ38" s="64"/>
      <c r="CCK38" s="64"/>
      <c r="CCL38" s="64"/>
      <c r="CCM38" s="64"/>
      <c r="CCN38" s="64"/>
      <c r="CCO38" s="64"/>
      <c r="CCP38" s="64"/>
      <c r="CCQ38" s="64"/>
      <c r="CCR38" s="64"/>
      <c r="CCS38" s="64"/>
      <c r="CCT38" s="64"/>
      <c r="CCU38" s="64"/>
      <c r="CCV38" s="64"/>
      <c r="CCW38" s="64"/>
      <c r="CCX38" s="64"/>
      <c r="CCY38" s="64"/>
      <c r="CCZ38" s="64"/>
      <c r="CDA38" s="64"/>
      <c r="CDB38" s="64"/>
      <c r="CDC38" s="64"/>
      <c r="CDD38" s="64"/>
      <c r="CDE38" s="64"/>
      <c r="CDF38" s="64"/>
      <c r="CDG38" s="64"/>
      <c r="CDH38" s="64"/>
      <c r="CDI38" s="64"/>
      <c r="CDJ38" s="64"/>
      <c r="CDK38" s="64"/>
      <c r="CDL38" s="64"/>
      <c r="CDM38" s="64"/>
      <c r="CDN38" s="64"/>
      <c r="CDO38" s="64"/>
      <c r="CDP38" s="64"/>
      <c r="CDQ38" s="64"/>
      <c r="CDR38" s="64"/>
      <c r="CDS38" s="64"/>
      <c r="CDT38" s="64"/>
      <c r="CDU38" s="64"/>
      <c r="CDV38" s="64"/>
      <c r="CDW38" s="64"/>
      <c r="CDX38" s="64"/>
      <c r="CDY38" s="64"/>
      <c r="CDZ38" s="64"/>
      <c r="CEA38" s="64"/>
      <c r="CEB38" s="64"/>
      <c r="CEC38" s="64"/>
      <c r="CED38" s="64"/>
      <c r="CEE38" s="64"/>
      <c r="CEF38" s="64"/>
      <c r="CEG38" s="64"/>
      <c r="CEH38" s="64"/>
      <c r="CEI38" s="64"/>
      <c r="CEJ38" s="64"/>
      <c r="CEK38" s="64"/>
      <c r="CEL38" s="64"/>
      <c r="CEM38" s="64"/>
      <c r="CEN38" s="64"/>
      <c r="CEO38" s="64"/>
      <c r="CEP38" s="64"/>
      <c r="CEQ38" s="64"/>
      <c r="CER38" s="64"/>
      <c r="CES38" s="64"/>
      <c r="CET38" s="64"/>
      <c r="CEU38" s="64"/>
      <c r="CEV38" s="64"/>
      <c r="CEW38" s="64"/>
      <c r="CEX38" s="64"/>
      <c r="CEY38" s="64"/>
      <c r="CEZ38" s="64"/>
      <c r="CFA38" s="64"/>
      <c r="CFB38" s="64"/>
      <c r="CFC38" s="64"/>
      <c r="CFD38" s="64"/>
      <c r="CFE38" s="64"/>
      <c r="CFF38" s="64"/>
      <c r="CFG38" s="64"/>
      <c r="CFH38" s="64"/>
      <c r="CFI38" s="64"/>
      <c r="CFJ38" s="64"/>
      <c r="CFK38" s="64"/>
      <c r="CFL38" s="64"/>
      <c r="CFM38" s="64"/>
      <c r="CFN38" s="64"/>
      <c r="CFO38" s="64"/>
      <c r="CFP38" s="64"/>
      <c r="CFQ38" s="64"/>
      <c r="CFR38" s="64"/>
      <c r="CFS38" s="64"/>
      <c r="CFT38" s="64"/>
      <c r="CFU38" s="64"/>
      <c r="CFV38" s="64"/>
      <c r="CFW38" s="64"/>
      <c r="CFX38" s="64"/>
      <c r="CFY38" s="64"/>
      <c r="CFZ38" s="64"/>
      <c r="CGA38" s="64"/>
      <c r="CGB38" s="64"/>
      <c r="CGC38" s="64"/>
      <c r="CGD38" s="64"/>
      <c r="CGE38" s="64"/>
      <c r="CGF38" s="64"/>
      <c r="CGG38" s="64"/>
      <c r="CGH38" s="64"/>
      <c r="CGI38" s="64"/>
      <c r="CGJ38" s="64"/>
      <c r="CGK38" s="64"/>
      <c r="CGL38" s="64"/>
      <c r="CGM38" s="64"/>
      <c r="CGN38" s="64"/>
      <c r="CGO38" s="64"/>
      <c r="CGP38" s="64"/>
      <c r="CGQ38" s="64"/>
      <c r="CGR38" s="64"/>
      <c r="CGS38" s="64"/>
      <c r="CGT38" s="64"/>
      <c r="CGU38" s="64"/>
      <c r="CGV38" s="64"/>
      <c r="CGW38" s="64"/>
      <c r="CGX38" s="64"/>
      <c r="CGY38" s="64"/>
      <c r="CGZ38" s="64"/>
      <c r="CHA38" s="64"/>
      <c r="CHB38" s="64"/>
      <c r="CHC38" s="64"/>
      <c r="CHD38" s="64"/>
      <c r="CHE38" s="64"/>
      <c r="CHF38" s="64"/>
      <c r="CHG38" s="64"/>
      <c r="CHH38" s="64"/>
      <c r="CHI38" s="64"/>
      <c r="CHJ38" s="64"/>
      <c r="CHK38" s="64"/>
      <c r="CHL38" s="64"/>
      <c r="CHM38" s="64"/>
      <c r="CHN38" s="64"/>
      <c r="CHO38" s="64"/>
      <c r="CHP38" s="64"/>
      <c r="CHQ38" s="64"/>
      <c r="CHR38" s="64"/>
      <c r="CHS38" s="64"/>
      <c r="CHT38" s="64"/>
      <c r="CHU38" s="64"/>
      <c r="CHV38" s="64"/>
      <c r="CHW38" s="64"/>
      <c r="CHX38" s="64"/>
      <c r="CHY38" s="64"/>
      <c r="CHZ38" s="64"/>
      <c r="CIA38" s="64"/>
      <c r="CIB38" s="64"/>
      <c r="CIC38" s="64"/>
      <c r="CID38" s="64"/>
      <c r="CIE38" s="64"/>
      <c r="CIF38" s="64"/>
      <c r="CIG38" s="64"/>
      <c r="CIH38" s="64"/>
      <c r="CII38" s="64"/>
      <c r="CIJ38" s="64"/>
      <c r="CIK38" s="64"/>
      <c r="CIL38" s="64"/>
      <c r="CIM38" s="64"/>
      <c r="CIN38" s="64"/>
      <c r="CIO38" s="64"/>
      <c r="CIP38" s="64"/>
      <c r="CIQ38" s="64"/>
      <c r="CIR38" s="64"/>
      <c r="CIS38" s="64"/>
      <c r="CIT38" s="64"/>
      <c r="CIU38" s="64"/>
      <c r="CIV38" s="64"/>
      <c r="CIW38" s="64"/>
      <c r="CIX38" s="64"/>
      <c r="CIY38" s="64"/>
      <c r="CIZ38" s="64"/>
      <c r="CJA38" s="64"/>
      <c r="CJB38" s="64"/>
      <c r="CJC38" s="64"/>
      <c r="CJD38" s="64"/>
      <c r="CJE38" s="64"/>
      <c r="CJF38" s="64"/>
      <c r="CJG38" s="64"/>
      <c r="CJH38" s="64"/>
      <c r="CJI38" s="64"/>
      <c r="CJJ38" s="64"/>
      <c r="CJK38" s="64"/>
      <c r="CJL38" s="64"/>
      <c r="CJM38" s="64"/>
      <c r="CJN38" s="64"/>
      <c r="CJO38" s="64"/>
      <c r="CJP38" s="64"/>
      <c r="CJQ38" s="64"/>
      <c r="CJR38" s="64"/>
      <c r="CJS38" s="64"/>
      <c r="CJT38" s="64"/>
      <c r="CJU38" s="64"/>
      <c r="CJV38" s="64"/>
      <c r="CJW38" s="64"/>
      <c r="CJX38" s="64"/>
      <c r="CJY38" s="64"/>
      <c r="CJZ38" s="64"/>
      <c r="CKA38" s="64"/>
      <c r="CKB38" s="64"/>
      <c r="CKC38" s="64"/>
      <c r="CKD38" s="64"/>
      <c r="CKE38" s="64"/>
      <c r="CKF38" s="64"/>
      <c r="CKG38" s="64"/>
      <c r="CKH38" s="64"/>
      <c r="CKI38" s="64"/>
      <c r="CKJ38" s="64"/>
      <c r="CKK38" s="64"/>
      <c r="CKL38" s="64"/>
      <c r="CKM38" s="64"/>
      <c r="CKN38" s="64"/>
      <c r="CKO38" s="64"/>
      <c r="CKP38" s="64"/>
      <c r="CKQ38" s="64"/>
      <c r="CKR38" s="64"/>
      <c r="CKS38" s="64"/>
      <c r="CKT38" s="64"/>
      <c r="CKU38" s="64"/>
      <c r="CKV38" s="64"/>
      <c r="CKW38" s="64"/>
      <c r="CKX38" s="64"/>
      <c r="CKY38" s="64"/>
      <c r="CKZ38" s="64"/>
      <c r="CLA38" s="64"/>
      <c r="CLB38" s="64"/>
      <c r="CLC38" s="64"/>
      <c r="CLD38" s="64"/>
      <c r="CLE38" s="64"/>
      <c r="CLF38" s="64"/>
      <c r="CLG38" s="64"/>
      <c r="CLH38" s="64"/>
      <c r="CLI38" s="64"/>
      <c r="CLJ38" s="64"/>
      <c r="CLK38" s="64"/>
      <c r="CLL38" s="64"/>
      <c r="CLM38" s="64"/>
      <c r="CLN38" s="64"/>
      <c r="CLO38" s="64"/>
      <c r="CLP38" s="64"/>
      <c r="CLQ38" s="64"/>
      <c r="CLR38" s="64"/>
      <c r="CLS38" s="64"/>
      <c r="CLT38" s="64"/>
      <c r="CLU38" s="64"/>
      <c r="CLV38" s="64"/>
      <c r="CLW38" s="64"/>
      <c r="CLX38" s="64"/>
      <c r="CLY38" s="64"/>
      <c r="CLZ38" s="64"/>
      <c r="CMA38" s="64"/>
      <c r="CMB38" s="64"/>
      <c r="CMC38" s="64"/>
      <c r="CMD38" s="64"/>
      <c r="CME38" s="64"/>
      <c r="CMF38" s="64"/>
      <c r="CMG38" s="64"/>
      <c r="CMH38" s="64"/>
      <c r="CMI38" s="64"/>
      <c r="CMJ38" s="64"/>
      <c r="CMK38" s="64"/>
      <c r="CML38" s="64"/>
      <c r="CMM38" s="64"/>
      <c r="CMN38" s="64"/>
      <c r="CMO38" s="64"/>
      <c r="CMP38" s="64"/>
      <c r="CMQ38" s="64"/>
      <c r="CMR38" s="64"/>
      <c r="CMS38" s="64"/>
      <c r="CMT38" s="64"/>
      <c r="CMU38" s="64"/>
      <c r="CMV38" s="64"/>
      <c r="CMW38" s="64"/>
      <c r="CMX38" s="64"/>
      <c r="CMY38" s="64"/>
      <c r="CMZ38" s="64"/>
      <c r="CNA38" s="64"/>
      <c r="CNB38" s="64"/>
      <c r="CNC38" s="64"/>
      <c r="CND38" s="64"/>
      <c r="CNE38" s="64"/>
      <c r="CNF38" s="64"/>
      <c r="CNG38" s="64"/>
      <c r="CNH38" s="64"/>
      <c r="CNI38" s="64"/>
      <c r="CNJ38" s="64"/>
      <c r="CNK38" s="64"/>
      <c r="CNL38" s="64"/>
      <c r="CNM38" s="64"/>
      <c r="CNN38" s="64"/>
      <c r="CNO38" s="64"/>
      <c r="CNP38" s="64"/>
      <c r="CNQ38" s="64"/>
      <c r="CNR38" s="64"/>
      <c r="CNS38" s="64"/>
      <c r="CNT38" s="64"/>
      <c r="CNU38" s="64"/>
      <c r="CNV38" s="64"/>
      <c r="CNW38" s="64"/>
      <c r="CNX38" s="64"/>
      <c r="CNY38" s="64"/>
      <c r="CNZ38" s="64"/>
      <c r="COA38" s="64"/>
      <c r="COB38" s="64"/>
      <c r="COC38" s="64"/>
      <c r="COD38" s="64"/>
      <c r="COE38" s="64"/>
      <c r="COF38" s="64"/>
      <c r="COG38" s="64"/>
      <c r="COH38" s="64"/>
      <c r="COI38" s="64"/>
      <c r="COJ38" s="64"/>
      <c r="COK38" s="64"/>
      <c r="COL38" s="64"/>
      <c r="COM38" s="64"/>
      <c r="CON38" s="64"/>
      <c r="COO38" s="64"/>
      <c r="COP38" s="64"/>
      <c r="COQ38" s="64"/>
      <c r="COR38" s="64"/>
      <c r="COS38" s="64"/>
      <c r="COT38" s="64"/>
      <c r="COU38" s="64"/>
      <c r="COV38" s="64"/>
      <c r="COW38" s="64"/>
      <c r="COX38" s="64"/>
      <c r="COY38" s="64"/>
      <c r="COZ38" s="64"/>
      <c r="CPA38" s="64"/>
      <c r="CPB38" s="64"/>
      <c r="CPC38" s="64"/>
      <c r="CPD38" s="64"/>
      <c r="CPE38" s="64"/>
      <c r="CPF38" s="64"/>
      <c r="CPG38" s="64"/>
      <c r="CPH38" s="64"/>
      <c r="CPI38" s="64"/>
      <c r="CPJ38" s="64"/>
      <c r="CPK38" s="64"/>
      <c r="CPL38" s="64"/>
      <c r="CPM38" s="64"/>
      <c r="CPN38" s="64"/>
      <c r="CPO38" s="64"/>
      <c r="CPP38" s="64"/>
      <c r="CPQ38" s="64"/>
      <c r="CPR38" s="64"/>
      <c r="CPS38" s="64"/>
      <c r="CPT38" s="64"/>
      <c r="CPU38" s="64"/>
      <c r="CPV38" s="64"/>
      <c r="CPW38" s="64"/>
      <c r="CPX38" s="64"/>
      <c r="CPY38" s="64"/>
      <c r="CPZ38" s="64"/>
      <c r="CQA38" s="64"/>
      <c r="CQB38" s="64"/>
      <c r="CQC38" s="64"/>
      <c r="CQD38" s="64"/>
      <c r="CQE38" s="64"/>
      <c r="CQF38" s="64"/>
      <c r="CQG38" s="64"/>
      <c r="CQH38" s="64"/>
      <c r="CQI38" s="64"/>
      <c r="CQJ38" s="64"/>
      <c r="CQK38" s="64"/>
      <c r="CQL38" s="64"/>
      <c r="CQM38" s="64"/>
      <c r="CQN38" s="64"/>
      <c r="CQO38" s="64"/>
      <c r="CQP38" s="64"/>
      <c r="CQQ38" s="64"/>
      <c r="CQR38" s="64"/>
      <c r="CQS38" s="64"/>
      <c r="CQT38" s="64"/>
      <c r="CQU38" s="64"/>
      <c r="CQV38" s="64"/>
      <c r="CQW38" s="64"/>
      <c r="CQX38" s="64"/>
      <c r="CQY38" s="64"/>
      <c r="CQZ38" s="64"/>
      <c r="CRA38" s="64"/>
      <c r="CRB38" s="64"/>
      <c r="CRC38" s="64"/>
      <c r="CRD38" s="64"/>
      <c r="CRE38" s="64"/>
      <c r="CRF38" s="64"/>
      <c r="CRG38" s="64"/>
      <c r="CRH38" s="64"/>
      <c r="CRI38" s="64"/>
      <c r="CRJ38" s="64"/>
      <c r="CRK38" s="64"/>
      <c r="CRL38" s="64"/>
      <c r="CRM38" s="64"/>
      <c r="CRN38" s="64"/>
      <c r="CRO38" s="64"/>
      <c r="CRP38" s="64"/>
      <c r="CRQ38" s="64"/>
      <c r="CRR38" s="64"/>
      <c r="CRS38" s="64"/>
      <c r="CRT38" s="64"/>
      <c r="CRU38" s="64"/>
      <c r="CRV38" s="64"/>
      <c r="CRW38" s="64"/>
      <c r="CRX38" s="64"/>
      <c r="CRY38" s="64"/>
      <c r="CRZ38" s="64"/>
      <c r="CSA38" s="64"/>
      <c r="CSB38" s="64"/>
      <c r="CSC38" s="64"/>
      <c r="CSD38" s="64"/>
      <c r="CSE38" s="64"/>
      <c r="CSF38" s="64"/>
      <c r="CSG38" s="64"/>
      <c r="CSH38" s="64"/>
      <c r="CSI38" s="64"/>
      <c r="CSJ38" s="64"/>
      <c r="CSK38" s="64"/>
      <c r="CSL38" s="64"/>
      <c r="CSM38" s="64"/>
      <c r="CSN38" s="64"/>
      <c r="CSO38" s="64"/>
      <c r="CSP38" s="64"/>
      <c r="CSQ38" s="64"/>
      <c r="CSR38" s="64"/>
      <c r="CSS38" s="64"/>
      <c r="CST38" s="64"/>
      <c r="CSU38" s="64"/>
      <c r="CSV38" s="64"/>
      <c r="CSW38" s="64"/>
      <c r="CSX38" s="64"/>
      <c r="CSY38" s="64"/>
      <c r="CSZ38" s="64"/>
      <c r="CTA38" s="64"/>
      <c r="CTB38" s="64"/>
      <c r="CTC38" s="64"/>
      <c r="CTD38" s="64"/>
      <c r="CTE38" s="64"/>
      <c r="CTF38" s="64"/>
      <c r="CTG38" s="64"/>
      <c r="CTH38" s="64"/>
      <c r="CTI38" s="64"/>
      <c r="CTJ38" s="64"/>
      <c r="CTK38" s="64"/>
      <c r="CTL38" s="64"/>
      <c r="CTM38" s="64"/>
      <c r="CTN38" s="64"/>
      <c r="CTO38" s="64"/>
      <c r="CTP38" s="64"/>
      <c r="CTQ38" s="64"/>
      <c r="CTR38" s="64"/>
      <c r="CTS38" s="64"/>
      <c r="CTT38" s="64"/>
      <c r="CTU38" s="64"/>
      <c r="CTV38" s="64"/>
      <c r="CTW38" s="64"/>
      <c r="CTX38" s="64"/>
      <c r="CTY38" s="64"/>
      <c r="CTZ38" s="64"/>
      <c r="CUA38" s="64"/>
      <c r="CUB38" s="64"/>
      <c r="CUC38" s="64"/>
      <c r="CUD38" s="64"/>
      <c r="CUE38" s="64"/>
      <c r="CUF38" s="64"/>
      <c r="CUG38" s="64"/>
      <c r="CUH38" s="64"/>
      <c r="CUI38" s="64"/>
      <c r="CUJ38" s="64"/>
      <c r="CUK38" s="64"/>
      <c r="CUL38" s="64"/>
      <c r="CUM38" s="64"/>
      <c r="CUN38" s="64"/>
      <c r="CUO38" s="64"/>
      <c r="CUP38" s="64"/>
      <c r="CUQ38" s="64"/>
      <c r="CUR38" s="64"/>
      <c r="CUS38" s="64"/>
      <c r="CUT38" s="64"/>
      <c r="CUU38" s="64"/>
      <c r="CUV38" s="64"/>
      <c r="CUW38" s="64"/>
      <c r="CUX38" s="64"/>
      <c r="CUY38" s="64"/>
      <c r="CUZ38" s="64"/>
      <c r="CVA38" s="64"/>
      <c r="CVB38" s="64"/>
      <c r="CVC38" s="64"/>
      <c r="CVD38" s="64"/>
      <c r="CVE38" s="64"/>
      <c r="CVF38" s="64"/>
      <c r="CVG38" s="64"/>
      <c r="CVH38" s="64"/>
      <c r="CVI38" s="64"/>
      <c r="CVJ38" s="64"/>
      <c r="CVK38" s="64"/>
      <c r="CVL38" s="64"/>
      <c r="CVM38" s="64"/>
      <c r="CVN38" s="64"/>
      <c r="CVO38" s="64"/>
      <c r="CVP38" s="64"/>
      <c r="CVQ38" s="64"/>
      <c r="CVR38" s="64"/>
      <c r="CVS38" s="64"/>
      <c r="CVT38" s="64"/>
      <c r="CVU38" s="64"/>
      <c r="CVV38" s="64"/>
      <c r="CVW38" s="64"/>
      <c r="CVX38" s="64"/>
      <c r="CVY38" s="64"/>
      <c r="CVZ38" s="64"/>
      <c r="CWA38" s="64"/>
      <c r="CWB38" s="64"/>
      <c r="CWC38" s="64"/>
      <c r="CWD38" s="64"/>
      <c r="CWE38" s="64"/>
      <c r="CWF38" s="64"/>
      <c r="CWG38" s="64"/>
      <c r="CWH38" s="64"/>
      <c r="CWI38" s="64"/>
      <c r="CWJ38" s="64"/>
      <c r="CWK38" s="64"/>
      <c r="CWL38" s="64"/>
      <c r="CWM38" s="64"/>
      <c r="CWN38" s="64"/>
      <c r="CWO38" s="64"/>
      <c r="CWP38" s="64"/>
      <c r="CWQ38" s="64"/>
      <c r="CWR38" s="64"/>
      <c r="CWS38" s="64"/>
      <c r="CWT38" s="64"/>
      <c r="CWU38" s="64"/>
      <c r="CWV38" s="64"/>
      <c r="CWW38" s="64"/>
      <c r="CWX38" s="64"/>
      <c r="CWY38" s="64"/>
      <c r="CWZ38" s="64"/>
      <c r="CXA38" s="64"/>
      <c r="CXB38" s="64"/>
      <c r="CXC38" s="64"/>
      <c r="CXD38" s="64"/>
      <c r="CXE38" s="64"/>
      <c r="CXF38" s="64"/>
      <c r="CXG38" s="64"/>
      <c r="CXH38" s="64"/>
      <c r="CXI38" s="64"/>
      <c r="CXJ38" s="64"/>
      <c r="CXK38" s="64"/>
      <c r="CXL38" s="64"/>
      <c r="CXM38" s="64"/>
      <c r="CXN38" s="64"/>
      <c r="CXO38" s="64"/>
      <c r="CXP38" s="64"/>
      <c r="CXQ38" s="64"/>
      <c r="CXR38" s="64"/>
      <c r="CXS38" s="64"/>
      <c r="CXT38" s="64"/>
      <c r="CXU38" s="64"/>
      <c r="CXV38" s="64"/>
      <c r="CXW38" s="64"/>
      <c r="CXX38" s="64"/>
      <c r="CXY38" s="64"/>
      <c r="CXZ38" s="64"/>
      <c r="CYA38" s="64"/>
      <c r="CYB38" s="64"/>
      <c r="CYC38" s="64"/>
      <c r="CYD38" s="64"/>
      <c r="CYE38" s="64"/>
      <c r="CYF38" s="64"/>
      <c r="CYG38" s="64"/>
      <c r="CYH38" s="64"/>
      <c r="CYI38" s="64"/>
      <c r="CYJ38" s="64"/>
      <c r="CYK38" s="64"/>
      <c r="CYL38" s="64"/>
      <c r="CYM38" s="64"/>
      <c r="CYN38" s="64"/>
      <c r="CYO38" s="64"/>
      <c r="CYP38" s="64"/>
      <c r="CYQ38" s="64"/>
      <c r="CYR38" s="64"/>
      <c r="CYS38" s="64"/>
      <c r="CYT38" s="64"/>
      <c r="CYU38" s="64"/>
      <c r="CYV38" s="64"/>
      <c r="CYW38" s="64"/>
      <c r="CYX38" s="64"/>
      <c r="CYY38" s="64"/>
      <c r="CYZ38" s="64"/>
      <c r="CZA38" s="64"/>
      <c r="CZB38" s="64"/>
      <c r="CZC38" s="64"/>
      <c r="CZD38" s="64"/>
      <c r="CZE38" s="64"/>
      <c r="CZF38" s="64"/>
      <c r="CZG38" s="64"/>
      <c r="CZH38" s="64"/>
      <c r="CZI38" s="64"/>
      <c r="CZJ38" s="64"/>
      <c r="CZK38" s="64"/>
      <c r="CZL38" s="64"/>
      <c r="CZM38" s="64"/>
      <c r="CZN38" s="64"/>
      <c r="CZO38" s="64"/>
      <c r="CZP38" s="64"/>
      <c r="CZQ38" s="64"/>
      <c r="CZR38" s="64"/>
      <c r="CZS38" s="64"/>
      <c r="CZT38" s="64"/>
      <c r="CZU38" s="64"/>
      <c r="CZV38" s="64"/>
      <c r="CZW38" s="64"/>
      <c r="CZX38" s="64"/>
      <c r="CZY38" s="64"/>
      <c r="CZZ38" s="64"/>
      <c r="DAA38" s="64"/>
      <c r="DAB38" s="64"/>
      <c r="DAC38" s="64"/>
      <c r="DAD38" s="64"/>
      <c r="DAE38" s="64"/>
      <c r="DAF38" s="64"/>
      <c r="DAG38" s="64"/>
      <c r="DAH38" s="64"/>
      <c r="DAI38" s="64"/>
      <c r="DAJ38" s="64"/>
      <c r="DAK38" s="64"/>
      <c r="DAL38" s="64"/>
      <c r="DAM38" s="64"/>
      <c r="DAN38" s="64"/>
      <c r="DAO38" s="64"/>
      <c r="DAP38" s="64"/>
      <c r="DAQ38" s="64"/>
      <c r="DAR38" s="64"/>
      <c r="DAS38" s="64"/>
      <c r="DAT38" s="64"/>
      <c r="DAU38" s="64"/>
      <c r="DAV38" s="64"/>
      <c r="DAW38" s="64"/>
      <c r="DAX38" s="64"/>
      <c r="DAY38" s="64"/>
      <c r="DAZ38" s="64"/>
      <c r="DBA38" s="64"/>
      <c r="DBB38" s="64"/>
      <c r="DBC38" s="64"/>
      <c r="DBD38" s="64"/>
      <c r="DBE38" s="64"/>
      <c r="DBF38" s="64"/>
      <c r="DBG38" s="64"/>
      <c r="DBH38" s="64"/>
      <c r="DBI38" s="64"/>
      <c r="DBJ38" s="64"/>
      <c r="DBK38" s="64"/>
      <c r="DBL38" s="64"/>
      <c r="DBM38" s="64"/>
      <c r="DBN38" s="64"/>
      <c r="DBO38" s="64"/>
      <c r="DBP38" s="64"/>
      <c r="DBQ38" s="64"/>
      <c r="DBR38" s="64"/>
      <c r="DBS38" s="64"/>
      <c r="DBT38" s="64"/>
      <c r="DBU38" s="64"/>
      <c r="DBV38" s="64"/>
      <c r="DBW38" s="64"/>
      <c r="DBX38" s="64"/>
      <c r="DBY38" s="64"/>
      <c r="DBZ38" s="64"/>
      <c r="DCA38" s="64"/>
      <c r="DCB38" s="64"/>
      <c r="DCC38" s="64"/>
      <c r="DCD38" s="64"/>
      <c r="DCE38" s="64"/>
      <c r="DCF38" s="64"/>
      <c r="DCG38" s="64"/>
      <c r="DCH38" s="64"/>
      <c r="DCI38" s="64"/>
      <c r="DCJ38" s="64"/>
      <c r="DCK38" s="64"/>
      <c r="DCL38" s="64"/>
      <c r="DCM38" s="64"/>
      <c r="DCN38" s="64"/>
      <c r="DCO38" s="64"/>
      <c r="DCP38" s="64"/>
      <c r="DCQ38" s="64"/>
      <c r="DCR38" s="64"/>
      <c r="DCS38" s="64"/>
      <c r="DCT38" s="64"/>
      <c r="DCU38" s="64"/>
      <c r="DCV38" s="64"/>
      <c r="DCW38" s="64"/>
      <c r="DCX38" s="64"/>
      <c r="DCY38" s="64"/>
      <c r="DCZ38" s="64"/>
      <c r="DDA38" s="64"/>
      <c r="DDB38" s="64"/>
      <c r="DDC38" s="64"/>
      <c r="DDD38" s="64"/>
      <c r="DDE38" s="64"/>
      <c r="DDF38" s="64"/>
      <c r="DDG38" s="64"/>
      <c r="DDH38" s="64"/>
      <c r="DDI38" s="64"/>
      <c r="DDJ38" s="64"/>
      <c r="DDK38" s="64"/>
      <c r="DDL38" s="64"/>
      <c r="DDM38" s="64"/>
      <c r="DDN38" s="64"/>
      <c r="DDO38" s="64"/>
      <c r="DDP38" s="64"/>
      <c r="DDQ38" s="64"/>
      <c r="DDR38" s="64"/>
      <c r="DDS38" s="64"/>
      <c r="DDT38" s="64"/>
      <c r="DDU38" s="64"/>
      <c r="DDV38" s="64"/>
      <c r="DDW38" s="64"/>
      <c r="DDX38" s="64"/>
      <c r="DDY38" s="64"/>
      <c r="DDZ38" s="64"/>
      <c r="DEA38" s="64"/>
      <c r="DEB38" s="64"/>
      <c r="DEC38" s="64"/>
      <c r="DED38" s="64"/>
      <c r="DEE38" s="64"/>
      <c r="DEF38" s="64"/>
      <c r="DEG38" s="64"/>
      <c r="DEH38" s="64"/>
      <c r="DEI38" s="64"/>
      <c r="DEJ38" s="64"/>
      <c r="DEK38" s="64"/>
      <c r="DEL38" s="64"/>
      <c r="DEM38" s="64"/>
      <c r="DEN38" s="64"/>
      <c r="DEO38" s="64"/>
      <c r="DEP38" s="64"/>
      <c r="DEQ38" s="64"/>
      <c r="DER38" s="64"/>
      <c r="DES38" s="64"/>
      <c r="DET38" s="64"/>
      <c r="DEU38" s="64"/>
      <c r="DEV38" s="64"/>
      <c r="DEW38" s="64"/>
      <c r="DEX38" s="64"/>
      <c r="DEY38" s="64"/>
      <c r="DEZ38" s="64"/>
      <c r="DFA38" s="64"/>
      <c r="DFB38" s="64"/>
      <c r="DFC38" s="64"/>
      <c r="DFD38" s="64"/>
      <c r="DFE38" s="64"/>
      <c r="DFF38" s="64"/>
      <c r="DFG38" s="64"/>
      <c r="DFH38" s="64"/>
      <c r="DFI38" s="64"/>
      <c r="DFJ38" s="64"/>
      <c r="DFK38" s="64"/>
      <c r="DFL38" s="64"/>
      <c r="DFM38" s="64"/>
      <c r="DFN38" s="64"/>
      <c r="DFO38" s="64"/>
      <c r="DFP38" s="64"/>
      <c r="DFQ38" s="64"/>
      <c r="DFR38" s="64"/>
      <c r="DFS38" s="64"/>
      <c r="DFT38" s="64"/>
      <c r="DFU38" s="64"/>
      <c r="DFV38" s="64"/>
      <c r="DFW38" s="64"/>
      <c r="DFX38" s="64"/>
      <c r="DFY38" s="64"/>
      <c r="DFZ38" s="64"/>
      <c r="DGA38" s="64"/>
      <c r="DGB38" s="64"/>
      <c r="DGC38" s="64"/>
      <c r="DGD38" s="64"/>
      <c r="DGE38" s="64"/>
      <c r="DGF38" s="64"/>
      <c r="DGG38" s="64"/>
      <c r="DGH38" s="64"/>
      <c r="DGI38" s="64"/>
      <c r="DGJ38" s="64"/>
      <c r="DGK38" s="64"/>
      <c r="DGL38" s="64"/>
      <c r="DGM38" s="64"/>
      <c r="DGN38" s="64"/>
      <c r="DGO38" s="64"/>
      <c r="DGP38" s="64"/>
      <c r="DGQ38" s="64"/>
      <c r="DGR38" s="64"/>
      <c r="DGS38" s="64"/>
      <c r="DGT38" s="64"/>
      <c r="DGU38" s="64"/>
      <c r="DGV38" s="64"/>
      <c r="DGW38" s="64"/>
      <c r="DGX38" s="64"/>
      <c r="DGY38" s="64"/>
      <c r="DGZ38" s="64"/>
      <c r="DHA38" s="64"/>
      <c r="DHB38" s="64"/>
      <c r="DHC38" s="64"/>
      <c r="DHD38" s="64"/>
      <c r="DHE38" s="64"/>
      <c r="DHF38" s="64"/>
      <c r="DHG38" s="64"/>
      <c r="DHH38" s="64"/>
      <c r="DHI38" s="64"/>
      <c r="DHJ38" s="64"/>
      <c r="DHK38" s="64"/>
      <c r="DHL38" s="64"/>
      <c r="DHM38" s="64"/>
      <c r="DHN38" s="64"/>
      <c r="DHO38" s="64"/>
      <c r="DHP38" s="64"/>
      <c r="DHQ38" s="64"/>
      <c r="DHR38" s="64"/>
      <c r="DHS38" s="64"/>
      <c r="DHT38" s="64"/>
      <c r="DHU38" s="64"/>
      <c r="DHV38" s="64"/>
      <c r="DHW38" s="64"/>
      <c r="DHX38" s="64"/>
      <c r="DHY38" s="64"/>
      <c r="DHZ38" s="64"/>
      <c r="DIA38" s="64"/>
      <c r="DIB38" s="64"/>
      <c r="DIC38" s="64"/>
      <c r="DID38" s="64"/>
      <c r="DIE38" s="64"/>
      <c r="DIF38" s="64"/>
      <c r="DIG38" s="64"/>
      <c r="DIH38" s="64"/>
      <c r="DII38" s="64"/>
      <c r="DIJ38" s="64"/>
      <c r="DIK38" s="64"/>
      <c r="DIL38" s="64"/>
      <c r="DIM38" s="64"/>
      <c r="DIN38" s="64"/>
      <c r="DIO38" s="64"/>
      <c r="DIP38" s="64"/>
      <c r="DIQ38" s="64"/>
      <c r="DIR38" s="64"/>
      <c r="DIS38" s="64"/>
      <c r="DIT38" s="64"/>
      <c r="DIU38" s="64"/>
      <c r="DIV38" s="64"/>
      <c r="DIW38" s="64"/>
      <c r="DIX38" s="64"/>
      <c r="DIY38" s="64"/>
      <c r="DIZ38" s="64"/>
      <c r="DJA38" s="64"/>
      <c r="DJB38" s="64"/>
      <c r="DJC38" s="64"/>
      <c r="DJD38" s="64"/>
      <c r="DJE38" s="64"/>
      <c r="DJF38" s="64"/>
      <c r="DJG38" s="64"/>
      <c r="DJH38" s="64"/>
      <c r="DJI38" s="64"/>
      <c r="DJJ38" s="64"/>
      <c r="DJK38" s="64"/>
      <c r="DJL38" s="64"/>
      <c r="DJM38" s="64"/>
      <c r="DJN38" s="64"/>
      <c r="DJO38" s="64"/>
      <c r="DJP38" s="64"/>
      <c r="DJQ38" s="64"/>
      <c r="DJR38" s="64"/>
      <c r="DJS38" s="64"/>
      <c r="DJT38" s="64"/>
      <c r="DJU38" s="64"/>
      <c r="DJV38" s="64"/>
      <c r="DJW38" s="64"/>
      <c r="DJX38" s="64"/>
      <c r="DJY38" s="64"/>
      <c r="DJZ38" s="64"/>
      <c r="DKA38" s="64"/>
      <c r="DKB38" s="64"/>
      <c r="DKC38" s="64"/>
      <c r="DKD38" s="64"/>
      <c r="DKE38" s="64"/>
      <c r="DKF38" s="64"/>
      <c r="DKG38" s="64"/>
      <c r="DKH38" s="64"/>
      <c r="DKI38" s="64"/>
      <c r="DKJ38" s="64"/>
      <c r="DKK38" s="64"/>
      <c r="DKL38" s="64"/>
      <c r="DKM38" s="64"/>
      <c r="DKN38" s="64"/>
      <c r="DKO38" s="64"/>
      <c r="DKP38" s="64"/>
      <c r="DKQ38" s="64"/>
      <c r="DKR38" s="64"/>
      <c r="DKS38" s="64"/>
      <c r="DKT38" s="64"/>
      <c r="DKU38" s="64"/>
      <c r="DKV38" s="64"/>
      <c r="DKW38" s="64"/>
      <c r="DKX38" s="64"/>
      <c r="DKY38" s="64"/>
      <c r="DKZ38" s="64"/>
      <c r="DLA38" s="64"/>
      <c r="DLB38" s="64"/>
      <c r="DLC38" s="64"/>
      <c r="DLD38" s="64"/>
      <c r="DLE38" s="64"/>
      <c r="DLF38" s="64"/>
      <c r="DLG38" s="64"/>
      <c r="DLH38" s="64"/>
      <c r="DLI38" s="64"/>
      <c r="DLJ38" s="64"/>
      <c r="DLK38" s="64"/>
      <c r="DLL38" s="64"/>
      <c r="DLM38" s="64"/>
      <c r="DLN38" s="64"/>
      <c r="DLO38" s="64"/>
      <c r="DLP38" s="64"/>
      <c r="DLQ38" s="64"/>
      <c r="DLR38" s="64"/>
      <c r="DLS38" s="64"/>
      <c r="DLT38" s="64"/>
      <c r="DLU38" s="64"/>
      <c r="DLV38" s="64"/>
      <c r="DLW38" s="64"/>
      <c r="DLX38" s="64"/>
      <c r="DLY38" s="64"/>
      <c r="DLZ38" s="64"/>
      <c r="DMA38" s="64"/>
      <c r="DMB38" s="64"/>
      <c r="DMC38" s="64"/>
      <c r="DMD38" s="64"/>
      <c r="DME38" s="64"/>
      <c r="DMF38" s="64"/>
      <c r="DMG38" s="64"/>
      <c r="DMH38" s="64"/>
      <c r="DMI38" s="64"/>
      <c r="DMJ38" s="64"/>
      <c r="DMK38" s="64"/>
      <c r="DML38" s="64"/>
      <c r="DMM38" s="64"/>
      <c r="DMN38" s="64"/>
      <c r="DMO38" s="64"/>
      <c r="DMP38" s="64"/>
      <c r="DMQ38" s="64"/>
      <c r="DMR38" s="64"/>
      <c r="DMS38" s="64"/>
      <c r="DMT38" s="64"/>
      <c r="DMU38" s="64"/>
      <c r="DMV38" s="64"/>
      <c r="DMW38" s="64"/>
      <c r="DMX38" s="64"/>
      <c r="DMY38" s="64"/>
      <c r="DMZ38" s="64"/>
      <c r="DNA38" s="64"/>
      <c r="DNB38" s="64"/>
      <c r="DNC38" s="64"/>
      <c r="DND38" s="64"/>
      <c r="DNE38" s="64"/>
      <c r="DNF38" s="64"/>
      <c r="DNG38" s="64"/>
      <c r="DNH38" s="64"/>
      <c r="DNI38" s="64"/>
      <c r="DNJ38" s="64"/>
      <c r="DNK38" s="64"/>
      <c r="DNL38" s="64"/>
      <c r="DNM38" s="64"/>
      <c r="DNN38" s="64"/>
      <c r="DNO38" s="64"/>
      <c r="DNP38" s="64"/>
      <c r="DNQ38" s="64"/>
      <c r="DNR38" s="64"/>
      <c r="DNS38" s="64"/>
      <c r="DNT38" s="64"/>
      <c r="DNU38" s="64"/>
      <c r="DNV38" s="64"/>
      <c r="DNW38" s="64"/>
      <c r="DNX38" s="64"/>
      <c r="DNY38" s="64"/>
      <c r="DNZ38" s="64"/>
      <c r="DOA38" s="64"/>
      <c r="DOB38" s="64"/>
      <c r="DOC38" s="64"/>
      <c r="DOD38" s="64"/>
      <c r="DOE38" s="64"/>
      <c r="DOF38" s="64"/>
      <c r="DOG38" s="64"/>
      <c r="DOH38" s="64"/>
      <c r="DOI38" s="64"/>
      <c r="DOJ38" s="64"/>
      <c r="DOK38" s="64"/>
      <c r="DOL38" s="64"/>
      <c r="DOM38" s="64"/>
      <c r="DON38" s="64"/>
      <c r="DOO38" s="64"/>
      <c r="DOP38" s="64"/>
      <c r="DOQ38" s="64"/>
      <c r="DOR38" s="64"/>
      <c r="DOS38" s="64"/>
      <c r="DOT38" s="64"/>
      <c r="DOU38" s="64"/>
      <c r="DOV38" s="64"/>
      <c r="DOW38" s="64"/>
      <c r="DOX38" s="64"/>
      <c r="DOY38" s="64"/>
      <c r="DOZ38" s="64"/>
      <c r="DPA38" s="64"/>
      <c r="DPB38" s="64"/>
      <c r="DPC38" s="64"/>
      <c r="DPD38" s="64"/>
      <c r="DPE38" s="64"/>
      <c r="DPF38" s="64"/>
      <c r="DPG38" s="64"/>
      <c r="DPH38" s="64"/>
      <c r="DPI38" s="64"/>
      <c r="DPJ38" s="64"/>
      <c r="DPK38" s="64"/>
      <c r="DPL38" s="64"/>
      <c r="DPM38" s="64"/>
      <c r="DPN38" s="64"/>
      <c r="DPO38" s="64"/>
      <c r="DPP38" s="64"/>
      <c r="DPQ38" s="64"/>
      <c r="DPR38" s="64"/>
      <c r="DPS38" s="64"/>
      <c r="DPT38" s="64"/>
      <c r="DPU38" s="64"/>
      <c r="DPV38" s="64"/>
      <c r="DPW38" s="64"/>
      <c r="DPX38" s="64"/>
      <c r="DPY38" s="64"/>
      <c r="DPZ38" s="64"/>
      <c r="DQA38" s="64"/>
      <c r="DQB38" s="64"/>
      <c r="DQC38" s="64"/>
      <c r="DQD38" s="64"/>
      <c r="DQE38" s="64"/>
      <c r="DQF38" s="64"/>
      <c r="DQG38" s="64"/>
      <c r="DQH38" s="64"/>
      <c r="DQI38" s="64"/>
      <c r="DQJ38" s="64"/>
      <c r="DQK38" s="64"/>
      <c r="DQL38" s="64"/>
      <c r="DQM38" s="64"/>
      <c r="DQN38" s="64"/>
      <c r="DQO38" s="64"/>
      <c r="DQP38" s="64"/>
      <c r="DQQ38" s="64"/>
      <c r="DQR38" s="64"/>
      <c r="DQS38" s="64"/>
      <c r="DQT38" s="64"/>
      <c r="DQU38" s="64"/>
      <c r="DQV38" s="64"/>
      <c r="DQW38" s="64"/>
      <c r="DQX38" s="64"/>
      <c r="DQY38" s="64"/>
      <c r="DQZ38" s="64"/>
      <c r="DRA38" s="64"/>
      <c r="DRB38" s="64"/>
      <c r="DRC38" s="64"/>
      <c r="DRD38" s="64"/>
      <c r="DRE38" s="64"/>
      <c r="DRF38" s="64"/>
      <c r="DRG38" s="64"/>
      <c r="DRH38" s="64"/>
      <c r="DRI38" s="64"/>
      <c r="DRJ38" s="64"/>
      <c r="DRK38" s="64"/>
      <c r="DRL38" s="64"/>
      <c r="DRM38" s="64"/>
      <c r="DRN38" s="64"/>
      <c r="DRO38" s="64"/>
      <c r="DRP38" s="64"/>
      <c r="DRQ38" s="64"/>
      <c r="DRR38" s="64"/>
      <c r="DRS38" s="64"/>
      <c r="DRT38" s="64"/>
      <c r="DRU38" s="64"/>
      <c r="DRV38" s="64"/>
      <c r="DRW38" s="64"/>
      <c r="DRX38" s="64"/>
      <c r="DRY38" s="64"/>
      <c r="DRZ38" s="64"/>
      <c r="DSA38" s="64"/>
      <c r="DSB38" s="64"/>
      <c r="DSC38" s="64"/>
      <c r="DSD38" s="64"/>
      <c r="DSE38" s="64"/>
      <c r="DSF38" s="64"/>
      <c r="DSG38" s="64"/>
      <c r="DSH38" s="64"/>
      <c r="DSI38" s="64"/>
      <c r="DSJ38" s="64"/>
      <c r="DSK38" s="64"/>
      <c r="DSL38" s="64"/>
      <c r="DSM38" s="64"/>
      <c r="DSN38" s="64"/>
      <c r="DSO38" s="64"/>
      <c r="DSP38" s="64"/>
      <c r="DSQ38" s="64"/>
      <c r="DSR38" s="64"/>
      <c r="DSS38" s="64"/>
      <c r="DST38" s="64"/>
      <c r="DSU38" s="64"/>
      <c r="DSV38" s="64"/>
      <c r="DSW38" s="64"/>
      <c r="DSX38" s="64"/>
      <c r="DSY38" s="64"/>
      <c r="DSZ38" s="64"/>
      <c r="DTA38" s="64"/>
      <c r="DTB38" s="64"/>
      <c r="DTC38" s="64"/>
      <c r="DTD38" s="64"/>
      <c r="DTE38" s="64"/>
      <c r="DTF38" s="64"/>
      <c r="DTG38" s="64"/>
      <c r="DTH38" s="64"/>
      <c r="DTI38" s="64"/>
      <c r="DTJ38" s="64"/>
      <c r="DTK38" s="64"/>
      <c r="DTL38" s="64"/>
      <c r="DTM38" s="64"/>
      <c r="DTN38" s="64"/>
      <c r="DTO38" s="64"/>
      <c r="DTP38" s="64"/>
      <c r="DTQ38" s="64"/>
      <c r="DTR38" s="64"/>
      <c r="DTS38" s="64"/>
      <c r="DTT38" s="64"/>
      <c r="DTU38" s="64"/>
      <c r="DTV38" s="64"/>
      <c r="DTW38" s="64"/>
      <c r="DTX38" s="64"/>
      <c r="DTY38" s="64"/>
      <c r="DTZ38" s="64"/>
      <c r="DUA38" s="64"/>
      <c r="DUB38" s="64"/>
      <c r="DUC38" s="64"/>
      <c r="DUD38" s="64"/>
      <c r="DUE38" s="64"/>
      <c r="DUF38" s="64"/>
      <c r="DUG38" s="64"/>
      <c r="DUH38" s="64"/>
      <c r="DUI38" s="64"/>
      <c r="DUJ38" s="64"/>
      <c r="DUK38" s="64"/>
      <c r="DUL38" s="64"/>
      <c r="DUM38" s="64"/>
      <c r="DUN38" s="64"/>
      <c r="DUO38" s="64"/>
      <c r="DUP38" s="64"/>
      <c r="DUQ38" s="64"/>
      <c r="DUR38" s="64"/>
      <c r="DUS38" s="64"/>
      <c r="DUT38" s="64"/>
      <c r="DUU38" s="64"/>
      <c r="DUV38" s="64"/>
      <c r="DUW38" s="64"/>
      <c r="DUX38" s="64"/>
      <c r="DUY38" s="64"/>
      <c r="DUZ38" s="64"/>
      <c r="DVA38" s="64"/>
      <c r="DVB38" s="64"/>
      <c r="DVC38" s="64"/>
      <c r="DVD38" s="64"/>
      <c r="DVE38" s="64"/>
      <c r="DVF38" s="64"/>
      <c r="DVG38" s="64"/>
      <c r="DVH38" s="64"/>
      <c r="DVI38" s="64"/>
      <c r="DVJ38" s="64"/>
      <c r="DVK38" s="64"/>
      <c r="DVL38" s="64"/>
      <c r="DVM38" s="64"/>
      <c r="DVN38" s="64"/>
      <c r="DVO38" s="64"/>
      <c r="DVP38" s="64"/>
      <c r="DVQ38" s="64"/>
      <c r="DVR38" s="64"/>
      <c r="DVS38" s="64"/>
      <c r="DVT38" s="64"/>
      <c r="DVU38" s="64"/>
      <c r="DVV38" s="64"/>
      <c r="DVW38" s="64"/>
      <c r="DVX38" s="64"/>
      <c r="DVY38" s="64"/>
      <c r="DVZ38" s="64"/>
      <c r="DWA38" s="64"/>
      <c r="DWB38" s="64"/>
      <c r="DWC38" s="64"/>
      <c r="DWD38" s="64"/>
      <c r="DWE38" s="64"/>
      <c r="DWF38" s="64"/>
      <c r="DWG38" s="64"/>
      <c r="DWH38" s="64"/>
      <c r="DWI38" s="64"/>
      <c r="DWJ38" s="64"/>
      <c r="DWK38" s="64"/>
      <c r="DWL38" s="64"/>
      <c r="DWM38" s="64"/>
      <c r="DWN38" s="64"/>
      <c r="DWO38" s="64"/>
      <c r="DWP38" s="64"/>
      <c r="DWQ38" s="64"/>
      <c r="DWR38" s="64"/>
      <c r="DWS38" s="64"/>
      <c r="DWT38" s="64"/>
      <c r="DWU38" s="64"/>
      <c r="DWV38" s="64"/>
      <c r="DWW38" s="64"/>
      <c r="DWX38" s="64"/>
      <c r="DWY38" s="64"/>
      <c r="DWZ38" s="64"/>
      <c r="DXA38" s="64"/>
      <c r="DXB38" s="64"/>
      <c r="DXC38" s="64"/>
      <c r="DXD38" s="64"/>
      <c r="DXE38" s="64"/>
      <c r="DXF38" s="64"/>
      <c r="DXG38" s="64"/>
      <c r="DXH38" s="64"/>
      <c r="DXI38" s="64"/>
      <c r="DXJ38" s="64"/>
      <c r="DXK38" s="64"/>
      <c r="DXL38" s="64"/>
      <c r="DXM38" s="64"/>
      <c r="DXN38" s="64"/>
      <c r="DXO38" s="64"/>
      <c r="DXP38" s="64"/>
      <c r="DXQ38" s="64"/>
      <c r="DXR38" s="64"/>
      <c r="DXS38" s="64"/>
      <c r="DXT38" s="64"/>
      <c r="DXU38" s="64"/>
      <c r="DXV38" s="64"/>
      <c r="DXW38" s="64"/>
      <c r="DXX38" s="64"/>
      <c r="DXY38" s="64"/>
      <c r="DXZ38" s="64"/>
      <c r="DYA38" s="64"/>
      <c r="DYB38" s="64"/>
      <c r="DYC38" s="64"/>
      <c r="DYD38" s="64"/>
      <c r="DYE38" s="64"/>
      <c r="DYF38" s="64"/>
      <c r="DYG38" s="64"/>
      <c r="DYH38" s="64"/>
      <c r="DYI38" s="64"/>
      <c r="DYJ38" s="64"/>
      <c r="DYK38" s="64"/>
      <c r="DYL38" s="64"/>
      <c r="DYM38" s="64"/>
      <c r="DYN38" s="64"/>
      <c r="DYO38" s="64"/>
      <c r="DYP38" s="64"/>
      <c r="DYQ38" s="64"/>
      <c r="DYR38" s="64"/>
      <c r="DYS38" s="64"/>
      <c r="DYT38" s="64"/>
      <c r="DYU38" s="64"/>
      <c r="DYV38" s="64"/>
      <c r="DYW38" s="64"/>
      <c r="DYX38" s="64"/>
      <c r="DYY38" s="64"/>
      <c r="DYZ38" s="64"/>
      <c r="DZA38" s="64"/>
      <c r="DZB38" s="64"/>
      <c r="DZC38" s="64"/>
      <c r="DZD38" s="64"/>
      <c r="DZE38" s="64"/>
      <c r="DZF38" s="64"/>
      <c r="DZG38" s="64"/>
      <c r="DZH38" s="64"/>
      <c r="DZI38" s="64"/>
      <c r="DZJ38" s="64"/>
      <c r="DZK38" s="64"/>
      <c r="DZL38" s="64"/>
      <c r="DZM38" s="64"/>
      <c r="DZN38" s="64"/>
      <c r="DZO38" s="64"/>
      <c r="DZP38" s="64"/>
      <c r="DZQ38" s="64"/>
      <c r="DZR38" s="64"/>
      <c r="DZS38" s="64"/>
      <c r="DZT38" s="64"/>
      <c r="DZU38" s="64"/>
      <c r="DZV38" s="64"/>
      <c r="DZW38" s="64"/>
      <c r="DZX38" s="64"/>
      <c r="DZY38" s="64"/>
      <c r="DZZ38" s="64"/>
      <c r="EAA38" s="64"/>
      <c r="EAB38" s="64"/>
      <c r="EAC38" s="64"/>
      <c r="EAD38" s="64"/>
      <c r="EAE38" s="64"/>
      <c r="EAF38" s="64"/>
      <c r="EAG38" s="64"/>
      <c r="EAH38" s="64"/>
      <c r="EAI38" s="64"/>
      <c r="EAJ38" s="64"/>
      <c r="EAK38" s="64"/>
      <c r="EAL38" s="64"/>
      <c r="EAM38" s="64"/>
      <c r="EAN38" s="64"/>
      <c r="EAO38" s="64"/>
      <c r="EAP38" s="64"/>
      <c r="EAQ38" s="64"/>
      <c r="EAR38" s="64"/>
      <c r="EAS38" s="64"/>
      <c r="EAT38" s="64"/>
      <c r="EAU38" s="64"/>
      <c r="EAV38" s="64"/>
      <c r="EAW38" s="64"/>
      <c r="EAX38" s="64"/>
      <c r="EAY38" s="64"/>
      <c r="EAZ38" s="64"/>
      <c r="EBA38" s="64"/>
      <c r="EBB38" s="64"/>
      <c r="EBC38" s="64"/>
      <c r="EBD38" s="64"/>
      <c r="EBE38" s="64"/>
      <c r="EBF38" s="64"/>
      <c r="EBG38" s="64"/>
      <c r="EBH38" s="64"/>
      <c r="EBI38" s="64"/>
      <c r="EBJ38" s="64"/>
      <c r="EBK38" s="64"/>
      <c r="EBL38" s="64"/>
      <c r="EBM38" s="64"/>
      <c r="EBN38" s="64"/>
      <c r="EBO38" s="64"/>
      <c r="EBP38" s="64"/>
      <c r="EBQ38" s="64"/>
      <c r="EBR38" s="64"/>
      <c r="EBS38" s="64"/>
      <c r="EBT38" s="64"/>
      <c r="EBU38" s="64"/>
      <c r="EBV38" s="64"/>
      <c r="EBW38" s="64"/>
      <c r="EBX38" s="64"/>
      <c r="EBY38" s="64"/>
      <c r="EBZ38" s="64"/>
      <c r="ECA38" s="64"/>
      <c r="ECB38" s="64"/>
      <c r="ECC38" s="64"/>
      <c r="ECD38" s="64"/>
      <c r="ECE38" s="64"/>
      <c r="ECF38" s="64"/>
      <c r="ECG38" s="64"/>
      <c r="ECH38" s="64"/>
      <c r="ECI38" s="64"/>
      <c r="ECJ38" s="64"/>
      <c r="ECK38" s="64"/>
      <c r="ECL38" s="64"/>
      <c r="ECM38" s="64"/>
      <c r="ECN38" s="64"/>
      <c r="ECO38" s="64"/>
      <c r="ECP38" s="64"/>
      <c r="ECQ38" s="64"/>
      <c r="ECR38" s="64"/>
      <c r="ECS38" s="64"/>
      <c r="ECT38" s="64"/>
      <c r="ECU38" s="64"/>
      <c r="ECV38" s="64"/>
      <c r="ECW38" s="64"/>
      <c r="ECX38" s="64"/>
      <c r="ECY38" s="64"/>
      <c r="ECZ38" s="64"/>
      <c r="EDA38" s="64"/>
      <c r="EDB38" s="64"/>
      <c r="EDC38" s="64"/>
      <c r="EDD38" s="64"/>
      <c r="EDE38" s="64"/>
      <c r="EDF38" s="64"/>
      <c r="EDG38" s="64"/>
      <c r="EDH38" s="64"/>
      <c r="EDI38" s="64"/>
      <c r="EDJ38" s="64"/>
      <c r="EDK38" s="64"/>
      <c r="EDL38" s="64"/>
      <c r="EDM38" s="64"/>
      <c r="EDN38" s="64"/>
      <c r="EDO38" s="64"/>
      <c r="EDP38" s="64"/>
      <c r="EDQ38" s="64"/>
      <c r="EDR38" s="64"/>
      <c r="EDS38" s="64"/>
      <c r="EDT38" s="64"/>
      <c r="EDU38" s="64"/>
      <c r="EDV38" s="64"/>
      <c r="EDW38" s="64"/>
      <c r="EDX38" s="64"/>
      <c r="EDY38" s="64"/>
      <c r="EDZ38" s="64"/>
      <c r="EEA38" s="64"/>
      <c r="EEB38" s="64"/>
      <c r="EEC38" s="64"/>
      <c r="EED38" s="64"/>
      <c r="EEE38" s="64"/>
      <c r="EEF38" s="64"/>
      <c r="EEG38" s="64"/>
      <c r="EEH38" s="64"/>
      <c r="EEI38" s="64"/>
      <c r="EEJ38" s="64"/>
      <c r="EEK38" s="64"/>
      <c r="EEL38" s="64"/>
      <c r="EEM38" s="64"/>
      <c r="EEN38" s="64"/>
      <c r="EEO38" s="64"/>
      <c r="EEP38" s="64"/>
      <c r="EEQ38" s="64"/>
      <c r="EER38" s="64"/>
      <c r="EES38" s="64"/>
      <c r="EET38" s="64"/>
      <c r="EEU38" s="64"/>
      <c r="EEV38" s="64"/>
      <c r="EEW38" s="64"/>
      <c r="EEX38" s="64"/>
      <c r="EEY38" s="64"/>
      <c r="EEZ38" s="64"/>
      <c r="EFA38" s="64"/>
      <c r="EFB38" s="64"/>
      <c r="EFC38" s="64"/>
      <c r="EFD38" s="64"/>
      <c r="EFE38" s="64"/>
      <c r="EFF38" s="64"/>
      <c r="EFG38" s="64"/>
      <c r="EFH38" s="64"/>
      <c r="EFI38" s="64"/>
      <c r="EFJ38" s="64"/>
      <c r="EFK38" s="64"/>
      <c r="EFL38" s="64"/>
      <c r="EFM38" s="64"/>
      <c r="EFN38" s="64"/>
      <c r="EFO38" s="64"/>
      <c r="EFP38" s="64"/>
      <c r="EFQ38" s="64"/>
      <c r="EFR38" s="64"/>
      <c r="EFS38" s="64"/>
      <c r="EFT38" s="64"/>
      <c r="EFU38" s="64"/>
      <c r="EFV38" s="64"/>
      <c r="EFW38" s="64"/>
      <c r="EFX38" s="64"/>
      <c r="EFY38" s="64"/>
      <c r="EFZ38" s="64"/>
      <c r="EGA38" s="64"/>
      <c r="EGB38" s="64"/>
      <c r="EGC38" s="64"/>
      <c r="EGD38" s="64"/>
      <c r="EGE38" s="64"/>
      <c r="EGF38" s="64"/>
      <c r="EGG38" s="64"/>
      <c r="EGH38" s="64"/>
      <c r="EGI38" s="64"/>
      <c r="EGJ38" s="64"/>
      <c r="EGK38" s="64"/>
      <c r="EGL38" s="64"/>
      <c r="EGM38" s="64"/>
      <c r="EGN38" s="64"/>
      <c r="EGO38" s="64"/>
      <c r="EGP38" s="64"/>
      <c r="EGQ38" s="64"/>
      <c r="EGR38" s="64"/>
      <c r="EGS38" s="64"/>
      <c r="EGT38" s="64"/>
      <c r="EGU38" s="64"/>
      <c r="EGV38" s="64"/>
      <c r="EGW38" s="64"/>
      <c r="EGX38" s="64"/>
      <c r="EGY38" s="64"/>
      <c r="EGZ38" s="64"/>
      <c r="EHA38" s="64"/>
      <c r="EHB38" s="64"/>
      <c r="EHC38" s="64"/>
      <c r="EHD38" s="64"/>
      <c r="EHE38" s="64"/>
      <c r="EHF38" s="64"/>
      <c r="EHG38" s="64"/>
      <c r="EHH38" s="64"/>
      <c r="EHI38" s="64"/>
      <c r="EHJ38" s="64"/>
      <c r="EHK38" s="64"/>
      <c r="EHL38" s="64"/>
      <c r="EHM38" s="64"/>
      <c r="EHN38" s="64"/>
      <c r="EHO38" s="64"/>
      <c r="EHP38" s="64"/>
      <c r="EHQ38" s="64"/>
      <c r="EHR38" s="64"/>
      <c r="EHS38" s="64"/>
      <c r="EHT38" s="64"/>
      <c r="EHU38" s="64"/>
      <c r="EHV38" s="64"/>
      <c r="EHW38" s="64"/>
      <c r="EHX38" s="64"/>
      <c r="EHY38" s="64"/>
      <c r="EHZ38" s="64"/>
      <c r="EIA38" s="64"/>
      <c r="EIB38" s="64"/>
      <c r="EIC38" s="64"/>
      <c r="EID38" s="64"/>
      <c r="EIE38" s="64"/>
      <c r="EIF38" s="64"/>
      <c r="EIG38" s="64"/>
      <c r="EIH38" s="64"/>
      <c r="EII38" s="64"/>
      <c r="EIJ38" s="64"/>
      <c r="EIK38" s="64"/>
      <c r="EIL38" s="64"/>
      <c r="EIM38" s="64"/>
      <c r="EIN38" s="64"/>
      <c r="EIO38" s="64"/>
      <c r="EIP38" s="64"/>
      <c r="EIQ38" s="64"/>
      <c r="EIR38" s="64"/>
      <c r="EIS38" s="64"/>
      <c r="EIT38" s="64"/>
      <c r="EIU38" s="64"/>
      <c r="EIV38" s="64"/>
      <c r="EIW38" s="64"/>
      <c r="EIX38" s="64"/>
      <c r="EIY38" s="64"/>
      <c r="EIZ38" s="64"/>
      <c r="EJA38" s="64"/>
      <c r="EJB38" s="64"/>
      <c r="EJC38" s="64"/>
      <c r="EJD38" s="64"/>
      <c r="EJE38" s="64"/>
      <c r="EJF38" s="64"/>
      <c r="EJG38" s="64"/>
      <c r="EJH38" s="64"/>
      <c r="EJI38" s="64"/>
      <c r="EJJ38" s="64"/>
      <c r="EJK38" s="64"/>
      <c r="EJL38" s="64"/>
      <c r="EJM38" s="64"/>
      <c r="EJN38" s="64"/>
      <c r="EJO38" s="64"/>
      <c r="EJP38" s="64"/>
      <c r="EJQ38" s="64"/>
      <c r="EJR38" s="64"/>
      <c r="EJS38" s="64"/>
      <c r="EJT38" s="64"/>
      <c r="EJU38" s="64"/>
      <c r="EJV38" s="64"/>
      <c r="EJW38" s="64"/>
      <c r="EJX38" s="64"/>
      <c r="EJY38" s="64"/>
      <c r="EJZ38" s="64"/>
      <c r="EKA38" s="64"/>
      <c r="EKB38" s="64"/>
      <c r="EKC38" s="64"/>
      <c r="EKD38" s="64"/>
      <c r="EKE38" s="64"/>
      <c r="EKF38" s="64"/>
      <c r="EKG38" s="64"/>
      <c r="EKH38" s="64"/>
      <c r="EKI38" s="64"/>
      <c r="EKJ38" s="64"/>
      <c r="EKK38" s="64"/>
      <c r="EKL38" s="64"/>
      <c r="EKM38" s="64"/>
      <c r="EKN38" s="64"/>
      <c r="EKO38" s="64"/>
      <c r="EKP38" s="64"/>
      <c r="EKQ38" s="64"/>
      <c r="EKR38" s="64"/>
      <c r="EKS38" s="64"/>
      <c r="EKT38" s="64"/>
      <c r="EKU38" s="64"/>
      <c r="EKV38" s="64"/>
      <c r="EKW38" s="64"/>
      <c r="EKX38" s="64"/>
      <c r="EKY38" s="64"/>
      <c r="EKZ38" s="64"/>
      <c r="ELA38" s="64"/>
      <c r="ELB38" s="64"/>
      <c r="ELC38" s="64"/>
      <c r="ELD38" s="64"/>
      <c r="ELE38" s="64"/>
      <c r="ELF38" s="64"/>
      <c r="ELG38" s="64"/>
      <c r="ELH38" s="64"/>
      <c r="ELI38" s="64"/>
      <c r="ELJ38" s="64"/>
      <c r="ELK38" s="64"/>
      <c r="ELL38" s="64"/>
      <c r="ELM38" s="64"/>
      <c r="ELN38" s="64"/>
      <c r="ELO38" s="64"/>
      <c r="ELP38" s="64"/>
      <c r="ELQ38" s="64"/>
      <c r="ELR38" s="64"/>
      <c r="ELS38" s="64"/>
      <c r="ELT38" s="64"/>
      <c r="ELU38" s="64"/>
      <c r="ELV38" s="64"/>
      <c r="ELW38" s="64"/>
      <c r="ELX38" s="64"/>
      <c r="ELY38" s="64"/>
      <c r="ELZ38" s="64"/>
      <c r="EMA38" s="64"/>
      <c r="EMB38" s="64"/>
      <c r="EMC38" s="64"/>
      <c r="EMD38" s="64"/>
      <c r="EME38" s="64"/>
      <c r="EMF38" s="64"/>
      <c r="EMG38" s="64"/>
      <c r="EMH38" s="64"/>
      <c r="EMI38" s="64"/>
      <c r="EMJ38" s="64"/>
      <c r="EMK38" s="64"/>
      <c r="EML38" s="64"/>
      <c r="EMM38" s="64"/>
      <c r="EMN38" s="64"/>
      <c r="EMO38" s="64"/>
      <c r="EMP38" s="64"/>
      <c r="EMQ38" s="64"/>
      <c r="EMR38" s="64"/>
      <c r="EMS38" s="64"/>
      <c r="EMT38" s="64"/>
      <c r="EMU38" s="64"/>
      <c r="EMV38" s="64"/>
      <c r="EMW38" s="64"/>
      <c r="EMX38" s="64"/>
      <c r="EMY38" s="64"/>
      <c r="EMZ38" s="64"/>
      <c r="ENA38" s="64"/>
      <c r="ENB38" s="64"/>
      <c r="ENC38" s="64"/>
      <c r="END38" s="64"/>
      <c r="ENE38" s="64"/>
      <c r="ENF38" s="64"/>
      <c r="ENG38" s="64"/>
      <c r="ENH38" s="64"/>
      <c r="ENI38" s="64"/>
      <c r="ENJ38" s="64"/>
      <c r="ENK38" s="64"/>
      <c r="ENL38" s="64"/>
      <c r="ENM38" s="64"/>
      <c r="ENN38" s="64"/>
      <c r="ENO38" s="64"/>
      <c r="ENP38" s="64"/>
      <c r="ENQ38" s="64"/>
      <c r="ENR38" s="64"/>
      <c r="ENS38" s="64"/>
      <c r="ENT38" s="64"/>
      <c r="ENU38" s="64"/>
      <c r="ENV38" s="64"/>
      <c r="ENW38" s="64"/>
      <c r="ENX38" s="64"/>
      <c r="ENY38" s="64"/>
      <c r="ENZ38" s="64"/>
      <c r="EOA38" s="64"/>
      <c r="EOB38" s="64"/>
      <c r="EOC38" s="64"/>
      <c r="EOD38" s="64"/>
      <c r="EOE38" s="64"/>
      <c r="EOF38" s="64"/>
      <c r="EOG38" s="64"/>
      <c r="EOH38" s="64"/>
      <c r="EOI38" s="64"/>
      <c r="EOJ38" s="64"/>
      <c r="EOK38" s="64"/>
      <c r="EOL38" s="64"/>
      <c r="EOM38" s="64"/>
      <c r="EON38" s="64"/>
      <c r="EOO38" s="64"/>
      <c r="EOP38" s="64"/>
      <c r="EOQ38" s="64"/>
      <c r="EOR38" s="64"/>
      <c r="EOS38" s="64"/>
      <c r="EOT38" s="64"/>
      <c r="EOU38" s="64"/>
      <c r="EOV38" s="64"/>
      <c r="EOW38" s="64"/>
      <c r="EOX38" s="64"/>
      <c r="EOY38" s="64"/>
      <c r="EOZ38" s="64"/>
      <c r="EPA38" s="64"/>
      <c r="EPB38" s="64"/>
      <c r="EPC38" s="64"/>
      <c r="EPD38" s="64"/>
      <c r="EPE38" s="64"/>
      <c r="EPF38" s="64"/>
      <c r="EPG38" s="64"/>
      <c r="EPH38" s="64"/>
      <c r="EPI38" s="64"/>
      <c r="EPJ38" s="64"/>
      <c r="EPK38" s="64"/>
      <c r="EPL38" s="64"/>
      <c r="EPM38" s="64"/>
      <c r="EPN38" s="64"/>
      <c r="EPO38" s="64"/>
      <c r="EPP38" s="64"/>
      <c r="EPQ38" s="64"/>
      <c r="EPR38" s="64"/>
      <c r="EPS38" s="64"/>
      <c r="EPT38" s="64"/>
      <c r="EPU38" s="64"/>
      <c r="EPV38" s="64"/>
      <c r="EPW38" s="64"/>
      <c r="EPX38" s="64"/>
      <c r="EPY38" s="64"/>
      <c r="EPZ38" s="64"/>
      <c r="EQA38" s="64"/>
      <c r="EQB38" s="64"/>
      <c r="EQC38" s="64"/>
      <c r="EQD38" s="64"/>
      <c r="EQE38" s="64"/>
      <c r="EQF38" s="64"/>
      <c r="EQG38" s="64"/>
      <c r="EQH38" s="64"/>
      <c r="EQI38" s="64"/>
      <c r="EQJ38" s="64"/>
      <c r="EQK38" s="64"/>
      <c r="EQL38" s="64"/>
      <c r="EQM38" s="64"/>
      <c r="EQN38" s="64"/>
      <c r="EQO38" s="64"/>
      <c r="EQP38" s="64"/>
      <c r="EQQ38" s="64"/>
      <c r="EQR38" s="64"/>
      <c r="EQS38" s="64"/>
      <c r="EQT38" s="64"/>
      <c r="EQU38" s="64"/>
      <c r="EQV38" s="64"/>
      <c r="EQW38" s="64"/>
      <c r="EQX38" s="64"/>
      <c r="EQY38" s="64"/>
      <c r="EQZ38" s="64"/>
      <c r="ERA38" s="64"/>
      <c r="ERB38" s="64"/>
      <c r="ERC38" s="64"/>
      <c r="ERD38" s="64"/>
      <c r="ERE38" s="64"/>
      <c r="ERF38" s="64"/>
      <c r="ERG38" s="64"/>
      <c r="ERH38" s="64"/>
      <c r="ERI38" s="64"/>
      <c r="ERJ38" s="64"/>
      <c r="ERK38" s="64"/>
      <c r="ERL38" s="64"/>
      <c r="ERM38" s="64"/>
      <c r="ERN38" s="64"/>
      <c r="ERO38" s="64"/>
      <c r="ERP38" s="64"/>
      <c r="ERQ38" s="64"/>
      <c r="ERR38" s="64"/>
      <c r="ERS38" s="64"/>
      <c r="ERT38" s="64"/>
      <c r="ERU38" s="64"/>
      <c r="ERV38" s="64"/>
      <c r="ERW38" s="64"/>
      <c r="ERX38" s="64"/>
      <c r="ERY38" s="64"/>
      <c r="ERZ38" s="64"/>
      <c r="ESA38" s="64"/>
      <c r="ESB38" s="64"/>
      <c r="ESC38" s="64"/>
      <c r="ESD38" s="64"/>
      <c r="ESE38" s="64"/>
      <c r="ESF38" s="64"/>
      <c r="ESG38" s="64"/>
      <c r="ESH38" s="64"/>
      <c r="ESI38" s="64"/>
      <c r="ESJ38" s="64"/>
      <c r="ESK38" s="64"/>
      <c r="ESL38" s="64"/>
      <c r="ESM38" s="64"/>
      <c r="ESN38" s="64"/>
      <c r="ESO38" s="64"/>
      <c r="ESP38" s="64"/>
      <c r="ESQ38" s="64"/>
      <c r="ESR38" s="64"/>
      <c r="ESS38" s="64"/>
      <c r="EST38" s="64"/>
      <c r="ESU38" s="64"/>
      <c r="ESV38" s="64"/>
      <c r="ESW38" s="64"/>
      <c r="ESX38" s="64"/>
      <c r="ESY38" s="64"/>
      <c r="ESZ38" s="64"/>
      <c r="ETA38" s="64"/>
      <c r="ETB38" s="64"/>
      <c r="ETC38" s="64"/>
      <c r="ETD38" s="64"/>
      <c r="ETE38" s="64"/>
      <c r="ETF38" s="64"/>
      <c r="ETG38" s="64"/>
      <c r="ETH38" s="64"/>
      <c r="ETI38" s="64"/>
      <c r="ETJ38" s="64"/>
      <c r="ETK38" s="64"/>
      <c r="ETL38" s="64"/>
      <c r="ETM38" s="64"/>
      <c r="ETN38" s="64"/>
      <c r="ETO38" s="64"/>
      <c r="ETP38" s="64"/>
      <c r="ETQ38" s="64"/>
      <c r="ETR38" s="64"/>
      <c r="ETS38" s="64"/>
      <c r="ETT38" s="64"/>
      <c r="ETU38" s="64"/>
      <c r="ETV38" s="64"/>
      <c r="ETW38" s="64"/>
      <c r="ETX38" s="64"/>
      <c r="ETY38" s="64"/>
      <c r="ETZ38" s="64"/>
      <c r="EUA38" s="64"/>
      <c r="EUB38" s="64"/>
      <c r="EUC38" s="64"/>
      <c r="EUD38" s="64"/>
      <c r="EUE38" s="64"/>
      <c r="EUF38" s="64"/>
      <c r="EUG38" s="64"/>
      <c r="EUH38" s="64"/>
      <c r="EUI38" s="64"/>
      <c r="EUJ38" s="64"/>
      <c r="EUK38" s="64"/>
      <c r="EUL38" s="64"/>
      <c r="EUM38" s="64"/>
      <c r="EUN38" s="64"/>
      <c r="EUO38" s="64"/>
      <c r="EUP38" s="64"/>
      <c r="EUQ38" s="64"/>
      <c r="EUR38" s="64"/>
      <c r="EUS38" s="64"/>
      <c r="EUT38" s="64"/>
      <c r="EUU38" s="64"/>
      <c r="EUV38" s="64"/>
      <c r="EUW38" s="64"/>
      <c r="EUX38" s="64"/>
      <c r="EUY38" s="64"/>
      <c r="EUZ38" s="64"/>
      <c r="EVA38" s="64"/>
      <c r="EVB38" s="64"/>
      <c r="EVC38" s="64"/>
      <c r="EVD38" s="64"/>
      <c r="EVE38" s="64"/>
      <c r="EVF38" s="64"/>
      <c r="EVG38" s="64"/>
      <c r="EVH38" s="64"/>
      <c r="EVI38" s="64"/>
      <c r="EVJ38" s="64"/>
      <c r="EVK38" s="64"/>
      <c r="EVL38" s="64"/>
      <c r="EVM38" s="64"/>
      <c r="EVN38" s="64"/>
      <c r="EVO38" s="64"/>
      <c r="EVP38" s="64"/>
      <c r="EVQ38" s="64"/>
      <c r="EVR38" s="64"/>
      <c r="EVS38" s="64"/>
      <c r="EVT38" s="64"/>
      <c r="EVU38" s="64"/>
      <c r="EVV38" s="64"/>
      <c r="EVW38" s="64"/>
      <c r="EVX38" s="64"/>
      <c r="EVY38" s="64"/>
      <c r="EVZ38" s="64"/>
      <c r="EWA38" s="64"/>
      <c r="EWB38" s="64"/>
      <c r="EWC38" s="64"/>
      <c r="EWD38" s="64"/>
      <c r="EWE38" s="64"/>
      <c r="EWF38" s="64"/>
      <c r="EWG38" s="64"/>
      <c r="EWH38" s="64"/>
      <c r="EWI38" s="64"/>
      <c r="EWJ38" s="64"/>
      <c r="EWK38" s="64"/>
      <c r="EWL38" s="64"/>
      <c r="EWM38" s="64"/>
      <c r="EWN38" s="64"/>
      <c r="EWO38" s="64"/>
      <c r="EWP38" s="64"/>
      <c r="EWQ38" s="64"/>
      <c r="EWR38" s="64"/>
      <c r="EWS38" s="64"/>
      <c r="EWT38" s="64"/>
      <c r="EWU38" s="64"/>
      <c r="EWV38" s="64"/>
      <c r="EWW38" s="64"/>
      <c r="EWX38" s="64"/>
      <c r="EWY38" s="64"/>
      <c r="EWZ38" s="64"/>
      <c r="EXA38" s="64"/>
      <c r="EXB38" s="64"/>
      <c r="EXC38" s="64"/>
      <c r="EXD38" s="64"/>
      <c r="EXE38" s="64"/>
      <c r="EXF38" s="64"/>
      <c r="EXG38" s="64"/>
      <c r="EXH38" s="64"/>
      <c r="EXI38" s="64"/>
      <c r="EXJ38" s="64"/>
      <c r="EXK38" s="64"/>
      <c r="EXL38" s="64"/>
      <c r="EXM38" s="64"/>
      <c r="EXN38" s="64"/>
      <c r="EXO38" s="64"/>
      <c r="EXP38" s="64"/>
      <c r="EXQ38" s="64"/>
      <c r="EXR38" s="64"/>
      <c r="EXS38" s="64"/>
      <c r="EXT38" s="64"/>
      <c r="EXU38" s="64"/>
      <c r="EXV38" s="64"/>
      <c r="EXW38" s="64"/>
      <c r="EXX38" s="64"/>
      <c r="EXY38" s="64"/>
      <c r="EXZ38" s="64"/>
      <c r="EYA38" s="64"/>
      <c r="EYB38" s="64"/>
      <c r="EYC38" s="64"/>
      <c r="EYD38" s="64"/>
      <c r="EYE38" s="64"/>
      <c r="EYF38" s="64"/>
      <c r="EYG38" s="64"/>
      <c r="EYH38" s="64"/>
      <c r="EYI38" s="64"/>
      <c r="EYJ38" s="64"/>
      <c r="EYK38" s="64"/>
      <c r="EYL38" s="64"/>
      <c r="EYM38" s="64"/>
      <c r="EYN38" s="64"/>
      <c r="EYO38" s="64"/>
      <c r="EYP38" s="64"/>
      <c r="EYQ38" s="64"/>
      <c r="EYR38" s="64"/>
      <c r="EYS38" s="64"/>
      <c r="EYT38" s="64"/>
      <c r="EYU38" s="64"/>
      <c r="EYV38" s="64"/>
      <c r="EYW38" s="64"/>
      <c r="EYX38" s="64"/>
      <c r="EYY38" s="64"/>
      <c r="EYZ38" s="64"/>
      <c r="EZA38" s="64"/>
      <c r="EZB38" s="64"/>
      <c r="EZC38" s="64"/>
      <c r="EZD38" s="64"/>
      <c r="EZE38" s="64"/>
      <c r="EZF38" s="64"/>
      <c r="EZG38" s="64"/>
      <c r="EZH38" s="64"/>
      <c r="EZI38" s="64"/>
      <c r="EZJ38" s="64"/>
      <c r="EZK38" s="64"/>
      <c r="EZL38" s="64"/>
      <c r="EZM38" s="64"/>
      <c r="EZN38" s="64"/>
      <c r="EZO38" s="64"/>
      <c r="EZP38" s="64"/>
      <c r="EZQ38" s="64"/>
      <c r="EZR38" s="64"/>
      <c r="EZS38" s="64"/>
      <c r="EZT38" s="64"/>
      <c r="EZU38" s="64"/>
      <c r="EZV38" s="64"/>
      <c r="EZW38" s="64"/>
      <c r="EZX38" s="64"/>
      <c r="EZY38" s="64"/>
      <c r="EZZ38" s="64"/>
      <c r="FAA38" s="64"/>
      <c r="FAB38" s="64"/>
      <c r="FAC38" s="64"/>
      <c r="FAD38" s="64"/>
      <c r="FAE38" s="64"/>
      <c r="FAF38" s="64"/>
      <c r="FAG38" s="64"/>
      <c r="FAH38" s="64"/>
      <c r="FAI38" s="64"/>
      <c r="FAJ38" s="64"/>
      <c r="FAK38" s="64"/>
      <c r="FAL38" s="64"/>
      <c r="FAM38" s="64"/>
      <c r="FAN38" s="64"/>
      <c r="FAO38" s="64"/>
      <c r="FAP38" s="64"/>
      <c r="FAQ38" s="64"/>
      <c r="FAR38" s="64"/>
      <c r="FAS38" s="64"/>
      <c r="FAT38" s="64"/>
      <c r="FAU38" s="64"/>
      <c r="FAV38" s="64"/>
      <c r="FAW38" s="64"/>
      <c r="FAX38" s="64"/>
      <c r="FAY38" s="64"/>
      <c r="FAZ38" s="64"/>
      <c r="FBA38" s="64"/>
      <c r="FBB38" s="64"/>
      <c r="FBC38" s="64"/>
      <c r="FBD38" s="64"/>
      <c r="FBE38" s="64"/>
      <c r="FBF38" s="64"/>
      <c r="FBG38" s="64"/>
      <c r="FBH38" s="64"/>
      <c r="FBI38" s="64"/>
      <c r="FBJ38" s="64"/>
      <c r="FBK38" s="64"/>
      <c r="FBL38" s="64"/>
      <c r="FBM38" s="64"/>
      <c r="FBN38" s="64"/>
      <c r="FBO38" s="64"/>
      <c r="FBP38" s="64"/>
      <c r="FBQ38" s="64"/>
      <c r="FBR38" s="64"/>
      <c r="FBS38" s="64"/>
      <c r="FBT38" s="64"/>
      <c r="FBU38" s="64"/>
      <c r="FBV38" s="64"/>
      <c r="FBW38" s="64"/>
      <c r="FBX38" s="64"/>
      <c r="FBY38" s="64"/>
      <c r="FBZ38" s="64"/>
      <c r="FCA38" s="64"/>
      <c r="FCB38" s="64"/>
      <c r="FCC38" s="64"/>
      <c r="FCD38" s="64"/>
      <c r="FCE38" s="64"/>
      <c r="FCF38" s="64"/>
      <c r="FCG38" s="64"/>
      <c r="FCH38" s="64"/>
      <c r="FCI38" s="64"/>
      <c r="FCJ38" s="64"/>
      <c r="FCK38" s="64"/>
      <c r="FCL38" s="64"/>
      <c r="FCM38" s="64"/>
      <c r="FCN38" s="64"/>
      <c r="FCO38" s="64"/>
      <c r="FCP38" s="64"/>
      <c r="FCQ38" s="64"/>
      <c r="FCR38" s="64"/>
      <c r="FCS38" s="64"/>
      <c r="FCT38" s="64"/>
      <c r="FCU38" s="64"/>
      <c r="FCV38" s="64"/>
      <c r="FCW38" s="64"/>
      <c r="FCX38" s="64"/>
      <c r="FCY38" s="64"/>
      <c r="FCZ38" s="64"/>
      <c r="FDA38" s="64"/>
      <c r="FDB38" s="64"/>
      <c r="FDC38" s="64"/>
      <c r="FDD38" s="64"/>
      <c r="FDE38" s="64"/>
      <c r="FDF38" s="64"/>
      <c r="FDG38" s="64"/>
      <c r="FDH38" s="64"/>
      <c r="FDI38" s="64"/>
      <c r="FDJ38" s="64"/>
      <c r="FDK38" s="64"/>
      <c r="FDL38" s="64"/>
      <c r="FDM38" s="64"/>
      <c r="FDN38" s="64"/>
      <c r="FDO38" s="64"/>
      <c r="FDP38" s="64"/>
      <c r="FDQ38" s="64"/>
      <c r="FDR38" s="64"/>
      <c r="FDS38" s="64"/>
      <c r="FDT38" s="64"/>
      <c r="FDU38" s="64"/>
      <c r="FDV38" s="64"/>
      <c r="FDW38" s="64"/>
      <c r="FDX38" s="64"/>
      <c r="FDY38" s="64"/>
      <c r="FDZ38" s="64"/>
      <c r="FEA38" s="64"/>
      <c r="FEB38" s="64"/>
      <c r="FEC38" s="64"/>
      <c r="FED38" s="64"/>
      <c r="FEE38" s="64"/>
      <c r="FEF38" s="64"/>
      <c r="FEG38" s="64"/>
      <c r="FEH38" s="64"/>
      <c r="FEI38" s="64"/>
      <c r="FEJ38" s="64"/>
      <c r="FEK38" s="64"/>
      <c r="FEL38" s="64"/>
      <c r="FEM38" s="64"/>
      <c r="FEN38" s="64"/>
      <c r="FEO38" s="64"/>
      <c r="FEP38" s="64"/>
      <c r="FEQ38" s="64"/>
      <c r="FER38" s="64"/>
      <c r="FES38" s="64"/>
      <c r="FET38" s="64"/>
      <c r="FEU38" s="64"/>
      <c r="FEV38" s="64"/>
      <c r="FEW38" s="64"/>
      <c r="FEX38" s="64"/>
      <c r="FEY38" s="64"/>
      <c r="FEZ38" s="64"/>
      <c r="FFA38" s="64"/>
      <c r="FFB38" s="64"/>
      <c r="FFC38" s="64"/>
      <c r="FFD38" s="64"/>
      <c r="FFE38" s="64"/>
      <c r="FFF38" s="64"/>
      <c r="FFG38" s="64"/>
      <c r="FFH38" s="64"/>
      <c r="FFI38" s="64"/>
      <c r="FFJ38" s="64"/>
      <c r="FFK38" s="64"/>
      <c r="FFL38" s="64"/>
      <c r="FFM38" s="64"/>
      <c r="FFN38" s="64"/>
      <c r="FFO38" s="64"/>
      <c r="FFP38" s="64"/>
      <c r="FFQ38" s="64"/>
      <c r="FFR38" s="64"/>
      <c r="FFS38" s="64"/>
      <c r="FFT38" s="64"/>
      <c r="FFU38" s="64"/>
      <c r="FFV38" s="64"/>
      <c r="FFW38" s="64"/>
      <c r="FFX38" s="64"/>
      <c r="FFY38" s="64"/>
      <c r="FFZ38" s="64"/>
      <c r="FGA38" s="64"/>
      <c r="FGB38" s="64"/>
      <c r="FGC38" s="64"/>
      <c r="FGD38" s="64"/>
      <c r="FGE38" s="64"/>
      <c r="FGF38" s="64"/>
      <c r="FGG38" s="64"/>
      <c r="FGH38" s="64"/>
      <c r="FGI38" s="64"/>
      <c r="FGJ38" s="64"/>
      <c r="FGK38" s="64"/>
      <c r="FGL38" s="64"/>
      <c r="FGM38" s="64"/>
      <c r="FGN38" s="64"/>
      <c r="FGO38" s="64"/>
      <c r="FGP38" s="64"/>
      <c r="FGQ38" s="64"/>
      <c r="FGR38" s="64"/>
      <c r="FGS38" s="64"/>
      <c r="FGT38" s="64"/>
      <c r="FGU38" s="64"/>
      <c r="FGV38" s="64"/>
      <c r="FGW38" s="64"/>
      <c r="FGX38" s="64"/>
      <c r="FGY38" s="64"/>
      <c r="FGZ38" s="64"/>
      <c r="FHA38" s="64"/>
      <c r="FHB38" s="64"/>
      <c r="FHC38" s="64"/>
      <c r="FHD38" s="64"/>
      <c r="FHE38" s="64"/>
      <c r="FHF38" s="64"/>
      <c r="FHG38" s="64"/>
      <c r="FHH38" s="64"/>
      <c r="FHI38" s="64"/>
      <c r="FHJ38" s="64"/>
      <c r="FHK38" s="64"/>
      <c r="FHL38" s="64"/>
      <c r="FHM38" s="64"/>
      <c r="FHN38" s="64"/>
      <c r="FHO38" s="64"/>
      <c r="FHP38" s="64"/>
      <c r="FHQ38" s="64"/>
      <c r="FHR38" s="64"/>
      <c r="FHS38" s="64"/>
      <c r="FHT38" s="64"/>
      <c r="FHU38" s="64"/>
      <c r="FHV38" s="64"/>
      <c r="FHW38" s="64"/>
      <c r="FHX38" s="64"/>
      <c r="FHY38" s="64"/>
      <c r="FHZ38" s="64"/>
      <c r="FIA38" s="64"/>
      <c r="FIB38" s="64"/>
      <c r="FIC38" s="64"/>
      <c r="FID38" s="64"/>
      <c r="FIE38" s="64"/>
      <c r="FIF38" s="64"/>
      <c r="FIG38" s="64"/>
      <c r="FIH38" s="64"/>
      <c r="FII38" s="64"/>
      <c r="FIJ38" s="64"/>
      <c r="FIK38" s="64"/>
      <c r="FIL38" s="64"/>
      <c r="FIM38" s="64"/>
      <c r="FIN38" s="64"/>
      <c r="FIO38" s="64"/>
      <c r="FIP38" s="64"/>
      <c r="FIQ38" s="64"/>
      <c r="FIR38" s="64"/>
      <c r="FIS38" s="64"/>
      <c r="FIT38" s="64"/>
      <c r="FIU38" s="64"/>
      <c r="FIV38" s="64"/>
      <c r="FIW38" s="64"/>
      <c r="FIX38" s="64"/>
      <c r="FIY38" s="64"/>
      <c r="FIZ38" s="64"/>
      <c r="FJA38" s="64"/>
      <c r="FJB38" s="64"/>
      <c r="FJC38" s="64"/>
      <c r="FJD38" s="64"/>
      <c r="FJE38" s="64"/>
      <c r="FJF38" s="64"/>
      <c r="FJG38" s="64"/>
      <c r="FJH38" s="64"/>
      <c r="FJI38" s="64"/>
      <c r="FJJ38" s="64"/>
      <c r="FJK38" s="64"/>
      <c r="FJL38" s="64"/>
      <c r="FJM38" s="64"/>
      <c r="FJN38" s="64"/>
      <c r="FJO38" s="64"/>
      <c r="FJP38" s="64"/>
      <c r="FJQ38" s="64"/>
      <c r="FJR38" s="64"/>
      <c r="FJS38" s="64"/>
      <c r="FJT38" s="64"/>
      <c r="FJU38" s="64"/>
      <c r="FJV38" s="64"/>
      <c r="FJW38" s="64"/>
      <c r="FJX38" s="64"/>
      <c r="FJY38" s="64"/>
      <c r="FJZ38" s="64"/>
      <c r="FKA38" s="64"/>
      <c r="FKB38" s="64"/>
      <c r="FKC38" s="64"/>
      <c r="FKD38" s="64"/>
      <c r="FKE38" s="64"/>
      <c r="FKF38" s="64"/>
      <c r="FKG38" s="64"/>
      <c r="FKH38" s="64"/>
      <c r="FKI38" s="64"/>
      <c r="FKJ38" s="64"/>
      <c r="FKK38" s="64"/>
      <c r="FKL38" s="64"/>
      <c r="FKM38" s="64"/>
      <c r="FKN38" s="64"/>
      <c r="FKO38" s="64"/>
      <c r="FKP38" s="64"/>
      <c r="FKQ38" s="64"/>
      <c r="FKR38" s="64"/>
      <c r="FKS38" s="64"/>
      <c r="FKT38" s="64"/>
      <c r="FKU38" s="64"/>
      <c r="FKV38" s="64"/>
      <c r="FKW38" s="64"/>
      <c r="FKX38" s="64"/>
      <c r="FKY38" s="64"/>
      <c r="FKZ38" s="64"/>
      <c r="FLA38" s="64"/>
      <c r="FLB38" s="64"/>
      <c r="FLC38" s="64"/>
      <c r="FLD38" s="64"/>
      <c r="FLE38" s="64"/>
      <c r="FLF38" s="64"/>
      <c r="FLG38" s="64"/>
      <c r="FLH38" s="64"/>
      <c r="FLI38" s="64"/>
      <c r="FLJ38" s="64"/>
      <c r="FLK38" s="64"/>
      <c r="FLL38" s="64"/>
      <c r="FLM38" s="64"/>
      <c r="FLN38" s="64"/>
      <c r="FLO38" s="64"/>
      <c r="FLP38" s="64"/>
      <c r="FLQ38" s="64"/>
      <c r="FLR38" s="64"/>
      <c r="FLS38" s="64"/>
      <c r="FLT38" s="64"/>
      <c r="FLU38" s="64"/>
      <c r="FLV38" s="64"/>
      <c r="FLW38" s="64"/>
      <c r="FLX38" s="64"/>
      <c r="FLY38" s="64"/>
      <c r="FLZ38" s="64"/>
      <c r="FMA38" s="64"/>
      <c r="FMB38" s="64"/>
      <c r="FMC38" s="64"/>
      <c r="FMD38" s="64"/>
      <c r="FME38" s="64"/>
      <c r="FMF38" s="64"/>
      <c r="FMG38" s="64"/>
      <c r="FMH38" s="64"/>
      <c r="FMI38" s="64"/>
      <c r="FMJ38" s="64"/>
      <c r="FMK38" s="64"/>
      <c r="FML38" s="64"/>
      <c r="FMM38" s="64"/>
      <c r="FMN38" s="64"/>
      <c r="FMO38" s="64"/>
      <c r="FMP38" s="64"/>
      <c r="FMQ38" s="64"/>
      <c r="FMR38" s="64"/>
      <c r="FMS38" s="64"/>
      <c r="FMT38" s="64"/>
      <c r="FMU38" s="64"/>
      <c r="FMV38" s="64"/>
      <c r="FMW38" s="64"/>
      <c r="FMX38" s="64"/>
      <c r="FMY38" s="64"/>
      <c r="FMZ38" s="64"/>
      <c r="FNA38" s="64"/>
      <c r="FNB38" s="64"/>
      <c r="FNC38" s="64"/>
      <c r="FND38" s="64"/>
      <c r="FNE38" s="64"/>
      <c r="FNF38" s="64"/>
      <c r="FNG38" s="64"/>
      <c r="FNH38" s="64"/>
      <c r="FNI38" s="64"/>
      <c r="FNJ38" s="64"/>
      <c r="FNK38" s="64"/>
      <c r="FNL38" s="64"/>
      <c r="FNM38" s="64"/>
      <c r="FNN38" s="64"/>
      <c r="FNO38" s="64"/>
      <c r="FNP38" s="64"/>
      <c r="FNQ38" s="64"/>
      <c r="FNR38" s="64"/>
      <c r="FNS38" s="64"/>
      <c r="FNT38" s="64"/>
      <c r="FNU38" s="64"/>
      <c r="FNV38" s="64"/>
      <c r="FNW38" s="64"/>
      <c r="FNX38" s="64"/>
      <c r="FNY38" s="64"/>
      <c r="FNZ38" s="64"/>
      <c r="FOA38" s="64"/>
      <c r="FOB38" s="64"/>
      <c r="FOC38" s="64"/>
      <c r="FOD38" s="64"/>
      <c r="FOE38" s="64"/>
      <c r="FOF38" s="64"/>
      <c r="FOG38" s="64"/>
      <c r="FOH38" s="64"/>
      <c r="FOI38" s="64"/>
      <c r="FOJ38" s="64"/>
      <c r="FOK38" s="64"/>
      <c r="FOL38" s="64"/>
      <c r="FOM38" s="64"/>
      <c r="FON38" s="64"/>
      <c r="FOO38" s="64"/>
      <c r="FOP38" s="64"/>
      <c r="FOQ38" s="64"/>
      <c r="FOR38" s="64"/>
      <c r="FOS38" s="64"/>
      <c r="FOT38" s="64"/>
      <c r="FOU38" s="64"/>
      <c r="FOV38" s="64"/>
      <c r="FOW38" s="64"/>
      <c r="FOX38" s="64"/>
      <c r="FOY38" s="64"/>
      <c r="FOZ38" s="64"/>
      <c r="FPA38" s="64"/>
      <c r="FPB38" s="64"/>
      <c r="FPC38" s="64"/>
      <c r="FPD38" s="64"/>
      <c r="FPE38" s="64"/>
      <c r="FPF38" s="64"/>
      <c r="FPG38" s="64"/>
      <c r="FPH38" s="64"/>
      <c r="FPI38" s="64"/>
      <c r="FPJ38" s="64"/>
      <c r="FPK38" s="64"/>
      <c r="FPL38" s="64"/>
      <c r="FPM38" s="64"/>
      <c r="FPN38" s="64"/>
      <c r="FPO38" s="64"/>
      <c r="FPP38" s="64"/>
      <c r="FPQ38" s="64"/>
      <c r="FPR38" s="64"/>
      <c r="FPS38" s="64"/>
      <c r="FPT38" s="64"/>
      <c r="FPU38" s="64"/>
      <c r="FPV38" s="64"/>
      <c r="FPW38" s="64"/>
      <c r="FPX38" s="64"/>
      <c r="FPY38" s="64"/>
      <c r="FPZ38" s="64"/>
      <c r="FQA38" s="64"/>
      <c r="FQB38" s="64"/>
      <c r="FQC38" s="64"/>
      <c r="FQD38" s="64"/>
      <c r="FQE38" s="64"/>
      <c r="FQF38" s="64"/>
      <c r="FQG38" s="64"/>
      <c r="FQH38" s="64"/>
      <c r="FQI38" s="64"/>
      <c r="FQJ38" s="64"/>
      <c r="FQK38" s="64"/>
      <c r="FQL38" s="64"/>
      <c r="FQM38" s="64"/>
      <c r="FQN38" s="64"/>
      <c r="FQO38" s="64"/>
      <c r="FQP38" s="64"/>
      <c r="FQQ38" s="64"/>
      <c r="FQR38" s="64"/>
      <c r="FQS38" s="64"/>
      <c r="FQT38" s="64"/>
      <c r="FQU38" s="64"/>
      <c r="FQV38" s="64"/>
      <c r="FQW38" s="64"/>
      <c r="FQX38" s="64"/>
      <c r="FQY38" s="64"/>
      <c r="FQZ38" s="64"/>
      <c r="FRA38" s="64"/>
      <c r="FRB38" s="64"/>
      <c r="FRC38" s="64"/>
      <c r="FRD38" s="64"/>
      <c r="FRE38" s="64"/>
      <c r="FRF38" s="64"/>
      <c r="FRG38" s="64"/>
      <c r="FRH38" s="64"/>
      <c r="FRI38" s="64"/>
      <c r="FRJ38" s="64"/>
      <c r="FRK38" s="64"/>
      <c r="FRL38" s="64"/>
      <c r="FRM38" s="64"/>
      <c r="FRN38" s="64"/>
      <c r="FRO38" s="64"/>
      <c r="FRP38" s="64"/>
      <c r="FRQ38" s="64"/>
      <c r="FRR38" s="64"/>
      <c r="FRS38" s="64"/>
      <c r="FRT38" s="64"/>
      <c r="FRU38" s="64"/>
      <c r="FRV38" s="64"/>
      <c r="FRW38" s="64"/>
      <c r="FRX38" s="64"/>
      <c r="FRY38" s="64"/>
      <c r="FRZ38" s="64"/>
      <c r="FSA38" s="64"/>
      <c r="FSB38" s="64"/>
      <c r="FSC38" s="64"/>
      <c r="FSD38" s="64"/>
      <c r="FSE38" s="64"/>
      <c r="FSF38" s="64"/>
      <c r="FSG38" s="64"/>
      <c r="FSH38" s="64"/>
      <c r="FSI38" s="64"/>
      <c r="FSJ38" s="64"/>
      <c r="FSK38" s="64"/>
      <c r="FSL38" s="64"/>
      <c r="FSM38" s="64"/>
      <c r="FSN38" s="64"/>
      <c r="FSO38" s="64"/>
      <c r="FSP38" s="64"/>
      <c r="FSQ38" s="64"/>
      <c r="FSR38" s="64"/>
      <c r="FSS38" s="64"/>
      <c r="FST38" s="64"/>
      <c r="FSU38" s="64"/>
      <c r="FSV38" s="64"/>
      <c r="FSW38" s="64"/>
      <c r="FSX38" s="64"/>
      <c r="FSY38" s="64"/>
      <c r="FSZ38" s="64"/>
      <c r="FTA38" s="64"/>
      <c r="FTB38" s="64"/>
      <c r="FTC38" s="64"/>
      <c r="FTD38" s="64"/>
      <c r="FTE38" s="64"/>
      <c r="FTF38" s="64"/>
      <c r="FTG38" s="64"/>
      <c r="FTH38" s="64"/>
      <c r="FTI38" s="64"/>
      <c r="FTJ38" s="64"/>
      <c r="FTK38" s="64"/>
      <c r="FTL38" s="64"/>
      <c r="FTM38" s="64"/>
      <c r="FTN38" s="64"/>
      <c r="FTO38" s="64"/>
      <c r="FTP38" s="64"/>
      <c r="FTQ38" s="64"/>
      <c r="FTR38" s="64"/>
      <c r="FTS38" s="64"/>
      <c r="FTT38" s="64"/>
      <c r="FTU38" s="64"/>
      <c r="FTV38" s="64"/>
      <c r="FTW38" s="64"/>
      <c r="FTX38" s="64"/>
      <c r="FTY38" s="64"/>
      <c r="FTZ38" s="64"/>
      <c r="FUA38" s="64"/>
      <c r="FUB38" s="64"/>
      <c r="FUC38" s="64"/>
      <c r="FUD38" s="64"/>
      <c r="FUE38" s="64"/>
      <c r="FUF38" s="64"/>
      <c r="FUG38" s="64"/>
      <c r="FUH38" s="64"/>
      <c r="FUI38" s="64"/>
      <c r="FUJ38" s="64"/>
      <c r="FUK38" s="64"/>
      <c r="FUL38" s="64"/>
      <c r="FUM38" s="64"/>
      <c r="FUN38" s="64"/>
      <c r="FUO38" s="64"/>
      <c r="FUP38" s="64"/>
      <c r="FUQ38" s="64"/>
      <c r="FUR38" s="64"/>
      <c r="FUS38" s="64"/>
      <c r="FUT38" s="64"/>
      <c r="FUU38" s="64"/>
      <c r="FUV38" s="64"/>
      <c r="FUW38" s="64"/>
      <c r="FUX38" s="64"/>
      <c r="FUY38" s="64"/>
      <c r="FUZ38" s="64"/>
      <c r="FVA38" s="64"/>
      <c r="FVB38" s="64"/>
      <c r="FVC38" s="64"/>
      <c r="FVD38" s="64"/>
      <c r="FVE38" s="64"/>
      <c r="FVF38" s="64"/>
      <c r="FVG38" s="64"/>
      <c r="FVH38" s="64"/>
      <c r="FVI38" s="64"/>
      <c r="FVJ38" s="64"/>
      <c r="FVK38" s="64"/>
      <c r="FVL38" s="64"/>
      <c r="FVM38" s="64"/>
      <c r="FVN38" s="64"/>
      <c r="FVO38" s="64"/>
      <c r="FVP38" s="64"/>
      <c r="FVQ38" s="64"/>
      <c r="FVR38" s="64"/>
      <c r="FVS38" s="64"/>
      <c r="FVT38" s="64"/>
      <c r="FVU38" s="64"/>
      <c r="FVV38" s="64"/>
      <c r="FVW38" s="64"/>
      <c r="FVX38" s="64"/>
      <c r="FVY38" s="64"/>
      <c r="FVZ38" s="64"/>
      <c r="FWA38" s="64"/>
      <c r="FWB38" s="64"/>
      <c r="FWC38" s="64"/>
      <c r="FWD38" s="64"/>
      <c r="FWE38" s="64"/>
      <c r="FWF38" s="64"/>
      <c r="FWG38" s="64"/>
      <c r="FWH38" s="64"/>
      <c r="FWI38" s="64"/>
      <c r="FWJ38" s="64"/>
      <c r="FWK38" s="64"/>
      <c r="FWL38" s="64"/>
      <c r="FWM38" s="64"/>
      <c r="FWN38" s="64"/>
      <c r="FWO38" s="64"/>
      <c r="FWP38" s="64"/>
      <c r="FWQ38" s="64"/>
      <c r="FWR38" s="64"/>
      <c r="FWS38" s="64"/>
      <c r="FWT38" s="64"/>
      <c r="FWU38" s="64"/>
      <c r="FWV38" s="64"/>
      <c r="FWW38" s="64"/>
      <c r="FWX38" s="64"/>
      <c r="FWY38" s="64"/>
      <c r="FWZ38" s="64"/>
      <c r="FXA38" s="64"/>
      <c r="FXB38" s="64"/>
      <c r="FXC38" s="64"/>
      <c r="FXD38" s="64"/>
      <c r="FXE38" s="64"/>
      <c r="FXF38" s="64"/>
      <c r="FXG38" s="64"/>
      <c r="FXH38" s="64"/>
      <c r="FXI38" s="64"/>
      <c r="FXJ38" s="64"/>
      <c r="FXK38" s="64"/>
      <c r="FXL38" s="64"/>
      <c r="FXM38" s="64"/>
      <c r="FXN38" s="64"/>
      <c r="FXO38" s="64"/>
      <c r="FXP38" s="64"/>
      <c r="FXQ38" s="64"/>
      <c r="FXR38" s="64"/>
      <c r="FXS38" s="64"/>
      <c r="FXT38" s="64"/>
      <c r="FXU38" s="64"/>
      <c r="FXV38" s="64"/>
      <c r="FXW38" s="64"/>
      <c r="FXX38" s="64"/>
      <c r="FXY38" s="64"/>
      <c r="FXZ38" s="64"/>
      <c r="FYA38" s="64"/>
      <c r="FYB38" s="64"/>
      <c r="FYC38" s="64"/>
      <c r="FYD38" s="64"/>
      <c r="FYE38" s="64"/>
      <c r="FYF38" s="64"/>
      <c r="FYG38" s="64"/>
      <c r="FYH38" s="64"/>
      <c r="FYI38" s="64"/>
      <c r="FYJ38" s="64"/>
      <c r="FYK38" s="64"/>
      <c r="FYL38" s="64"/>
      <c r="FYM38" s="64"/>
      <c r="FYN38" s="64"/>
      <c r="FYO38" s="64"/>
      <c r="FYP38" s="64"/>
      <c r="FYQ38" s="64"/>
      <c r="FYR38" s="64"/>
      <c r="FYS38" s="64"/>
      <c r="FYT38" s="64"/>
      <c r="FYU38" s="64"/>
      <c r="FYV38" s="64"/>
      <c r="FYW38" s="64"/>
      <c r="FYX38" s="64"/>
      <c r="FYY38" s="64"/>
      <c r="FYZ38" s="64"/>
      <c r="FZA38" s="64"/>
      <c r="FZB38" s="64"/>
      <c r="FZC38" s="64"/>
      <c r="FZD38" s="64"/>
      <c r="FZE38" s="64"/>
      <c r="FZF38" s="64"/>
      <c r="FZG38" s="64"/>
      <c r="FZH38" s="64"/>
      <c r="FZI38" s="64"/>
      <c r="FZJ38" s="64"/>
      <c r="FZK38" s="64"/>
      <c r="FZL38" s="64"/>
      <c r="FZM38" s="64"/>
      <c r="FZN38" s="64"/>
      <c r="FZO38" s="64"/>
      <c r="FZP38" s="64"/>
      <c r="FZQ38" s="64"/>
      <c r="FZR38" s="64"/>
      <c r="FZS38" s="64"/>
      <c r="FZT38" s="64"/>
      <c r="FZU38" s="64"/>
      <c r="FZV38" s="64"/>
      <c r="FZW38" s="64"/>
      <c r="FZX38" s="64"/>
      <c r="FZY38" s="64"/>
      <c r="FZZ38" s="64"/>
      <c r="GAA38" s="64"/>
      <c r="GAB38" s="64"/>
      <c r="GAC38" s="64"/>
      <c r="GAD38" s="64"/>
      <c r="GAE38" s="64"/>
      <c r="GAF38" s="64"/>
      <c r="GAG38" s="64"/>
      <c r="GAH38" s="64"/>
      <c r="GAI38" s="64"/>
      <c r="GAJ38" s="64"/>
      <c r="GAK38" s="64"/>
      <c r="GAL38" s="64"/>
      <c r="GAM38" s="64"/>
      <c r="GAN38" s="64"/>
      <c r="GAO38" s="64"/>
      <c r="GAP38" s="64"/>
      <c r="GAQ38" s="64"/>
      <c r="GAR38" s="64"/>
      <c r="GAS38" s="64"/>
      <c r="GAT38" s="64"/>
      <c r="GAU38" s="64"/>
      <c r="GAV38" s="64"/>
      <c r="GAW38" s="64"/>
      <c r="GAX38" s="64"/>
      <c r="GAY38" s="64"/>
      <c r="GAZ38" s="64"/>
      <c r="GBA38" s="64"/>
      <c r="GBB38" s="64"/>
      <c r="GBC38" s="64"/>
      <c r="GBD38" s="64"/>
      <c r="GBE38" s="64"/>
      <c r="GBF38" s="64"/>
      <c r="GBG38" s="64"/>
      <c r="GBH38" s="64"/>
      <c r="GBI38" s="64"/>
      <c r="GBJ38" s="64"/>
      <c r="GBK38" s="64"/>
      <c r="GBL38" s="64"/>
      <c r="GBM38" s="64"/>
      <c r="GBN38" s="64"/>
      <c r="GBO38" s="64"/>
      <c r="GBP38" s="64"/>
      <c r="GBQ38" s="64"/>
      <c r="GBR38" s="64"/>
      <c r="GBS38" s="64"/>
      <c r="GBT38" s="64"/>
      <c r="GBU38" s="64"/>
      <c r="GBV38" s="64"/>
      <c r="GBW38" s="64"/>
      <c r="GBX38" s="64"/>
      <c r="GBY38" s="64"/>
      <c r="GBZ38" s="64"/>
      <c r="GCA38" s="64"/>
      <c r="GCB38" s="64"/>
      <c r="GCC38" s="64"/>
      <c r="GCD38" s="64"/>
      <c r="GCE38" s="64"/>
      <c r="GCF38" s="64"/>
      <c r="GCG38" s="64"/>
      <c r="GCH38" s="64"/>
      <c r="GCI38" s="64"/>
      <c r="GCJ38" s="64"/>
      <c r="GCK38" s="64"/>
      <c r="GCL38" s="64"/>
      <c r="GCM38" s="64"/>
      <c r="GCN38" s="64"/>
      <c r="GCO38" s="64"/>
      <c r="GCP38" s="64"/>
      <c r="GCQ38" s="64"/>
      <c r="GCR38" s="64"/>
      <c r="GCS38" s="64"/>
      <c r="GCT38" s="64"/>
      <c r="GCU38" s="64"/>
      <c r="GCV38" s="64"/>
      <c r="GCW38" s="64"/>
      <c r="GCX38" s="64"/>
      <c r="GCY38" s="64"/>
      <c r="GCZ38" s="64"/>
      <c r="GDA38" s="64"/>
      <c r="GDB38" s="64"/>
      <c r="GDC38" s="64"/>
      <c r="GDD38" s="64"/>
      <c r="GDE38" s="64"/>
      <c r="GDF38" s="64"/>
      <c r="GDG38" s="64"/>
      <c r="GDH38" s="64"/>
      <c r="GDI38" s="64"/>
      <c r="GDJ38" s="64"/>
      <c r="GDK38" s="64"/>
      <c r="GDL38" s="64"/>
      <c r="GDM38" s="64"/>
      <c r="GDN38" s="64"/>
      <c r="GDO38" s="64"/>
      <c r="GDP38" s="64"/>
      <c r="GDQ38" s="64"/>
      <c r="GDR38" s="64"/>
      <c r="GDS38" s="64"/>
      <c r="GDT38" s="64"/>
      <c r="GDU38" s="64"/>
      <c r="GDV38" s="64"/>
      <c r="GDW38" s="64"/>
      <c r="GDX38" s="64"/>
      <c r="GDY38" s="64"/>
      <c r="GDZ38" s="64"/>
      <c r="GEA38" s="64"/>
      <c r="GEB38" s="64"/>
      <c r="GEC38" s="64"/>
      <c r="GED38" s="64"/>
      <c r="GEE38" s="64"/>
      <c r="GEF38" s="64"/>
      <c r="GEG38" s="64"/>
      <c r="GEH38" s="64"/>
      <c r="GEI38" s="64"/>
      <c r="GEJ38" s="64"/>
      <c r="GEK38" s="64"/>
      <c r="GEL38" s="64"/>
      <c r="GEM38" s="64"/>
      <c r="GEN38" s="64"/>
      <c r="GEO38" s="64"/>
      <c r="GEP38" s="64"/>
      <c r="GEQ38" s="64"/>
      <c r="GER38" s="64"/>
      <c r="GES38" s="64"/>
      <c r="GET38" s="64"/>
      <c r="GEU38" s="64"/>
      <c r="GEV38" s="64"/>
      <c r="GEW38" s="64"/>
      <c r="GEX38" s="64"/>
      <c r="GEY38" s="64"/>
      <c r="GEZ38" s="64"/>
      <c r="GFA38" s="64"/>
      <c r="GFB38" s="64"/>
      <c r="GFC38" s="64"/>
      <c r="GFD38" s="64"/>
      <c r="GFE38" s="64"/>
      <c r="GFF38" s="64"/>
      <c r="GFG38" s="64"/>
      <c r="GFH38" s="64"/>
      <c r="GFI38" s="64"/>
      <c r="GFJ38" s="64"/>
      <c r="GFK38" s="64"/>
      <c r="GFL38" s="64"/>
      <c r="GFM38" s="64"/>
      <c r="GFN38" s="64"/>
      <c r="GFO38" s="64"/>
      <c r="GFP38" s="64"/>
      <c r="GFQ38" s="64"/>
      <c r="GFR38" s="64"/>
      <c r="GFS38" s="64"/>
      <c r="GFT38" s="64"/>
      <c r="GFU38" s="64"/>
      <c r="GFV38" s="64"/>
      <c r="GFW38" s="64"/>
      <c r="GFX38" s="64"/>
      <c r="GFY38" s="64"/>
      <c r="GFZ38" s="64"/>
      <c r="GGA38" s="64"/>
      <c r="GGB38" s="64"/>
      <c r="GGC38" s="64"/>
      <c r="GGD38" s="64"/>
      <c r="GGE38" s="64"/>
      <c r="GGF38" s="64"/>
      <c r="GGG38" s="64"/>
      <c r="GGH38" s="64"/>
      <c r="GGI38" s="64"/>
      <c r="GGJ38" s="64"/>
      <c r="GGK38" s="64"/>
      <c r="GGL38" s="64"/>
      <c r="GGM38" s="64"/>
      <c r="GGN38" s="64"/>
      <c r="GGO38" s="64"/>
      <c r="GGP38" s="64"/>
      <c r="GGQ38" s="64"/>
      <c r="GGR38" s="64"/>
      <c r="GGS38" s="64"/>
      <c r="GGT38" s="64"/>
      <c r="GGU38" s="64"/>
      <c r="GGV38" s="64"/>
      <c r="GGW38" s="64"/>
      <c r="GGX38" s="64"/>
      <c r="GGY38" s="64"/>
      <c r="GGZ38" s="64"/>
      <c r="GHA38" s="64"/>
      <c r="GHB38" s="64"/>
      <c r="GHC38" s="64"/>
      <c r="GHD38" s="64"/>
      <c r="GHE38" s="64"/>
      <c r="GHF38" s="64"/>
      <c r="GHG38" s="64"/>
      <c r="GHH38" s="64"/>
      <c r="GHI38" s="64"/>
      <c r="GHJ38" s="64"/>
      <c r="GHK38" s="64"/>
      <c r="GHL38" s="64"/>
      <c r="GHM38" s="64"/>
      <c r="GHN38" s="64"/>
      <c r="GHO38" s="64"/>
      <c r="GHP38" s="64"/>
      <c r="GHQ38" s="64"/>
      <c r="GHR38" s="64"/>
      <c r="GHS38" s="64"/>
      <c r="GHT38" s="64"/>
      <c r="GHU38" s="64"/>
      <c r="GHV38" s="64"/>
      <c r="GHW38" s="64"/>
      <c r="GHX38" s="64"/>
      <c r="GHY38" s="64"/>
      <c r="GHZ38" s="64"/>
      <c r="GIA38" s="64"/>
      <c r="GIB38" s="64"/>
      <c r="GIC38" s="64"/>
      <c r="GID38" s="64"/>
      <c r="GIE38" s="64"/>
      <c r="GIF38" s="64"/>
      <c r="GIG38" s="64"/>
      <c r="GIH38" s="64"/>
      <c r="GII38" s="64"/>
      <c r="GIJ38" s="64"/>
      <c r="GIK38" s="64"/>
      <c r="GIL38" s="64"/>
      <c r="GIM38" s="64"/>
      <c r="GIN38" s="64"/>
      <c r="GIO38" s="64"/>
      <c r="GIP38" s="64"/>
      <c r="GIQ38" s="64"/>
      <c r="GIR38" s="64"/>
      <c r="GIS38" s="64"/>
      <c r="GIT38" s="64"/>
      <c r="GIU38" s="64"/>
      <c r="GIV38" s="64"/>
      <c r="GIW38" s="64"/>
      <c r="GIX38" s="64"/>
      <c r="GIY38" s="64"/>
      <c r="GIZ38" s="64"/>
      <c r="GJA38" s="64"/>
      <c r="GJB38" s="64"/>
      <c r="GJC38" s="64"/>
      <c r="GJD38" s="64"/>
      <c r="GJE38" s="64"/>
      <c r="GJF38" s="64"/>
      <c r="GJG38" s="64"/>
      <c r="GJH38" s="64"/>
      <c r="GJI38" s="64"/>
      <c r="GJJ38" s="64"/>
      <c r="GJK38" s="64"/>
      <c r="GJL38" s="64"/>
      <c r="GJM38" s="64"/>
      <c r="GJN38" s="64"/>
      <c r="GJO38" s="64"/>
      <c r="GJP38" s="64"/>
      <c r="GJQ38" s="64"/>
      <c r="GJR38" s="64"/>
      <c r="GJS38" s="64"/>
      <c r="GJT38" s="64"/>
      <c r="GJU38" s="64"/>
      <c r="GJV38" s="64"/>
      <c r="GJW38" s="64"/>
      <c r="GJX38" s="64"/>
      <c r="GJY38" s="64"/>
      <c r="GJZ38" s="64"/>
      <c r="GKA38" s="64"/>
      <c r="GKB38" s="64"/>
      <c r="GKC38" s="64"/>
      <c r="GKD38" s="64"/>
      <c r="GKE38" s="64"/>
      <c r="GKF38" s="64"/>
      <c r="GKG38" s="64"/>
      <c r="GKH38" s="64"/>
      <c r="GKI38" s="64"/>
      <c r="GKJ38" s="64"/>
      <c r="GKK38" s="64"/>
      <c r="GKL38" s="64"/>
      <c r="GKM38" s="64"/>
      <c r="GKN38" s="64"/>
      <c r="GKO38" s="64"/>
      <c r="GKP38" s="64"/>
      <c r="GKQ38" s="64"/>
      <c r="GKR38" s="64"/>
      <c r="GKS38" s="64"/>
      <c r="GKT38" s="64"/>
      <c r="GKU38" s="64"/>
      <c r="GKV38" s="64"/>
      <c r="GKW38" s="64"/>
      <c r="GKX38" s="64"/>
      <c r="GKY38" s="64"/>
      <c r="GKZ38" s="64"/>
      <c r="GLA38" s="64"/>
      <c r="GLB38" s="64"/>
      <c r="GLC38" s="64"/>
      <c r="GLD38" s="64"/>
      <c r="GLE38" s="64"/>
      <c r="GLF38" s="64"/>
      <c r="GLG38" s="64"/>
      <c r="GLH38" s="64"/>
      <c r="GLI38" s="64"/>
      <c r="GLJ38" s="64"/>
      <c r="GLK38" s="64"/>
      <c r="GLL38" s="64"/>
      <c r="GLM38" s="64"/>
      <c r="GLN38" s="64"/>
      <c r="GLO38" s="64"/>
      <c r="GLP38" s="64"/>
      <c r="GLQ38" s="64"/>
      <c r="GLR38" s="64"/>
      <c r="GLS38" s="64"/>
      <c r="GLT38" s="64"/>
      <c r="GLU38" s="64"/>
      <c r="GLV38" s="64"/>
      <c r="GLW38" s="64"/>
      <c r="GLX38" s="64"/>
      <c r="GLY38" s="64"/>
      <c r="GLZ38" s="64"/>
      <c r="GMA38" s="64"/>
      <c r="GMB38" s="64"/>
      <c r="GMC38" s="64"/>
      <c r="GMD38" s="64"/>
      <c r="GME38" s="64"/>
      <c r="GMF38" s="64"/>
      <c r="GMG38" s="64"/>
      <c r="GMH38" s="64"/>
      <c r="GMI38" s="64"/>
      <c r="GMJ38" s="64"/>
      <c r="GMK38" s="64"/>
      <c r="GML38" s="64"/>
      <c r="GMM38" s="64"/>
      <c r="GMN38" s="64"/>
      <c r="GMO38" s="64"/>
      <c r="GMP38" s="64"/>
      <c r="GMQ38" s="64"/>
      <c r="GMR38" s="64"/>
      <c r="GMS38" s="64"/>
      <c r="GMT38" s="64"/>
      <c r="GMU38" s="64"/>
      <c r="GMV38" s="64"/>
      <c r="GMW38" s="64"/>
      <c r="GMX38" s="64"/>
      <c r="GMY38" s="64"/>
      <c r="GMZ38" s="64"/>
      <c r="GNA38" s="64"/>
      <c r="GNB38" s="64"/>
      <c r="GNC38" s="64"/>
      <c r="GND38" s="64"/>
      <c r="GNE38" s="64"/>
      <c r="GNF38" s="64"/>
      <c r="GNG38" s="64"/>
      <c r="GNH38" s="64"/>
      <c r="GNI38" s="64"/>
      <c r="GNJ38" s="64"/>
      <c r="GNK38" s="64"/>
      <c r="GNL38" s="64"/>
      <c r="GNM38" s="64"/>
      <c r="GNN38" s="64"/>
      <c r="GNO38" s="64"/>
      <c r="GNP38" s="64"/>
      <c r="GNQ38" s="64"/>
      <c r="GNR38" s="64"/>
      <c r="GNS38" s="64"/>
      <c r="GNT38" s="64"/>
      <c r="GNU38" s="64"/>
      <c r="GNV38" s="64"/>
      <c r="GNW38" s="64"/>
      <c r="GNX38" s="64"/>
      <c r="GNY38" s="64"/>
      <c r="GNZ38" s="64"/>
      <c r="GOA38" s="64"/>
      <c r="GOB38" s="64"/>
      <c r="GOC38" s="64"/>
      <c r="GOD38" s="64"/>
      <c r="GOE38" s="64"/>
      <c r="GOF38" s="64"/>
      <c r="GOG38" s="64"/>
      <c r="GOH38" s="64"/>
      <c r="GOI38" s="64"/>
      <c r="GOJ38" s="64"/>
      <c r="GOK38" s="64"/>
      <c r="GOL38" s="64"/>
      <c r="GOM38" s="64"/>
      <c r="GON38" s="64"/>
      <c r="GOO38" s="64"/>
      <c r="GOP38" s="64"/>
      <c r="GOQ38" s="64"/>
      <c r="GOR38" s="64"/>
      <c r="GOS38" s="64"/>
      <c r="GOT38" s="64"/>
      <c r="GOU38" s="64"/>
      <c r="GOV38" s="64"/>
      <c r="GOW38" s="64"/>
      <c r="GOX38" s="64"/>
      <c r="GOY38" s="64"/>
      <c r="GOZ38" s="64"/>
      <c r="GPA38" s="64"/>
      <c r="GPB38" s="64"/>
      <c r="GPC38" s="64"/>
      <c r="GPD38" s="64"/>
      <c r="GPE38" s="64"/>
      <c r="GPF38" s="64"/>
      <c r="GPG38" s="64"/>
      <c r="GPH38" s="64"/>
      <c r="GPI38" s="64"/>
      <c r="GPJ38" s="64"/>
      <c r="GPK38" s="64"/>
      <c r="GPL38" s="64"/>
      <c r="GPM38" s="64"/>
      <c r="GPN38" s="64"/>
      <c r="GPO38" s="64"/>
      <c r="GPP38" s="64"/>
      <c r="GPQ38" s="64"/>
      <c r="GPR38" s="64"/>
      <c r="GPS38" s="64"/>
      <c r="GPT38" s="64"/>
      <c r="GPU38" s="64"/>
      <c r="GPV38" s="64"/>
      <c r="GPW38" s="64"/>
      <c r="GPX38" s="64"/>
      <c r="GPY38" s="64"/>
      <c r="GPZ38" s="64"/>
      <c r="GQA38" s="64"/>
      <c r="GQB38" s="64"/>
      <c r="GQC38" s="64"/>
      <c r="GQD38" s="64"/>
      <c r="GQE38" s="64"/>
      <c r="GQF38" s="64"/>
      <c r="GQG38" s="64"/>
      <c r="GQH38" s="64"/>
      <c r="GQI38" s="64"/>
      <c r="GQJ38" s="64"/>
      <c r="GQK38" s="64"/>
      <c r="GQL38" s="64"/>
      <c r="GQM38" s="64"/>
      <c r="GQN38" s="64"/>
      <c r="GQO38" s="64"/>
      <c r="GQP38" s="64"/>
      <c r="GQQ38" s="64"/>
      <c r="GQR38" s="64"/>
      <c r="GQS38" s="64"/>
      <c r="GQT38" s="64"/>
      <c r="GQU38" s="64"/>
      <c r="GQV38" s="64"/>
      <c r="GQW38" s="64"/>
      <c r="GQX38" s="64"/>
      <c r="GQY38" s="64"/>
      <c r="GQZ38" s="64"/>
      <c r="GRA38" s="64"/>
      <c r="GRB38" s="64"/>
      <c r="GRC38" s="64"/>
      <c r="GRD38" s="64"/>
      <c r="GRE38" s="64"/>
      <c r="GRF38" s="64"/>
      <c r="GRG38" s="64"/>
      <c r="GRH38" s="64"/>
      <c r="GRI38" s="64"/>
      <c r="GRJ38" s="64"/>
      <c r="GRK38" s="64"/>
      <c r="GRL38" s="64"/>
      <c r="GRM38" s="64"/>
      <c r="GRN38" s="64"/>
      <c r="GRO38" s="64"/>
      <c r="GRP38" s="64"/>
      <c r="GRQ38" s="64"/>
      <c r="GRR38" s="64"/>
      <c r="GRS38" s="64"/>
      <c r="GRT38" s="64"/>
      <c r="GRU38" s="64"/>
      <c r="GRV38" s="64"/>
      <c r="GRW38" s="64"/>
      <c r="GRX38" s="64"/>
      <c r="GRY38" s="64"/>
      <c r="GRZ38" s="64"/>
      <c r="GSA38" s="64"/>
      <c r="GSB38" s="64"/>
      <c r="GSC38" s="64"/>
      <c r="GSD38" s="64"/>
      <c r="GSE38" s="64"/>
      <c r="GSF38" s="64"/>
      <c r="GSG38" s="64"/>
      <c r="GSH38" s="64"/>
      <c r="GSI38" s="64"/>
      <c r="GSJ38" s="64"/>
      <c r="GSK38" s="64"/>
      <c r="GSL38" s="64"/>
      <c r="GSM38" s="64"/>
      <c r="GSN38" s="64"/>
      <c r="GSO38" s="64"/>
      <c r="GSP38" s="64"/>
      <c r="GSQ38" s="64"/>
      <c r="GSR38" s="64"/>
      <c r="GSS38" s="64"/>
      <c r="GST38" s="64"/>
      <c r="GSU38" s="64"/>
      <c r="GSV38" s="64"/>
      <c r="GSW38" s="64"/>
      <c r="GSX38" s="64"/>
      <c r="GSY38" s="64"/>
      <c r="GSZ38" s="64"/>
      <c r="GTA38" s="64"/>
      <c r="GTB38" s="64"/>
      <c r="GTC38" s="64"/>
      <c r="GTD38" s="64"/>
      <c r="GTE38" s="64"/>
      <c r="GTF38" s="64"/>
      <c r="GTG38" s="64"/>
      <c r="GTH38" s="64"/>
      <c r="GTI38" s="64"/>
      <c r="GTJ38" s="64"/>
      <c r="GTK38" s="64"/>
      <c r="GTL38" s="64"/>
      <c r="GTM38" s="64"/>
      <c r="GTN38" s="64"/>
      <c r="GTO38" s="64"/>
      <c r="GTP38" s="64"/>
      <c r="GTQ38" s="64"/>
      <c r="GTR38" s="64"/>
      <c r="GTS38" s="64"/>
      <c r="GTT38" s="64"/>
      <c r="GTU38" s="64"/>
      <c r="GTV38" s="64"/>
      <c r="GTW38" s="64"/>
      <c r="GTX38" s="64"/>
      <c r="GTY38" s="64"/>
      <c r="GTZ38" s="64"/>
      <c r="GUA38" s="64"/>
      <c r="GUB38" s="64"/>
      <c r="GUC38" s="64"/>
      <c r="GUD38" s="64"/>
      <c r="GUE38" s="64"/>
      <c r="GUF38" s="64"/>
      <c r="GUG38" s="64"/>
      <c r="GUH38" s="64"/>
      <c r="GUI38" s="64"/>
      <c r="GUJ38" s="64"/>
      <c r="GUK38" s="64"/>
      <c r="GUL38" s="64"/>
      <c r="GUM38" s="64"/>
      <c r="GUN38" s="64"/>
      <c r="GUO38" s="64"/>
      <c r="GUP38" s="64"/>
      <c r="GUQ38" s="64"/>
      <c r="GUR38" s="64"/>
      <c r="GUS38" s="64"/>
      <c r="GUT38" s="64"/>
      <c r="GUU38" s="64"/>
      <c r="GUV38" s="64"/>
      <c r="GUW38" s="64"/>
      <c r="GUX38" s="64"/>
      <c r="GUY38" s="64"/>
      <c r="GUZ38" s="64"/>
      <c r="GVA38" s="64"/>
      <c r="GVB38" s="64"/>
      <c r="GVC38" s="64"/>
      <c r="GVD38" s="64"/>
      <c r="GVE38" s="64"/>
      <c r="GVF38" s="64"/>
      <c r="GVG38" s="64"/>
      <c r="GVH38" s="64"/>
      <c r="GVI38" s="64"/>
      <c r="GVJ38" s="64"/>
      <c r="GVK38" s="64"/>
      <c r="GVL38" s="64"/>
      <c r="GVM38" s="64"/>
      <c r="GVN38" s="64"/>
      <c r="GVO38" s="64"/>
      <c r="GVP38" s="64"/>
      <c r="GVQ38" s="64"/>
      <c r="GVR38" s="64"/>
      <c r="GVS38" s="64"/>
      <c r="GVT38" s="64"/>
      <c r="GVU38" s="64"/>
      <c r="GVV38" s="64"/>
      <c r="GVW38" s="64"/>
      <c r="GVX38" s="64"/>
      <c r="GVY38" s="64"/>
      <c r="GVZ38" s="64"/>
      <c r="GWA38" s="64"/>
      <c r="GWB38" s="64"/>
      <c r="GWC38" s="64"/>
      <c r="GWD38" s="64"/>
      <c r="GWE38" s="64"/>
      <c r="GWF38" s="64"/>
      <c r="GWG38" s="64"/>
      <c r="GWH38" s="64"/>
      <c r="GWI38" s="64"/>
      <c r="GWJ38" s="64"/>
      <c r="GWK38" s="64"/>
      <c r="GWL38" s="64"/>
      <c r="GWM38" s="64"/>
      <c r="GWN38" s="64"/>
      <c r="GWO38" s="64"/>
      <c r="GWP38" s="64"/>
      <c r="GWQ38" s="64"/>
      <c r="GWR38" s="64"/>
      <c r="GWS38" s="64"/>
      <c r="GWT38" s="64"/>
      <c r="GWU38" s="64"/>
      <c r="GWV38" s="64"/>
      <c r="GWW38" s="64"/>
      <c r="GWX38" s="64"/>
      <c r="GWY38" s="64"/>
      <c r="GWZ38" s="64"/>
      <c r="GXA38" s="64"/>
      <c r="GXB38" s="64"/>
      <c r="GXC38" s="64"/>
      <c r="GXD38" s="64"/>
      <c r="GXE38" s="64"/>
      <c r="GXF38" s="64"/>
      <c r="GXG38" s="64"/>
      <c r="GXH38" s="64"/>
      <c r="GXI38" s="64"/>
      <c r="GXJ38" s="64"/>
      <c r="GXK38" s="64"/>
      <c r="GXL38" s="64"/>
      <c r="GXM38" s="64"/>
      <c r="GXN38" s="64"/>
      <c r="GXO38" s="64"/>
      <c r="GXP38" s="64"/>
      <c r="GXQ38" s="64"/>
      <c r="GXR38" s="64"/>
      <c r="GXS38" s="64"/>
      <c r="GXT38" s="64"/>
      <c r="GXU38" s="64"/>
      <c r="GXV38" s="64"/>
      <c r="GXW38" s="64"/>
      <c r="GXX38" s="64"/>
      <c r="GXY38" s="64"/>
      <c r="GXZ38" s="64"/>
      <c r="GYA38" s="64"/>
      <c r="GYB38" s="64"/>
      <c r="GYC38" s="64"/>
      <c r="GYD38" s="64"/>
      <c r="GYE38" s="64"/>
      <c r="GYF38" s="64"/>
      <c r="GYG38" s="64"/>
      <c r="GYH38" s="64"/>
      <c r="GYI38" s="64"/>
      <c r="GYJ38" s="64"/>
      <c r="GYK38" s="64"/>
      <c r="GYL38" s="64"/>
      <c r="GYM38" s="64"/>
      <c r="GYN38" s="64"/>
      <c r="GYO38" s="64"/>
      <c r="GYP38" s="64"/>
      <c r="GYQ38" s="64"/>
      <c r="GYR38" s="64"/>
      <c r="GYS38" s="64"/>
      <c r="GYT38" s="64"/>
      <c r="GYU38" s="64"/>
      <c r="GYV38" s="64"/>
      <c r="GYW38" s="64"/>
      <c r="GYX38" s="64"/>
      <c r="GYY38" s="64"/>
      <c r="GYZ38" s="64"/>
      <c r="GZA38" s="64"/>
      <c r="GZB38" s="64"/>
      <c r="GZC38" s="64"/>
      <c r="GZD38" s="64"/>
      <c r="GZE38" s="64"/>
      <c r="GZF38" s="64"/>
      <c r="GZG38" s="64"/>
      <c r="GZH38" s="64"/>
      <c r="GZI38" s="64"/>
      <c r="GZJ38" s="64"/>
      <c r="GZK38" s="64"/>
      <c r="GZL38" s="64"/>
      <c r="GZM38" s="64"/>
      <c r="GZN38" s="64"/>
      <c r="GZO38" s="64"/>
      <c r="GZP38" s="64"/>
      <c r="GZQ38" s="64"/>
      <c r="GZR38" s="64"/>
      <c r="GZS38" s="64"/>
      <c r="GZT38" s="64"/>
      <c r="GZU38" s="64"/>
      <c r="GZV38" s="64"/>
      <c r="GZW38" s="64"/>
      <c r="GZX38" s="64"/>
      <c r="GZY38" s="64"/>
      <c r="GZZ38" s="64"/>
      <c r="HAA38" s="64"/>
      <c r="HAB38" s="64"/>
      <c r="HAC38" s="64"/>
      <c r="HAD38" s="64"/>
      <c r="HAE38" s="64"/>
      <c r="HAF38" s="64"/>
      <c r="HAG38" s="64"/>
      <c r="HAH38" s="64"/>
      <c r="HAI38" s="64"/>
      <c r="HAJ38" s="64"/>
      <c r="HAK38" s="64"/>
      <c r="HAL38" s="64"/>
      <c r="HAM38" s="64"/>
      <c r="HAN38" s="64"/>
      <c r="HAO38" s="64"/>
      <c r="HAP38" s="64"/>
      <c r="HAQ38" s="64"/>
      <c r="HAR38" s="64"/>
      <c r="HAS38" s="64"/>
      <c r="HAT38" s="64"/>
      <c r="HAU38" s="64"/>
      <c r="HAV38" s="64"/>
      <c r="HAW38" s="64"/>
      <c r="HAX38" s="64"/>
      <c r="HAY38" s="64"/>
      <c r="HAZ38" s="64"/>
      <c r="HBA38" s="64"/>
      <c r="HBB38" s="64"/>
      <c r="HBC38" s="64"/>
      <c r="HBD38" s="64"/>
      <c r="HBE38" s="64"/>
      <c r="HBF38" s="64"/>
      <c r="HBG38" s="64"/>
      <c r="HBH38" s="64"/>
      <c r="HBI38" s="64"/>
      <c r="HBJ38" s="64"/>
      <c r="HBK38" s="64"/>
      <c r="HBL38" s="64"/>
      <c r="HBM38" s="64"/>
      <c r="HBN38" s="64"/>
      <c r="HBO38" s="64"/>
      <c r="HBP38" s="64"/>
      <c r="HBQ38" s="64"/>
      <c r="HBR38" s="64"/>
      <c r="HBS38" s="64"/>
      <c r="HBT38" s="64"/>
      <c r="HBU38" s="64"/>
      <c r="HBV38" s="64"/>
      <c r="HBW38" s="64"/>
      <c r="HBX38" s="64"/>
      <c r="HBY38" s="64"/>
      <c r="HBZ38" s="64"/>
      <c r="HCA38" s="64"/>
      <c r="HCB38" s="64"/>
      <c r="HCC38" s="64"/>
      <c r="HCD38" s="64"/>
      <c r="HCE38" s="64"/>
      <c r="HCF38" s="64"/>
      <c r="HCG38" s="64"/>
      <c r="HCH38" s="64"/>
      <c r="HCI38" s="64"/>
      <c r="HCJ38" s="64"/>
      <c r="HCK38" s="64"/>
      <c r="HCL38" s="64"/>
      <c r="HCM38" s="64"/>
      <c r="HCN38" s="64"/>
      <c r="HCO38" s="64"/>
      <c r="HCP38" s="64"/>
      <c r="HCQ38" s="64"/>
      <c r="HCR38" s="64"/>
      <c r="HCS38" s="64"/>
      <c r="HCT38" s="64"/>
      <c r="HCU38" s="64"/>
      <c r="HCV38" s="64"/>
      <c r="HCW38" s="64"/>
      <c r="HCX38" s="64"/>
      <c r="HCY38" s="64"/>
      <c r="HCZ38" s="64"/>
      <c r="HDA38" s="64"/>
      <c r="HDB38" s="64"/>
      <c r="HDC38" s="64"/>
      <c r="HDD38" s="64"/>
      <c r="HDE38" s="64"/>
      <c r="HDF38" s="64"/>
      <c r="HDG38" s="64"/>
      <c r="HDH38" s="64"/>
      <c r="HDI38" s="64"/>
      <c r="HDJ38" s="64"/>
      <c r="HDK38" s="64"/>
      <c r="HDL38" s="64"/>
      <c r="HDM38" s="64"/>
      <c r="HDN38" s="64"/>
      <c r="HDO38" s="64"/>
      <c r="HDP38" s="64"/>
      <c r="HDQ38" s="64"/>
      <c r="HDR38" s="64"/>
      <c r="HDS38" s="64"/>
      <c r="HDT38" s="64"/>
      <c r="HDU38" s="64"/>
      <c r="HDV38" s="64"/>
      <c r="HDW38" s="64"/>
      <c r="HDX38" s="64"/>
      <c r="HDY38" s="64"/>
      <c r="HDZ38" s="64"/>
      <c r="HEA38" s="64"/>
      <c r="HEB38" s="64"/>
      <c r="HEC38" s="64"/>
      <c r="HED38" s="64"/>
      <c r="HEE38" s="64"/>
      <c r="HEF38" s="64"/>
      <c r="HEG38" s="64"/>
      <c r="HEH38" s="64"/>
      <c r="HEI38" s="64"/>
      <c r="HEJ38" s="64"/>
      <c r="HEK38" s="64"/>
      <c r="HEL38" s="64"/>
      <c r="HEM38" s="64"/>
      <c r="HEN38" s="64"/>
      <c r="HEO38" s="64"/>
      <c r="HEP38" s="64"/>
      <c r="HEQ38" s="64"/>
      <c r="HER38" s="64"/>
      <c r="HES38" s="64"/>
      <c r="HET38" s="64"/>
      <c r="HEU38" s="64"/>
      <c r="HEV38" s="64"/>
      <c r="HEW38" s="64"/>
      <c r="HEX38" s="64"/>
      <c r="HEY38" s="64"/>
      <c r="HEZ38" s="64"/>
      <c r="HFA38" s="64"/>
      <c r="HFB38" s="64"/>
      <c r="HFC38" s="64"/>
      <c r="HFD38" s="64"/>
      <c r="HFE38" s="64"/>
      <c r="HFF38" s="64"/>
      <c r="HFG38" s="64"/>
      <c r="HFH38" s="64"/>
      <c r="HFI38" s="64"/>
      <c r="HFJ38" s="64"/>
      <c r="HFK38" s="64"/>
      <c r="HFL38" s="64"/>
      <c r="HFM38" s="64"/>
      <c r="HFN38" s="64"/>
      <c r="HFO38" s="64"/>
      <c r="HFP38" s="64"/>
      <c r="HFQ38" s="64"/>
      <c r="HFR38" s="64"/>
      <c r="HFS38" s="64"/>
      <c r="HFT38" s="64"/>
      <c r="HFU38" s="64"/>
      <c r="HFV38" s="64"/>
      <c r="HFW38" s="64"/>
      <c r="HFX38" s="64"/>
      <c r="HFY38" s="64"/>
      <c r="HFZ38" s="64"/>
      <c r="HGA38" s="64"/>
      <c r="HGB38" s="64"/>
      <c r="HGC38" s="64"/>
      <c r="HGD38" s="64"/>
      <c r="HGE38" s="64"/>
      <c r="HGF38" s="64"/>
      <c r="HGG38" s="64"/>
      <c r="HGH38" s="64"/>
      <c r="HGI38" s="64"/>
      <c r="HGJ38" s="64"/>
      <c r="HGK38" s="64"/>
      <c r="HGL38" s="64"/>
      <c r="HGM38" s="64"/>
      <c r="HGN38" s="64"/>
      <c r="HGO38" s="64"/>
      <c r="HGP38" s="64"/>
      <c r="HGQ38" s="64"/>
      <c r="HGR38" s="64"/>
      <c r="HGS38" s="64"/>
      <c r="HGT38" s="64"/>
      <c r="HGU38" s="64"/>
      <c r="HGV38" s="64"/>
      <c r="HGW38" s="64"/>
      <c r="HGX38" s="64"/>
      <c r="HGY38" s="64"/>
      <c r="HGZ38" s="64"/>
      <c r="HHA38" s="64"/>
      <c r="HHB38" s="64"/>
      <c r="HHC38" s="64"/>
      <c r="HHD38" s="64"/>
      <c r="HHE38" s="64"/>
      <c r="HHF38" s="64"/>
      <c r="HHG38" s="64"/>
      <c r="HHH38" s="64"/>
      <c r="HHI38" s="64"/>
      <c r="HHJ38" s="64"/>
      <c r="HHK38" s="64"/>
      <c r="HHL38" s="64"/>
      <c r="HHM38" s="64"/>
      <c r="HHN38" s="64"/>
      <c r="HHO38" s="64"/>
      <c r="HHP38" s="64"/>
      <c r="HHQ38" s="64"/>
      <c r="HHR38" s="64"/>
      <c r="HHS38" s="64"/>
      <c r="HHT38" s="64"/>
      <c r="HHU38" s="64"/>
      <c r="HHV38" s="64"/>
      <c r="HHW38" s="64"/>
      <c r="HHX38" s="64"/>
      <c r="HHY38" s="64"/>
      <c r="HHZ38" s="64"/>
      <c r="HIA38" s="64"/>
      <c r="HIB38" s="64"/>
      <c r="HIC38" s="64"/>
      <c r="HID38" s="64"/>
      <c r="HIE38" s="64"/>
      <c r="HIF38" s="64"/>
      <c r="HIG38" s="64"/>
      <c r="HIH38" s="64"/>
      <c r="HII38" s="64"/>
      <c r="HIJ38" s="64"/>
      <c r="HIK38" s="64"/>
      <c r="HIL38" s="64"/>
      <c r="HIM38" s="64"/>
      <c r="HIN38" s="64"/>
      <c r="HIO38" s="64"/>
      <c r="HIP38" s="64"/>
      <c r="HIQ38" s="64"/>
      <c r="HIR38" s="64"/>
      <c r="HIS38" s="64"/>
      <c r="HIT38" s="64"/>
      <c r="HIU38" s="64"/>
      <c r="HIV38" s="64"/>
      <c r="HIW38" s="64"/>
      <c r="HIX38" s="64"/>
      <c r="HIY38" s="64"/>
      <c r="HIZ38" s="64"/>
      <c r="HJA38" s="64"/>
      <c r="HJB38" s="64"/>
      <c r="HJC38" s="64"/>
      <c r="HJD38" s="64"/>
      <c r="HJE38" s="64"/>
      <c r="HJF38" s="64"/>
      <c r="HJG38" s="64"/>
      <c r="HJH38" s="64"/>
      <c r="HJI38" s="64"/>
      <c r="HJJ38" s="64"/>
      <c r="HJK38" s="64"/>
      <c r="HJL38" s="64"/>
      <c r="HJM38" s="64"/>
      <c r="HJN38" s="64"/>
      <c r="HJO38" s="64"/>
      <c r="HJP38" s="64"/>
      <c r="HJQ38" s="64"/>
      <c r="HJR38" s="64"/>
      <c r="HJS38" s="64"/>
      <c r="HJT38" s="64"/>
      <c r="HJU38" s="64"/>
      <c r="HJV38" s="64"/>
      <c r="HJW38" s="64"/>
      <c r="HJX38" s="64"/>
      <c r="HJY38" s="64"/>
      <c r="HJZ38" s="64"/>
      <c r="HKA38" s="64"/>
      <c r="HKB38" s="64"/>
      <c r="HKC38" s="64"/>
      <c r="HKD38" s="64"/>
      <c r="HKE38" s="64"/>
      <c r="HKF38" s="64"/>
      <c r="HKG38" s="64"/>
      <c r="HKH38" s="64"/>
      <c r="HKI38" s="64"/>
      <c r="HKJ38" s="64"/>
      <c r="HKK38" s="64"/>
      <c r="HKL38" s="64"/>
      <c r="HKM38" s="64"/>
      <c r="HKN38" s="64"/>
      <c r="HKO38" s="64"/>
      <c r="HKP38" s="64"/>
      <c r="HKQ38" s="64"/>
      <c r="HKR38" s="64"/>
      <c r="HKS38" s="64"/>
      <c r="HKT38" s="64"/>
      <c r="HKU38" s="64"/>
      <c r="HKV38" s="64"/>
      <c r="HKW38" s="64"/>
      <c r="HKX38" s="64"/>
      <c r="HKY38" s="64"/>
      <c r="HKZ38" s="64"/>
      <c r="HLA38" s="64"/>
      <c r="HLB38" s="64"/>
      <c r="HLC38" s="64"/>
      <c r="HLD38" s="64"/>
      <c r="HLE38" s="64"/>
      <c r="HLF38" s="64"/>
      <c r="HLG38" s="64"/>
      <c r="HLH38" s="64"/>
      <c r="HLI38" s="64"/>
      <c r="HLJ38" s="64"/>
      <c r="HLK38" s="64"/>
      <c r="HLL38" s="64"/>
      <c r="HLM38" s="64"/>
      <c r="HLN38" s="64"/>
      <c r="HLO38" s="64"/>
      <c r="HLP38" s="64"/>
      <c r="HLQ38" s="64"/>
      <c r="HLR38" s="64"/>
      <c r="HLS38" s="64"/>
      <c r="HLT38" s="64"/>
      <c r="HLU38" s="64"/>
      <c r="HLV38" s="64"/>
      <c r="HLW38" s="64"/>
      <c r="HLX38" s="64"/>
      <c r="HLY38" s="64"/>
      <c r="HLZ38" s="64"/>
      <c r="HMA38" s="64"/>
      <c r="HMB38" s="64"/>
      <c r="HMC38" s="64"/>
      <c r="HMD38" s="64"/>
      <c r="HME38" s="64"/>
      <c r="HMF38" s="64"/>
      <c r="HMG38" s="64"/>
      <c r="HMH38" s="64"/>
      <c r="HMI38" s="64"/>
      <c r="HMJ38" s="64"/>
      <c r="HMK38" s="64"/>
      <c r="HML38" s="64"/>
      <c r="HMM38" s="64"/>
      <c r="HMN38" s="64"/>
      <c r="HMO38" s="64"/>
      <c r="HMP38" s="64"/>
      <c r="HMQ38" s="64"/>
      <c r="HMR38" s="64"/>
      <c r="HMS38" s="64"/>
      <c r="HMT38" s="64"/>
      <c r="HMU38" s="64"/>
      <c r="HMV38" s="64"/>
      <c r="HMW38" s="64"/>
      <c r="HMX38" s="64"/>
      <c r="HMY38" s="64"/>
      <c r="HMZ38" s="64"/>
      <c r="HNA38" s="64"/>
      <c r="HNB38" s="64"/>
      <c r="HNC38" s="64"/>
      <c r="HND38" s="64"/>
      <c r="HNE38" s="64"/>
      <c r="HNF38" s="64"/>
      <c r="HNG38" s="64"/>
      <c r="HNH38" s="64"/>
      <c r="HNI38" s="64"/>
      <c r="HNJ38" s="64"/>
      <c r="HNK38" s="64"/>
      <c r="HNL38" s="64"/>
      <c r="HNM38" s="64"/>
      <c r="HNN38" s="64"/>
      <c r="HNO38" s="64"/>
      <c r="HNP38" s="64"/>
      <c r="HNQ38" s="64"/>
      <c r="HNR38" s="64"/>
      <c r="HNS38" s="64"/>
      <c r="HNT38" s="64"/>
      <c r="HNU38" s="64"/>
      <c r="HNV38" s="64"/>
      <c r="HNW38" s="64"/>
      <c r="HNX38" s="64"/>
      <c r="HNY38" s="64"/>
      <c r="HNZ38" s="64"/>
      <c r="HOA38" s="64"/>
      <c r="HOB38" s="64"/>
      <c r="HOC38" s="64"/>
      <c r="HOD38" s="64"/>
      <c r="HOE38" s="64"/>
      <c r="HOF38" s="64"/>
      <c r="HOG38" s="64"/>
      <c r="HOH38" s="64"/>
      <c r="HOI38" s="64"/>
      <c r="HOJ38" s="64"/>
      <c r="HOK38" s="64"/>
      <c r="HOL38" s="64"/>
      <c r="HOM38" s="64"/>
      <c r="HON38" s="64"/>
      <c r="HOO38" s="64"/>
      <c r="HOP38" s="64"/>
      <c r="HOQ38" s="64"/>
      <c r="HOR38" s="64"/>
      <c r="HOS38" s="64"/>
      <c r="HOT38" s="64"/>
      <c r="HOU38" s="64"/>
      <c r="HOV38" s="64"/>
      <c r="HOW38" s="64"/>
      <c r="HOX38" s="64"/>
      <c r="HOY38" s="64"/>
      <c r="HOZ38" s="64"/>
      <c r="HPA38" s="64"/>
      <c r="HPB38" s="64"/>
      <c r="HPC38" s="64"/>
      <c r="HPD38" s="64"/>
      <c r="HPE38" s="64"/>
      <c r="HPF38" s="64"/>
      <c r="HPG38" s="64"/>
      <c r="HPH38" s="64"/>
      <c r="HPI38" s="64"/>
      <c r="HPJ38" s="64"/>
      <c r="HPK38" s="64"/>
      <c r="HPL38" s="64"/>
      <c r="HPM38" s="64"/>
      <c r="HPN38" s="64"/>
      <c r="HPO38" s="64"/>
      <c r="HPP38" s="64"/>
      <c r="HPQ38" s="64"/>
      <c r="HPR38" s="64"/>
      <c r="HPS38" s="64"/>
      <c r="HPT38" s="64"/>
      <c r="HPU38" s="64"/>
      <c r="HPV38" s="64"/>
      <c r="HPW38" s="64"/>
      <c r="HPX38" s="64"/>
      <c r="HPY38" s="64"/>
      <c r="HPZ38" s="64"/>
      <c r="HQA38" s="64"/>
      <c r="HQB38" s="64"/>
      <c r="HQC38" s="64"/>
      <c r="HQD38" s="64"/>
      <c r="HQE38" s="64"/>
      <c r="HQF38" s="64"/>
      <c r="HQG38" s="64"/>
      <c r="HQH38" s="64"/>
      <c r="HQI38" s="64"/>
      <c r="HQJ38" s="64"/>
      <c r="HQK38" s="64"/>
      <c r="HQL38" s="64"/>
      <c r="HQM38" s="64"/>
      <c r="HQN38" s="64"/>
      <c r="HQO38" s="64"/>
      <c r="HQP38" s="64"/>
      <c r="HQQ38" s="64"/>
      <c r="HQR38" s="64"/>
      <c r="HQS38" s="64"/>
      <c r="HQT38" s="64"/>
      <c r="HQU38" s="64"/>
      <c r="HQV38" s="64"/>
      <c r="HQW38" s="64"/>
      <c r="HQX38" s="64"/>
      <c r="HQY38" s="64"/>
      <c r="HQZ38" s="64"/>
      <c r="HRA38" s="64"/>
      <c r="HRB38" s="64"/>
      <c r="HRC38" s="64"/>
      <c r="HRD38" s="64"/>
      <c r="HRE38" s="64"/>
      <c r="HRF38" s="64"/>
      <c r="HRG38" s="64"/>
      <c r="HRH38" s="64"/>
      <c r="HRI38" s="64"/>
      <c r="HRJ38" s="64"/>
      <c r="HRK38" s="64"/>
      <c r="HRL38" s="64"/>
      <c r="HRM38" s="64"/>
      <c r="HRN38" s="64"/>
      <c r="HRO38" s="64"/>
      <c r="HRP38" s="64"/>
      <c r="HRQ38" s="64"/>
      <c r="HRR38" s="64"/>
      <c r="HRS38" s="64"/>
      <c r="HRT38" s="64"/>
      <c r="HRU38" s="64"/>
      <c r="HRV38" s="64"/>
      <c r="HRW38" s="64"/>
      <c r="HRX38" s="64"/>
      <c r="HRY38" s="64"/>
      <c r="HRZ38" s="64"/>
      <c r="HSA38" s="64"/>
      <c r="HSB38" s="64"/>
      <c r="HSC38" s="64"/>
      <c r="HSD38" s="64"/>
      <c r="HSE38" s="64"/>
      <c r="HSF38" s="64"/>
      <c r="HSG38" s="64"/>
      <c r="HSH38" s="64"/>
      <c r="HSI38" s="64"/>
      <c r="HSJ38" s="64"/>
      <c r="HSK38" s="64"/>
      <c r="HSL38" s="64"/>
      <c r="HSM38" s="64"/>
      <c r="HSN38" s="64"/>
      <c r="HSO38" s="64"/>
      <c r="HSP38" s="64"/>
      <c r="HSQ38" s="64"/>
      <c r="HSR38" s="64"/>
      <c r="HSS38" s="64"/>
      <c r="HST38" s="64"/>
      <c r="HSU38" s="64"/>
      <c r="HSV38" s="64"/>
      <c r="HSW38" s="64"/>
      <c r="HSX38" s="64"/>
      <c r="HSY38" s="64"/>
      <c r="HSZ38" s="64"/>
      <c r="HTA38" s="64"/>
      <c r="HTB38" s="64"/>
      <c r="HTC38" s="64"/>
      <c r="HTD38" s="64"/>
      <c r="HTE38" s="64"/>
      <c r="HTF38" s="64"/>
      <c r="HTG38" s="64"/>
      <c r="HTH38" s="64"/>
      <c r="HTI38" s="64"/>
      <c r="HTJ38" s="64"/>
      <c r="HTK38" s="64"/>
      <c r="HTL38" s="64"/>
      <c r="HTM38" s="64"/>
      <c r="HTN38" s="64"/>
      <c r="HTO38" s="64"/>
      <c r="HTP38" s="64"/>
      <c r="HTQ38" s="64"/>
      <c r="HTR38" s="64"/>
      <c r="HTS38" s="64"/>
      <c r="HTT38" s="64"/>
      <c r="HTU38" s="64"/>
      <c r="HTV38" s="64"/>
      <c r="HTW38" s="64"/>
      <c r="HTX38" s="64"/>
      <c r="HTY38" s="64"/>
      <c r="HTZ38" s="64"/>
      <c r="HUA38" s="64"/>
      <c r="HUB38" s="64"/>
      <c r="HUC38" s="64"/>
      <c r="HUD38" s="64"/>
      <c r="HUE38" s="64"/>
      <c r="HUF38" s="64"/>
      <c r="HUG38" s="64"/>
      <c r="HUH38" s="64"/>
      <c r="HUI38" s="64"/>
      <c r="HUJ38" s="64"/>
      <c r="HUK38" s="64"/>
      <c r="HUL38" s="64"/>
      <c r="HUM38" s="64"/>
      <c r="HUN38" s="64"/>
      <c r="HUO38" s="64"/>
      <c r="HUP38" s="64"/>
      <c r="HUQ38" s="64"/>
      <c r="HUR38" s="64"/>
      <c r="HUS38" s="64"/>
      <c r="HUT38" s="64"/>
      <c r="HUU38" s="64"/>
      <c r="HUV38" s="64"/>
      <c r="HUW38" s="64"/>
      <c r="HUX38" s="64"/>
      <c r="HUY38" s="64"/>
      <c r="HUZ38" s="64"/>
      <c r="HVA38" s="64"/>
      <c r="HVB38" s="64"/>
      <c r="HVC38" s="64"/>
      <c r="HVD38" s="64"/>
      <c r="HVE38" s="64"/>
      <c r="HVF38" s="64"/>
      <c r="HVG38" s="64"/>
      <c r="HVH38" s="64"/>
      <c r="HVI38" s="64"/>
      <c r="HVJ38" s="64"/>
      <c r="HVK38" s="64"/>
      <c r="HVL38" s="64"/>
      <c r="HVM38" s="64"/>
      <c r="HVN38" s="64"/>
      <c r="HVO38" s="64"/>
      <c r="HVP38" s="64"/>
      <c r="HVQ38" s="64"/>
      <c r="HVR38" s="64"/>
      <c r="HVS38" s="64"/>
      <c r="HVT38" s="64"/>
      <c r="HVU38" s="64"/>
      <c r="HVV38" s="64"/>
      <c r="HVW38" s="64"/>
      <c r="HVX38" s="64"/>
      <c r="HVY38" s="64"/>
      <c r="HVZ38" s="64"/>
      <c r="HWA38" s="64"/>
      <c r="HWB38" s="64"/>
      <c r="HWC38" s="64"/>
      <c r="HWD38" s="64"/>
      <c r="HWE38" s="64"/>
      <c r="HWF38" s="64"/>
      <c r="HWG38" s="64"/>
      <c r="HWH38" s="64"/>
      <c r="HWI38" s="64"/>
      <c r="HWJ38" s="64"/>
      <c r="HWK38" s="64"/>
      <c r="HWL38" s="64"/>
      <c r="HWM38" s="64"/>
      <c r="HWN38" s="64"/>
      <c r="HWO38" s="64"/>
      <c r="HWP38" s="64"/>
      <c r="HWQ38" s="64"/>
      <c r="HWR38" s="64"/>
      <c r="HWS38" s="64"/>
      <c r="HWT38" s="64"/>
      <c r="HWU38" s="64"/>
      <c r="HWV38" s="64"/>
      <c r="HWW38" s="64"/>
      <c r="HWX38" s="64"/>
      <c r="HWY38" s="64"/>
      <c r="HWZ38" s="64"/>
      <c r="HXA38" s="64"/>
      <c r="HXB38" s="64"/>
      <c r="HXC38" s="64"/>
      <c r="HXD38" s="64"/>
      <c r="HXE38" s="64"/>
      <c r="HXF38" s="64"/>
      <c r="HXG38" s="64"/>
      <c r="HXH38" s="64"/>
      <c r="HXI38" s="64"/>
      <c r="HXJ38" s="64"/>
      <c r="HXK38" s="64"/>
      <c r="HXL38" s="64"/>
      <c r="HXM38" s="64"/>
      <c r="HXN38" s="64"/>
      <c r="HXO38" s="64"/>
      <c r="HXP38" s="64"/>
      <c r="HXQ38" s="64"/>
      <c r="HXR38" s="64"/>
      <c r="HXS38" s="64"/>
      <c r="HXT38" s="64"/>
      <c r="HXU38" s="64"/>
      <c r="HXV38" s="64"/>
      <c r="HXW38" s="64"/>
      <c r="HXX38" s="64"/>
      <c r="HXY38" s="64"/>
      <c r="HXZ38" s="64"/>
      <c r="HYA38" s="64"/>
      <c r="HYB38" s="64"/>
      <c r="HYC38" s="64"/>
      <c r="HYD38" s="64"/>
      <c r="HYE38" s="64"/>
      <c r="HYF38" s="64"/>
      <c r="HYG38" s="64"/>
      <c r="HYH38" s="64"/>
      <c r="HYI38" s="64"/>
      <c r="HYJ38" s="64"/>
      <c r="HYK38" s="64"/>
      <c r="HYL38" s="64"/>
      <c r="HYM38" s="64"/>
      <c r="HYN38" s="64"/>
      <c r="HYO38" s="64"/>
      <c r="HYP38" s="64"/>
      <c r="HYQ38" s="64"/>
      <c r="HYR38" s="64"/>
      <c r="HYS38" s="64"/>
      <c r="HYT38" s="64"/>
      <c r="HYU38" s="64"/>
      <c r="HYV38" s="64"/>
      <c r="HYW38" s="64"/>
      <c r="HYX38" s="64"/>
      <c r="HYY38" s="64"/>
      <c r="HYZ38" s="64"/>
      <c r="HZA38" s="64"/>
      <c r="HZB38" s="64"/>
      <c r="HZC38" s="64"/>
      <c r="HZD38" s="64"/>
      <c r="HZE38" s="64"/>
      <c r="HZF38" s="64"/>
      <c r="HZG38" s="64"/>
      <c r="HZH38" s="64"/>
      <c r="HZI38" s="64"/>
      <c r="HZJ38" s="64"/>
      <c r="HZK38" s="64"/>
      <c r="HZL38" s="64"/>
      <c r="HZM38" s="64"/>
      <c r="HZN38" s="64"/>
      <c r="HZO38" s="64"/>
      <c r="HZP38" s="64"/>
      <c r="HZQ38" s="64"/>
      <c r="HZR38" s="64"/>
      <c r="HZS38" s="64"/>
      <c r="HZT38" s="64"/>
      <c r="HZU38" s="64"/>
      <c r="HZV38" s="64"/>
      <c r="HZW38" s="64"/>
      <c r="HZX38" s="64"/>
      <c r="HZY38" s="64"/>
      <c r="HZZ38" s="64"/>
      <c r="IAA38" s="64"/>
      <c r="IAB38" s="64"/>
      <c r="IAC38" s="64"/>
      <c r="IAD38" s="64"/>
      <c r="IAE38" s="64"/>
      <c r="IAF38" s="64"/>
      <c r="IAG38" s="64"/>
      <c r="IAH38" s="64"/>
      <c r="IAI38" s="64"/>
      <c r="IAJ38" s="64"/>
      <c r="IAK38" s="64"/>
      <c r="IAL38" s="64"/>
      <c r="IAM38" s="64"/>
      <c r="IAN38" s="64"/>
      <c r="IAO38" s="64"/>
      <c r="IAP38" s="64"/>
      <c r="IAQ38" s="64"/>
      <c r="IAR38" s="64"/>
      <c r="IAS38" s="64"/>
      <c r="IAT38" s="64"/>
      <c r="IAU38" s="64"/>
      <c r="IAV38" s="64"/>
      <c r="IAW38" s="64"/>
      <c r="IAX38" s="64"/>
      <c r="IAY38" s="64"/>
      <c r="IAZ38" s="64"/>
      <c r="IBA38" s="64"/>
      <c r="IBB38" s="64"/>
      <c r="IBC38" s="64"/>
      <c r="IBD38" s="64"/>
      <c r="IBE38" s="64"/>
      <c r="IBF38" s="64"/>
      <c r="IBG38" s="64"/>
      <c r="IBH38" s="64"/>
      <c r="IBI38" s="64"/>
      <c r="IBJ38" s="64"/>
      <c r="IBK38" s="64"/>
      <c r="IBL38" s="64"/>
      <c r="IBM38" s="64"/>
      <c r="IBN38" s="64"/>
      <c r="IBO38" s="64"/>
      <c r="IBP38" s="64"/>
      <c r="IBQ38" s="64"/>
      <c r="IBR38" s="64"/>
      <c r="IBS38" s="64"/>
      <c r="IBT38" s="64"/>
      <c r="IBU38" s="64"/>
      <c r="IBV38" s="64"/>
      <c r="IBW38" s="64"/>
      <c r="IBX38" s="64"/>
      <c r="IBY38" s="64"/>
      <c r="IBZ38" s="64"/>
      <c r="ICA38" s="64"/>
      <c r="ICB38" s="64"/>
      <c r="ICC38" s="64"/>
      <c r="ICD38" s="64"/>
      <c r="ICE38" s="64"/>
      <c r="ICF38" s="64"/>
      <c r="ICG38" s="64"/>
      <c r="ICH38" s="64"/>
      <c r="ICI38" s="64"/>
      <c r="ICJ38" s="64"/>
      <c r="ICK38" s="64"/>
      <c r="ICL38" s="64"/>
      <c r="ICM38" s="64"/>
      <c r="ICN38" s="64"/>
      <c r="ICO38" s="64"/>
      <c r="ICP38" s="64"/>
      <c r="ICQ38" s="64"/>
      <c r="ICR38" s="64"/>
      <c r="ICS38" s="64"/>
      <c r="ICT38" s="64"/>
      <c r="ICU38" s="64"/>
      <c r="ICV38" s="64"/>
      <c r="ICW38" s="64"/>
      <c r="ICX38" s="64"/>
      <c r="ICY38" s="64"/>
      <c r="ICZ38" s="64"/>
      <c r="IDA38" s="64"/>
      <c r="IDB38" s="64"/>
      <c r="IDC38" s="64"/>
      <c r="IDD38" s="64"/>
      <c r="IDE38" s="64"/>
      <c r="IDF38" s="64"/>
      <c r="IDG38" s="64"/>
      <c r="IDH38" s="64"/>
      <c r="IDI38" s="64"/>
      <c r="IDJ38" s="64"/>
      <c r="IDK38" s="64"/>
      <c r="IDL38" s="64"/>
      <c r="IDM38" s="64"/>
      <c r="IDN38" s="64"/>
      <c r="IDO38" s="64"/>
      <c r="IDP38" s="64"/>
      <c r="IDQ38" s="64"/>
      <c r="IDR38" s="64"/>
      <c r="IDS38" s="64"/>
      <c r="IDT38" s="64"/>
      <c r="IDU38" s="64"/>
      <c r="IDV38" s="64"/>
      <c r="IDW38" s="64"/>
      <c r="IDX38" s="64"/>
      <c r="IDY38" s="64"/>
      <c r="IDZ38" s="64"/>
      <c r="IEA38" s="64"/>
      <c r="IEB38" s="64"/>
      <c r="IEC38" s="64"/>
      <c r="IED38" s="64"/>
      <c r="IEE38" s="64"/>
      <c r="IEF38" s="64"/>
      <c r="IEG38" s="64"/>
      <c r="IEH38" s="64"/>
      <c r="IEI38" s="64"/>
      <c r="IEJ38" s="64"/>
      <c r="IEK38" s="64"/>
      <c r="IEL38" s="64"/>
      <c r="IEM38" s="64"/>
      <c r="IEN38" s="64"/>
      <c r="IEO38" s="64"/>
      <c r="IEP38" s="64"/>
      <c r="IEQ38" s="64"/>
      <c r="IER38" s="64"/>
      <c r="IES38" s="64"/>
      <c r="IET38" s="64"/>
      <c r="IEU38" s="64"/>
      <c r="IEV38" s="64"/>
      <c r="IEW38" s="64"/>
      <c r="IEX38" s="64"/>
      <c r="IEY38" s="64"/>
      <c r="IEZ38" s="64"/>
      <c r="IFA38" s="64"/>
      <c r="IFB38" s="64"/>
      <c r="IFC38" s="64"/>
      <c r="IFD38" s="64"/>
      <c r="IFE38" s="64"/>
      <c r="IFF38" s="64"/>
      <c r="IFG38" s="64"/>
      <c r="IFH38" s="64"/>
      <c r="IFI38" s="64"/>
      <c r="IFJ38" s="64"/>
      <c r="IFK38" s="64"/>
      <c r="IFL38" s="64"/>
      <c r="IFM38" s="64"/>
      <c r="IFN38" s="64"/>
      <c r="IFO38" s="64"/>
      <c r="IFP38" s="64"/>
      <c r="IFQ38" s="64"/>
      <c r="IFR38" s="64"/>
      <c r="IFS38" s="64"/>
      <c r="IFT38" s="64"/>
      <c r="IFU38" s="64"/>
      <c r="IFV38" s="64"/>
      <c r="IFW38" s="64"/>
      <c r="IFX38" s="64"/>
      <c r="IFY38" s="64"/>
      <c r="IFZ38" s="64"/>
      <c r="IGA38" s="64"/>
      <c r="IGB38" s="64"/>
      <c r="IGC38" s="64"/>
      <c r="IGD38" s="64"/>
      <c r="IGE38" s="64"/>
      <c r="IGF38" s="64"/>
      <c r="IGG38" s="64"/>
      <c r="IGH38" s="64"/>
      <c r="IGI38" s="64"/>
      <c r="IGJ38" s="64"/>
      <c r="IGK38" s="64"/>
      <c r="IGL38" s="64"/>
      <c r="IGM38" s="64"/>
      <c r="IGN38" s="64"/>
      <c r="IGO38" s="64"/>
      <c r="IGP38" s="64"/>
      <c r="IGQ38" s="64"/>
      <c r="IGR38" s="64"/>
      <c r="IGS38" s="64"/>
      <c r="IGT38" s="64"/>
      <c r="IGU38" s="64"/>
      <c r="IGV38" s="64"/>
      <c r="IGW38" s="64"/>
      <c r="IGX38" s="64"/>
      <c r="IGY38" s="64"/>
      <c r="IGZ38" s="64"/>
      <c r="IHA38" s="64"/>
      <c r="IHB38" s="64"/>
      <c r="IHC38" s="64"/>
      <c r="IHD38" s="64"/>
      <c r="IHE38" s="64"/>
      <c r="IHF38" s="64"/>
      <c r="IHG38" s="64"/>
      <c r="IHH38" s="64"/>
      <c r="IHI38" s="64"/>
      <c r="IHJ38" s="64"/>
      <c r="IHK38" s="64"/>
      <c r="IHL38" s="64"/>
      <c r="IHM38" s="64"/>
      <c r="IHN38" s="64"/>
      <c r="IHO38" s="64"/>
      <c r="IHP38" s="64"/>
      <c r="IHQ38" s="64"/>
      <c r="IHR38" s="64"/>
      <c r="IHS38" s="64"/>
      <c r="IHT38" s="64"/>
      <c r="IHU38" s="64"/>
      <c r="IHV38" s="64"/>
      <c r="IHW38" s="64"/>
      <c r="IHX38" s="64"/>
      <c r="IHY38" s="64"/>
      <c r="IHZ38" s="64"/>
      <c r="IIA38" s="64"/>
      <c r="IIB38" s="64"/>
      <c r="IIC38" s="64"/>
      <c r="IID38" s="64"/>
      <c r="IIE38" s="64"/>
      <c r="IIF38" s="64"/>
      <c r="IIG38" s="64"/>
      <c r="IIH38" s="64"/>
      <c r="III38" s="64"/>
      <c r="IIJ38" s="64"/>
      <c r="IIK38" s="64"/>
      <c r="IIL38" s="64"/>
      <c r="IIM38" s="64"/>
      <c r="IIN38" s="64"/>
      <c r="IIO38" s="64"/>
      <c r="IIP38" s="64"/>
      <c r="IIQ38" s="64"/>
      <c r="IIR38" s="64"/>
      <c r="IIS38" s="64"/>
      <c r="IIT38" s="64"/>
      <c r="IIU38" s="64"/>
      <c r="IIV38" s="64"/>
      <c r="IIW38" s="64"/>
      <c r="IIX38" s="64"/>
      <c r="IIY38" s="64"/>
      <c r="IIZ38" s="64"/>
      <c r="IJA38" s="64"/>
      <c r="IJB38" s="64"/>
      <c r="IJC38" s="64"/>
      <c r="IJD38" s="64"/>
      <c r="IJE38" s="64"/>
      <c r="IJF38" s="64"/>
      <c r="IJG38" s="64"/>
      <c r="IJH38" s="64"/>
      <c r="IJI38" s="64"/>
      <c r="IJJ38" s="64"/>
      <c r="IJK38" s="64"/>
      <c r="IJL38" s="64"/>
      <c r="IJM38" s="64"/>
      <c r="IJN38" s="64"/>
      <c r="IJO38" s="64"/>
      <c r="IJP38" s="64"/>
      <c r="IJQ38" s="64"/>
      <c r="IJR38" s="64"/>
      <c r="IJS38" s="64"/>
      <c r="IJT38" s="64"/>
      <c r="IJU38" s="64"/>
      <c r="IJV38" s="64"/>
      <c r="IJW38" s="64"/>
      <c r="IJX38" s="64"/>
      <c r="IJY38" s="64"/>
      <c r="IJZ38" s="64"/>
      <c r="IKA38" s="64"/>
      <c r="IKB38" s="64"/>
      <c r="IKC38" s="64"/>
      <c r="IKD38" s="64"/>
      <c r="IKE38" s="64"/>
      <c r="IKF38" s="64"/>
      <c r="IKG38" s="64"/>
      <c r="IKH38" s="64"/>
      <c r="IKI38" s="64"/>
      <c r="IKJ38" s="64"/>
      <c r="IKK38" s="64"/>
      <c r="IKL38" s="64"/>
      <c r="IKM38" s="64"/>
      <c r="IKN38" s="64"/>
      <c r="IKO38" s="64"/>
      <c r="IKP38" s="64"/>
      <c r="IKQ38" s="64"/>
      <c r="IKR38" s="64"/>
      <c r="IKS38" s="64"/>
      <c r="IKT38" s="64"/>
      <c r="IKU38" s="64"/>
      <c r="IKV38" s="64"/>
      <c r="IKW38" s="64"/>
      <c r="IKX38" s="64"/>
      <c r="IKY38" s="64"/>
      <c r="IKZ38" s="64"/>
      <c r="ILA38" s="64"/>
      <c r="ILB38" s="64"/>
      <c r="ILC38" s="64"/>
      <c r="ILD38" s="64"/>
      <c r="ILE38" s="64"/>
      <c r="ILF38" s="64"/>
      <c r="ILG38" s="64"/>
      <c r="ILH38" s="64"/>
      <c r="ILI38" s="64"/>
      <c r="ILJ38" s="64"/>
      <c r="ILK38" s="64"/>
      <c r="ILL38" s="64"/>
      <c r="ILM38" s="64"/>
      <c r="ILN38" s="64"/>
      <c r="ILO38" s="64"/>
      <c r="ILP38" s="64"/>
      <c r="ILQ38" s="64"/>
      <c r="ILR38" s="64"/>
      <c r="ILS38" s="64"/>
      <c r="ILT38" s="64"/>
      <c r="ILU38" s="64"/>
      <c r="ILV38" s="64"/>
      <c r="ILW38" s="64"/>
      <c r="ILX38" s="64"/>
      <c r="ILY38" s="64"/>
      <c r="ILZ38" s="64"/>
      <c r="IMA38" s="64"/>
      <c r="IMB38" s="64"/>
      <c r="IMC38" s="64"/>
      <c r="IMD38" s="64"/>
      <c r="IME38" s="64"/>
      <c r="IMF38" s="64"/>
      <c r="IMG38" s="64"/>
      <c r="IMH38" s="64"/>
      <c r="IMI38" s="64"/>
      <c r="IMJ38" s="64"/>
      <c r="IMK38" s="64"/>
      <c r="IML38" s="64"/>
      <c r="IMM38" s="64"/>
      <c r="IMN38" s="64"/>
      <c r="IMO38" s="64"/>
      <c r="IMP38" s="64"/>
      <c r="IMQ38" s="64"/>
      <c r="IMR38" s="64"/>
      <c r="IMS38" s="64"/>
      <c r="IMT38" s="64"/>
      <c r="IMU38" s="64"/>
      <c r="IMV38" s="64"/>
      <c r="IMW38" s="64"/>
      <c r="IMX38" s="64"/>
      <c r="IMY38" s="64"/>
      <c r="IMZ38" s="64"/>
      <c r="INA38" s="64"/>
      <c r="INB38" s="64"/>
      <c r="INC38" s="64"/>
      <c r="IND38" s="64"/>
      <c r="INE38" s="64"/>
      <c r="INF38" s="64"/>
      <c r="ING38" s="64"/>
      <c r="INH38" s="64"/>
      <c r="INI38" s="64"/>
      <c r="INJ38" s="64"/>
      <c r="INK38" s="64"/>
      <c r="INL38" s="64"/>
      <c r="INM38" s="64"/>
      <c r="INN38" s="64"/>
      <c r="INO38" s="64"/>
      <c r="INP38" s="64"/>
      <c r="INQ38" s="64"/>
      <c r="INR38" s="64"/>
      <c r="INS38" s="64"/>
      <c r="INT38" s="64"/>
      <c r="INU38" s="64"/>
      <c r="INV38" s="64"/>
      <c r="INW38" s="64"/>
      <c r="INX38" s="64"/>
      <c r="INY38" s="64"/>
      <c r="INZ38" s="64"/>
      <c r="IOA38" s="64"/>
      <c r="IOB38" s="64"/>
      <c r="IOC38" s="64"/>
      <c r="IOD38" s="64"/>
      <c r="IOE38" s="64"/>
      <c r="IOF38" s="64"/>
      <c r="IOG38" s="64"/>
      <c r="IOH38" s="64"/>
      <c r="IOI38" s="64"/>
      <c r="IOJ38" s="64"/>
      <c r="IOK38" s="64"/>
      <c r="IOL38" s="64"/>
      <c r="IOM38" s="64"/>
      <c r="ION38" s="64"/>
      <c r="IOO38" s="64"/>
      <c r="IOP38" s="64"/>
      <c r="IOQ38" s="64"/>
      <c r="IOR38" s="64"/>
      <c r="IOS38" s="64"/>
      <c r="IOT38" s="64"/>
      <c r="IOU38" s="64"/>
      <c r="IOV38" s="64"/>
      <c r="IOW38" s="64"/>
      <c r="IOX38" s="64"/>
      <c r="IOY38" s="64"/>
      <c r="IOZ38" s="64"/>
      <c r="IPA38" s="64"/>
      <c r="IPB38" s="64"/>
      <c r="IPC38" s="64"/>
      <c r="IPD38" s="64"/>
      <c r="IPE38" s="64"/>
      <c r="IPF38" s="64"/>
      <c r="IPG38" s="64"/>
      <c r="IPH38" s="64"/>
      <c r="IPI38" s="64"/>
      <c r="IPJ38" s="64"/>
      <c r="IPK38" s="64"/>
      <c r="IPL38" s="64"/>
      <c r="IPM38" s="64"/>
      <c r="IPN38" s="64"/>
      <c r="IPO38" s="64"/>
      <c r="IPP38" s="64"/>
      <c r="IPQ38" s="64"/>
      <c r="IPR38" s="64"/>
      <c r="IPS38" s="64"/>
      <c r="IPT38" s="64"/>
      <c r="IPU38" s="64"/>
      <c r="IPV38" s="64"/>
      <c r="IPW38" s="64"/>
      <c r="IPX38" s="64"/>
      <c r="IPY38" s="64"/>
      <c r="IPZ38" s="64"/>
      <c r="IQA38" s="64"/>
      <c r="IQB38" s="64"/>
      <c r="IQC38" s="64"/>
      <c r="IQD38" s="64"/>
      <c r="IQE38" s="64"/>
      <c r="IQF38" s="64"/>
      <c r="IQG38" s="64"/>
      <c r="IQH38" s="64"/>
      <c r="IQI38" s="64"/>
      <c r="IQJ38" s="64"/>
      <c r="IQK38" s="64"/>
      <c r="IQL38" s="64"/>
      <c r="IQM38" s="64"/>
      <c r="IQN38" s="64"/>
      <c r="IQO38" s="64"/>
      <c r="IQP38" s="64"/>
      <c r="IQQ38" s="64"/>
      <c r="IQR38" s="64"/>
      <c r="IQS38" s="64"/>
      <c r="IQT38" s="64"/>
      <c r="IQU38" s="64"/>
      <c r="IQV38" s="64"/>
      <c r="IQW38" s="64"/>
      <c r="IQX38" s="64"/>
      <c r="IQY38" s="64"/>
      <c r="IQZ38" s="64"/>
      <c r="IRA38" s="64"/>
      <c r="IRB38" s="64"/>
      <c r="IRC38" s="64"/>
      <c r="IRD38" s="64"/>
      <c r="IRE38" s="64"/>
      <c r="IRF38" s="64"/>
      <c r="IRG38" s="64"/>
      <c r="IRH38" s="64"/>
      <c r="IRI38" s="64"/>
      <c r="IRJ38" s="64"/>
      <c r="IRK38" s="64"/>
      <c r="IRL38" s="64"/>
      <c r="IRM38" s="64"/>
      <c r="IRN38" s="64"/>
      <c r="IRO38" s="64"/>
      <c r="IRP38" s="64"/>
      <c r="IRQ38" s="64"/>
      <c r="IRR38" s="64"/>
      <c r="IRS38" s="64"/>
      <c r="IRT38" s="64"/>
      <c r="IRU38" s="64"/>
      <c r="IRV38" s="64"/>
      <c r="IRW38" s="64"/>
      <c r="IRX38" s="64"/>
      <c r="IRY38" s="64"/>
      <c r="IRZ38" s="64"/>
      <c r="ISA38" s="64"/>
      <c r="ISB38" s="64"/>
      <c r="ISC38" s="64"/>
      <c r="ISD38" s="64"/>
      <c r="ISE38" s="64"/>
      <c r="ISF38" s="64"/>
      <c r="ISG38" s="64"/>
      <c r="ISH38" s="64"/>
      <c r="ISI38" s="64"/>
      <c r="ISJ38" s="64"/>
      <c r="ISK38" s="64"/>
      <c r="ISL38" s="64"/>
      <c r="ISM38" s="64"/>
      <c r="ISN38" s="64"/>
      <c r="ISO38" s="64"/>
      <c r="ISP38" s="64"/>
      <c r="ISQ38" s="64"/>
      <c r="ISR38" s="64"/>
      <c r="ISS38" s="64"/>
      <c r="IST38" s="64"/>
      <c r="ISU38" s="64"/>
      <c r="ISV38" s="64"/>
      <c r="ISW38" s="64"/>
      <c r="ISX38" s="64"/>
      <c r="ISY38" s="64"/>
      <c r="ISZ38" s="64"/>
      <c r="ITA38" s="64"/>
      <c r="ITB38" s="64"/>
      <c r="ITC38" s="64"/>
      <c r="ITD38" s="64"/>
      <c r="ITE38" s="64"/>
      <c r="ITF38" s="64"/>
      <c r="ITG38" s="64"/>
      <c r="ITH38" s="64"/>
      <c r="ITI38" s="64"/>
      <c r="ITJ38" s="64"/>
      <c r="ITK38" s="64"/>
      <c r="ITL38" s="64"/>
      <c r="ITM38" s="64"/>
      <c r="ITN38" s="64"/>
      <c r="ITO38" s="64"/>
      <c r="ITP38" s="64"/>
      <c r="ITQ38" s="64"/>
      <c r="ITR38" s="64"/>
      <c r="ITS38" s="64"/>
      <c r="ITT38" s="64"/>
      <c r="ITU38" s="64"/>
      <c r="ITV38" s="64"/>
      <c r="ITW38" s="64"/>
      <c r="ITX38" s="64"/>
      <c r="ITY38" s="64"/>
      <c r="ITZ38" s="64"/>
      <c r="IUA38" s="64"/>
      <c r="IUB38" s="64"/>
      <c r="IUC38" s="64"/>
      <c r="IUD38" s="64"/>
      <c r="IUE38" s="64"/>
      <c r="IUF38" s="64"/>
      <c r="IUG38" s="64"/>
      <c r="IUH38" s="64"/>
      <c r="IUI38" s="64"/>
      <c r="IUJ38" s="64"/>
      <c r="IUK38" s="64"/>
      <c r="IUL38" s="64"/>
      <c r="IUM38" s="64"/>
      <c r="IUN38" s="64"/>
      <c r="IUO38" s="64"/>
      <c r="IUP38" s="64"/>
      <c r="IUQ38" s="64"/>
      <c r="IUR38" s="64"/>
      <c r="IUS38" s="64"/>
      <c r="IUT38" s="64"/>
      <c r="IUU38" s="64"/>
      <c r="IUV38" s="64"/>
      <c r="IUW38" s="64"/>
      <c r="IUX38" s="64"/>
      <c r="IUY38" s="64"/>
      <c r="IUZ38" s="64"/>
      <c r="IVA38" s="64"/>
      <c r="IVB38" s="64"/>
      <c r="IVC38" s="64"/>
      <c r="IVD38" s="64"/>
      <c r="IVE38" s="64"/>
      <c r="IVF38" s="64"/>
      <c r="IVG38" s="64"/>
      <c r="IVH38" s="64"/>
      <c r="IVI38" s="64"/>
      <c r="IVJ38" s="64"/>
      <c r="IVK38" s="64"/>
      <c r="IVL38" s="64"/>
      <c r="IVM38" s="64"/>
      <c r="IVN38" s="64"/>
      <c r="IVO38" s="64"/>
      <c r="IVP38" s="64"/>
      <c r="IVQ38" s="64"/>
      <c r="IVR38" s="64"/>
      <c r="IVS38" s="64"/>
      <c r="IVT38" s="64"/>
      <c r="IVU38" s="64"/>
      <c r="IVV38" s="64"/>
      <c r="IVW38" s="64"/>
      <c r="IVX38" s="64"/>
      <c r="IVY38" s="64"/>
      <c r="IVZ38" s="64"/>
      <c r="IWA38" s="64"/>
      <c r="IWB38" s="64"/>
      <c r="IWC38" s="64"/>
      <c r="IWD38" s="64"/>
      <c r="IWE38" s="64"/>
      <c r="IWF38" s="64"/>
      <c r="IWG38" s="64"/>
      <c r="IWH38" s="64"/>
      <c r="IWI38" s="64"/>
      <c r="IWJ38" s="64"/>
      <c r="IWK38" s="64"/>
      <c r="IWL38" s="64"/>
      <c r="IWM38" s="64"/>
      <c r="IWN38" s="64"/>
      <c r="IWO38" s="64"/>
      <c r="IWP38" s="64"/>
      <c r="IWQ38" s="64"/>
      <c r="IWR38" s="64"/>
      <c r="IWS38" s="64"/>
      <c r="IWT38" s="64"/>
      <c r="IWU38" s="64"/>
      <c r="IWV38" s="64"/>
      <c r="IWW38" s="64"/>
      <c r="IWX38" s="64"/>
      <c r="IWY38" s="64"/>
      <c r="IWZ38" s="64"/>
      <c r="IXA38" s="64"/>
      <c r="IXB38" s="64"/>
      <c r="IXC38" s="64"/>
      <c r="IXD38" s="64"/>
      <c r="IXE38" s="64"/>
      <c r="IXF38" s="64"/>
      <c r="IXG38" s="64"/>
      <c r="IXH38" s="64"/>
      <c r="IXI38" s="64"/>
      <c r="IXJ38" s="64"/>
      <c r="IXK38" s="64"/>
      <c r="IXL38" s="64"/>
      <c r="IXM38" s="64"/>
      <c r="IXN38" s="64"/>
      <c r="IXO38" s="64"/>
      <c r="IXP38" s="64"/>
      <c r="IXQ38" s="64"/>
      <c r="IXR38" s="64"/>
      <c r="IXS38" s="64"/>
      <c r="IXT38" s="64"/>
      <c r="IXU38" s="64"/>
      <c r="IXV38" s="64"/>
      <c r="IXW38" s="64"/>
      <c r="IXX38" s="64"/>
      <c r="IXY38" s="64"/>
      <c r="IXZ38" s="64"/>
      <c r="IYA38" s="64"/>
      <c r="IYB38" s="64"/>
      <c r="IYC38" s="64"/>
      <c r="IYD38" s="64"/>
      <c r="IYE38" s="64"/>
      <c r="IYF38" s="64"/>
      <c r="IYG38" s="64"/>
      <c r="IYH38" s="64"/>
      <c r="IYI38" s="64"/>
      <c r="IYJ38" s="64"/>
      <c r="IYK38" s="64"/>
      <c r="IYL38" s="64"/>
      <c r="IYM38" s="64"/>
      <c r="IYN38" s="64"/>
      <c r="IYO38" s="64"/>
      <c r="IYP38" s="64"/>
      <c r="IYQ38" s="64"/>
      <c r="IYR38" s="64"/>
      <c r="IYS38" s="64"/>
      <c r="IYT38" s="64"/>
      <c r="IYU38" s="64"/>
      <c r="IYV38" s="64"/>
      <c r="IYW38" s="64"/>
      <c r="IYX38" s="64"/>
      <c r="IYY38" s="64"/>
      <c r="IYZ38" s="64"/>
      <c r="IZA38" s="64"/>
      <c r="IZB38" s="64"/>
      <c r="IZC38" s="64"/>
      <c r="IZD38" s="64"/>
      <c r="IZE38" s="64"/>
      <c r="IZF38" s="64"/>
      <c r="IZG38" s="64"/>
      <c r="IZH38" s="64"/>
      <c r="IZI38" s="64"/>
      <c r="IZJ38" s="64"/>
      <c r="IZK38" s="64"/>
      <c r="IZL38" s="64"/>
      <c r="IZM38" s="64"/>
      <c r="IZN38" s="64"/>
      <c r="IZO38" s="64"/>
      <c r="IZP38" s="64"/>
      <c r="IZQ38" s="64"/>
      <c r="IZR38" s="64"/>
      <c r="IZS38" s="64"/>
      <c r="IZT38" s="64"/>
      <c r="IZU38" s="64"/>
      <c r="IZV38" s="64"/>
      <c r="IZW38" s="64"/>
      <c r="IZX38" s="64"/>
      <c r="IZY38" s="64"/>
      <c r="IZZ38" s="64"/>
      <c r="JAA38" s="64"/>
      <c r="JAB38" s="64"/>
      <c r="JAC38" s="64"/>
      <c r="JAD38" s="64"/>
      <c r="JAE38" s="64"/>
      <c r="JAF38" s="64"/>
      <c r="JAG38" s="64"/>
      <c r="JAH38" s="64"/>
      <c r="JAI38" s="64"/>
      <c r="JAJ38" s="64"/>
      <c r="JAK38" s="64"/>
      <c r="JAL38" s="64"/>
      <c r="JAM38" s="64"/>
      <c r="JAN38" s="64"/>
      <c r="JAO38" s="64"/>
      <c r="JAP38" s="64"/>
      <c r="JAQ38" s="64"/>
      <c r="JAR38" s="64"/>
      <c r="JAS38" s="64"/>
      <c r="JAT38" s="64"/>
      <c r="JAU38" s="64"/>
      <c r="JAV38" s="64"/>
      <c r="JAW38" s="64"/>
      <c r="JAX38" s="64"/>
      <c r="JAY38" s="64"/>
      <c r="JAZ38" s="64"/>
      <c r="JBA38" s="64"/>
      <c r="JBB38" s="64"/>
      <c r="JBC38" s="64"/>
      <c r="JBD38" s="64"/>
      <c r="JBE38" s="64"/>
      <c r="JBF38" s="64"/>
      <c r="JBG38" s="64"/>
      <c r="JBH38" s="64"/>
      <c r="JBI38" s="64"/>
      <c r="JBJ38" s="64"/>
      <c r="JBK38" s="64"/>
      <c r="JBL38" s="64"/>
      <c r="JBM38" s="64"/>
      <c r="JBN38" s="64"/>
      <c r="JBO38" s="64"/>
      <c r="JBP38" s="64"/>
      <c r="JBQ38" s="64"/>
      <c r="JBR38" s="64"/>
      <c r="JBS38" s="64"/>
      <c r="JBT38" s="64"/>
      <c r="JBU38" s="64"/>
      <c r="JBV38" s="64"/>
      <c r="JBW38" s="64"/>
      <c r="JBX38" s="64"/>
      <c r="JBY38" s="64"/>
      <c r="JBZ38" s="64"/>
      <c r="JCA38" s="64"/>
      <c r="JCB38" s="64"/>
      <c r="JCC38" s="64"/>
      <c r="JCD38" s="64"/>
      <c r="JCE38" s="64"/>
      <c r="JCF38" s="64"/>
      <c r="JCG38" s="64"/>
      <c r="JCH38" s="64"/>
      <c r="JCI38" s="64"/>
      <c r="JCJ38" s="64"/>
      <c r="JCK38" s="64"/>
      <c r="JCL38" s="64"/>
      <c r="JCM38" s="64"/>
      <c r="JCN38" s="64"/>
      <c r="JCO38" s="64"/>
      <c r="JCP38" s="64"/>
      <c r="JCQ38" s="64"/>
      <c r="JCR38" s="64"/>
      <c r="JCS38" s="64"/>
      <c r="JCT38" s="64"/>
      <c r="JCU38" s="64"/>
      <c r="JCV38" s="64"/>
      <c r="JCW38" s="64"/>
      <c r="JCX38" s="64"/>
      <c r="JCY38" s="64"/>
      <c r="JCZ38" s="64"/>
      <c r="JDA38" s="64"/>
      <c r="JDB38" s="64"/>
      <c r="JDC38" s="64"/>
      <c r="JDD38" s="64"/>
      <c r="JDE38" s="64"/>
      <c r="JDF38" s="64"/>
      <c r="JDG38" s="64"/>
      <c r="JDH38" s="64"/>
      <c r="JDI38" s="64"/>
      <c r="JDJ38" s="64"/>
      <c r="JDK38" s="64"/>
      <c r="JDL38" s="64"/>
      <c r="JDM38" s="64"/>
      <c r="JDN38" s="64"/>
      <c r="JDO38" s="64"/>
      <c r="JDP38" s="64"/>
      <c r="JDQ38" s="64"/>
      <c r="JDR38" s="64"/>
      <c r="JDS38" s="64"/>
      <c r="JDT38" s="64"/>
      <c r="JDU38" s="64"/>
      <c r="JDV38" s="64"/>
      <c r="JDW38" s="64"/>
      <c r="JDX38" s="64"/>
      <c r="JDY38" s="64"/>
      <c r="JDZ38" s="64"/>
      <c r="JEA38" s="64"/>
      <c r="JEB38" s="64"/>
      <c r="JEC38" s="64"/>
      <c r="JED38" s="64"/>
      <c r="JEE38" s="64"/>
      <c r="JEF38" s="64"/>
      <c r="JEG38" s="64"/>
      <c r="JEH38" s="64"/>
      <c r="JEI38" s="64"/>
      <c r="JEJ38" s="64"/>
      <c r="JEK38" s="64"/>
      <c r="JEL38" s="64"/>
      <c r="JEM38" s="64"/>
      <c r="JEN38" s="64"/>
      <c r="JEO38" s="64"/>
      <c r="JEP38" s="64"/>
      <c r="JEQ38" s="64"/>
      <c r="JER38" s="64"/>
      <c r="JES38" s="64"/>
      <c r="JET38" s="64"/>
      <c r="JEU38" s="64"/>
      <c r="JEV38" s="64"/>
      <c r="JEW38" s="64"/>
      <c r="JEX38" s="64"/>
      <c r="JEY38" s="64"/>
      <c r="JEZ38" s="64"/>
      <c r="JFA38" s="64"/>
      <c r="JFB38" s="64"/>
      <c r="JFC38" s="64"/>
      <c r="JFD38" s="64"/>
      <c r="JFE38" s="64"/>
      <c r="JFF38" s="64"/>
      <c r="JFG38" s="64"/>
      <c r="JFH38" s="64"/>
      <c r="JFI38" s="64"/>
      <c r="JFJ38" s="64"/>
      <c r="JFK38" s="64"/>
      <c r="JFL38" s="64"/>
      <c r="JFM38" s="64"/>
      <c r="JFN38" s="64"/>
      <c r="JFO38" s="64"/>
      <c r="JFP38" s="64"/>
      <c r="JFQ38" s="64"/>
      <c r="JFR38" s="64"/>
      <c r="JFS38" s="64"/>
      <c r="JFT38" s="64"/>
      <c r="JFU38" s="64"/>
      <c r="JFV38" s="64"/>
      <c r="JFW38" s="64"/>
      <c r="JFX38" s="64"/>
      <c r="JFY38" s="64"/>
      <c r="JFZ38" s="64"/>
      <c r="JGA38" s="64"/>
      <c r="JGB38" s="64"/>
      <c r="JGC38" s="64"/>
      <c r="JGD38" s="64"/>
      <c r="JGE38" s="64"/>
      <c r="JGF38" s="64"/>
      <c r="JGG38" s="64"/>
      <c r="JGH38" s="64"/>
      <c r="JGI38" s="64"/>
      <c r="JGJ38" s="64"/>
      <c r="JGK38" s="64"/>
      <c r="JGL38" s="64"/>
      <c r="JGM38" s="64"/>
      <c r="JGN38" s="64"/>
      <c r="JGO38" s="64"/>
      <c r="JGP38" s="64"/>
      <c r="JGQ38" s="64"/>
      <c r="JGR38" s="64"/>
      <c r="JGS38" s="64"/>
      <c r="JGT38" s="64"/>
      <c r="JGU38" s="64"/>
      <c r="JGV38" s="64"/>
      <c r="JGW38" s="64"/>
      <c r="JGX38" s="64"/>
      <c r="JGY38" s="64"/>
      <c r="JGZ38" s="64"/>
      <c r="JHA38" s="64"/>
      <c r="JHB38" s="64"/>
      <c r="JHC38" s="64"/>
      <c r="JHD38" s="64"/>
      <c r="JHE38" s="64"/>
      <c r="JHF38" s="64"/>
      <c r="JHG38" s="64"/>
      <c r="JHH38" s="64"/>
      <c r="JHI38" s="64"/>
      <c r="JHJ38" s="64"/>
      <c r="JHK38" s="64"/>
      <c r="JHL38" s="64"/>
      <c r="JHM38" s="64"/>
      <c r="JHN38" s="64"/>
      <c r="JHO38" s="64"/>
      <c r="JHP38" s="64"/>
      <c r="JHQ38" s="64"/>
      <c r="JHR38" s="64"/>
      <c r="JHS38" s="64"/>
      <c r="JHT38" s="64"/>
      <c r="JHU38" s="64"/>
      <c r="JHV38" s="64"/>
      <c r="JHW38" s="64"/>
      <c r="JHX38" s="64"/>
      <c r="JHY38" s="64"/>
      <c r="JHZ38" s="64"/>
      <c r="JIA38" s="64"/>
      <c r="JIB38" s="64"/>
      <c r="JIC38" s="64"/>
      <c r="JID38" s="64"/>
      <c r="JIE38" s="64"/>
      <c r="JIF38" s="64"/>
      <c r="JIG38" s="64"/>
      <c r="JIH38" s="64"/>
      <c r="JII38" s="64"/>
      <c r="JIJ38" s="64"/>
      <c r="JIK38" s="64"/>
      <c r="JIL38" s="64"/>
      <c r="JIM38" s="64"/>
      <c r="JIN38" s="64"/>
      <c r="JIO38" s="64"/>
      <c r="JIP38" s="64"/>
      <c r="JIQ38" s="64"/>
      <c r="JIR38" s="64"/>
      <c r="JIS38" s="64"/>
      <c r="JIT38" s="64"/>
      <c r="JIU38" s="64"/>
      <c r="JIV38" s="64"/>
      <c r="JIW38" s="64"/>
      <c r="JIX38" s="64"/>
      <c r="JIY38" s="64"/>
      <c r="JIZ38" s="64"/>
      <c r="JJA38" s="64"/>
      <c r="JJB38" s="64"/>
      <c r="JJC38" s="64"/>
      <c r="JJD38" s="64"/>
      <c r="JJE38" s="64"/>
      <c r="JJF38" s="64"/>
      <c r="JJG38" s="64"/>
      <c r="JJH38" s="64"/>
      <c r="JJI38" s="64"/>
      <c r="JJJ38" s="64"/>
      <c r="JJK38" s="64"/>
      <c r="JJL38" s="64"/>
      <c r="JJM38" s="64"/>
      <c r="JJN38" s="64"/>
      <c r="JJO38" s="64"/>
      <c r="JJP38" s="64"/>
      <c r="JJQ38" s="64"/>
      <c r="JJR38" s="64"/>
      <c r="JJS38" s="64"/>
      <c r="JJT38" s="64"/>
      <c r="JJU38" s="64"/>
      <c r="JJV38" s="64"/>
      <c r="JJW38" s="64"/>
      <c r="JJX38" s="64"/>
      <c r="JJY38" s="64"/>
      <c r="JJZ38" s="64"/>
      <c r="JKA38" s="64"/>
      <c r="JKB38" s="64"/>
      <c r="JKC38" s="64"/>
      <c r="JKD38" s="64"/>
      <c r="JKE38" s="64"/>
      <c r="JKF38" s="64"/>
      <c r="JKG38" s="64"/>
      <c r="JKH38" s="64"/>
      <c r="JKI38" s="64"/>
      <c r="JKJ38" s="64"/>
      <c r="JKK38" s="64"/>
      <c r="JKL38" s="64"/>
      <c r="JKM38" s="64"/>
      <c r="JKN38" s="64"/>
      <c r="JKO38" s="64"/>
      <c r="JKP38" s="64"/>
      <c r="JKQ38" s="64"/>
      <c r="JKR38" s="64"/>
      <c r="JKS38" s="64"/>
      <c r="JKT38" s="64"/>
      <c r="JKU38" s="64"/>
      <c r="JKV38" s="64"/>
      <c r="JKW38" s="64"/>
      <c r="JKX38" s="64"/>
      <c r="JKY38" s="64"/>
      <c r="JKZ38" s="64"/>
      <c r="JLA38" s="64"/>
      <c r="JLB38" s="64"/>
      <c r="JLC38" s="64"/>
      <c r="JLD38" s="64"/>
      <c r="JLE38" s="64"/>
      <c r="JLF38" s="64"/>
      <c r="JLG38" s="64"/>
      <c r="JLH38" s="64"/>
      <c r="JLI38" s="64"/>
      <c r="JLJ38" s="64"/>
      <c r="JLK38" s="64"/>
      <c r="JLL38" s="64"/>
      <c r="JLM38" s="64"/>
      <c r="JLN38" s="64"/>
      <c r="JLO38" s="64"/>
      <c r="JLP38" s="64"/>
      <c r="JLQ38" s="64"/>
      <c r="JLR38" s="64"/>
      <c r="JLS38" s="64"/>
      <c r="JLT38" s="64"/>
      <c r="JLU38" s="64"/>
      <c r="JLV38" s="64"/>
      <c r="JLW38" s="64"/>
      <c r="JLX38" s="64"/>
      <c r="JLY38" s="64"/>
      <c r="JLZ38" s="64"/>
      <c r="JMA38" s="64"/>
      <c r="JMB38" s="64"/>
      <c r="JMC38" s="64"/>
      <c r="JMD38" s="64"/>
      <c r="JME38" s="64"/>
      <c r="JMF38" s="64"/>
      <c r="JMG38" s="64"/>
      <c r="JMH38" s="64"/>
      <c r="JMI38" s="64"/>
      <c r="JMJ38" s="64"/>
      <c r="JMK38" s="64"/>
      <c r="JML38" s="64"/>
      <c r="JMM38" s="64"/>
      <c r="JMN38" s="64"/>
      <c r="JMO38" s="64"/>
      <c r="JMP38" s="64"/>
      <c r="JMQ38" s="64"/>
      <c r="JMR38" s="64"/>
      <c r="JMS38" s="64"/>
      <c r="JMT38" s="64"/>
      <c r="JMU38" s="64"/>
      <c r="JMV38" s="64"/>
      <c r="JMW38" s="64"/>
      <c r="JMX38" s="64"/>
      <c r="JMY38" s="64"/>
      <c r="JMZ38" s="64"/>
      <c r="JNA38" s="64"/>
      <c r="JNB38" s="64"/>
      <c r="JNC38" s="64"/>
      <c r="JND38" s="64"/>
      <c r="JNE38" s="64"/>
      <c r="JNF38" s="64"/>
      <c r="JNG38" s="64"/>
      <c r="JNH38" s="64"/>
      <c r="JNI38" s="64"/>
      <c r="JNJ38" s="64"/>
      <c r="JNK38" s="64"/>
      <c r="JNL38" s="64"/>
      <c r="JNM38" s="64"/>
      <c r="JNN38" s="64"/>
      <c r="JNO38" s="64"/>
      <c r="JNP38" s="64"/>
      <c r="JNQ38" s="64"/>
      <c r="JNR38" s="64"/>
      <c r="JNS38" s="64"/>
      <c r="JNT38" s="64"/>
      <c r="JNU38" s="64"/>
      <c r="JNV38" s="64"/>
      <c r="JNW38" s="64"/>
      <c r="JNX38" s="64"/>
      <c r="JNY38" s="64"/>
      <c r="JNZ38" s="64"/>
      <c r="JOA38" s="64"/>
      <c r="JOB38" s="64"/>
      <c r="JOC38" s="64"/>
      <c r="JOD38" s="64"/>
      <c r="JOE38" s="64"/>
      <c r="JOF38" s="64"/>
      <c r="JOG38" s="64"/>
      <c r="JOH38" s="64"/>
      <c r="JOI38" s="64"/>
      <c r="JOJ38" s="64"/>
      <c r="JOK38" s="64"/>
      <c r="JOL38" s="64"/>
      <c r="JOM38" s="64"/>
      <c r="JON38" s="64"/>
      <c r="JOO38" s="64"/>
      <c r="JOP38" s="64"/>
      <c r="JOQ38" s="64"/>
      <c r="JOR38" s="64"/>
      <c r="JOS38" s="64"/>
      <c r="JOT38" s="64"/>
      <c r="JOU38" s="64"/>
      <c r="JOV38" s="64"/>
      <c r="JOW38" s="64"/>
      <c r="JOX38" s="64"/>
      <c r="JOY38" s="64"/>
      <c r="JOZ38" s="64"/>
      <c r="JPA38" s="64"/>
      <c r="JPB38" s="64"/>
      <c r="JPC38" s="64"/>
      <c r="JPD38" s="64"/>
      <c r="JPE38" s="64"/>
      <c r="JPF38" s="64"/>
      <c r="JPG38" s="64"/>
      <c r="JPH38" s="64"/>
      <c r="JPI38" s="64"/>
      <c r="JPJ38" s="64"/>
      <c r="JPK38" s="64"/>
      <c r="JPL38" s="64"/>
      <c r="JPM38" s="64"/>
      <c r="JPN38" s="64"/>
      <c r="JPO38" s="64"/>
      <c r="JPP38" s="64"/>
      <c r="JPQ38" s="64"/>
      <c r="JPR38" s="64"/>
      <c r="JPS38" s="64"/>
      <c r="JPT38" s="64"/>
      <c r="JPU38" s="64"/>
      <c r="JPV38" s="64"/>
      <c r="JPW38" s="64"/>
      <c r="JPX38" s="64"/>
      <c r="JPY38" s="64"/>
      <c r="JPZ38" s="64"/>
      <c r="JQA38" s="64"/>
      <c r="JQB38" s="64"/>
      <c r="JQC38" s="64"/>
      <c r="JQD38" s="64"/>
      <c r="JQE38" s="64"/>
      <c r="JQF38" s="64"/>
      <c r="JQG38" s="64"/>
      <c r="JQH38" s="64"/>
      <c r="JQI38" s="64"/>
      <c r="JQJ38" s="64"/>
      <c r="JQK38" s="64"/>
      <c r="JQL38" s="64"/>
      <c r="JQM38" s="64"/>
      <c r="JQN38" s="64"/>
      <c r="JQO38" s="64"/>
      <c r="JQP38" s="64"/>
      <c r="JQQ38" s="64"/>
      <c r="JQR38" s="64"/>
      <c r="JQS38" s="64"/>
      <c r="JQT38" s="64"/>
      <c r="JQU38" s="64"/>
      <c r="JQV38" s="64"/>
      <c r="JQW38" s="64"/>
      <c r="JQX38" s="64"/>
      <c r="JQY38" s="64"/>
      <c r="JQZ38" s="64"/>
      <c r="JRA38" s="64"/>
      <c r="JRB38" s="64"/>
      <c r="JRC38" s="64"/>
      <c r="JRD38" s="64"/>
      <c r="JRE38" s="64"/>
      <c r="JRF38" s="64"/>
      <c r="JRG38" s="64"/>
      <c r="JRH38" s="64"/>
      <c r="JRI38" s="64"/>
      <c r="JRJ38" s="64"/>
      <c r="JRK38" s="64"/>
      <c r="JRL38" s="64"/>
      <c r="JRM38" s="64"/>
      <c r="JRN38" s="64"/>
      <c r="JRO38" s="64"/>
      <c r="JRP38" s="64"/>
      <c r="JRQ38" s="64"/>
      <c r="JRR38" s="64"/>
      <c r="JRS38" s="64"/>
      <c r="JRT38" s="64"/>
      <c r="JRU38" s="64"/>
      <c r="JRV38" s="64"/>
      <c r="JRW38" s="64"/>
      <c r="JRX38" s="64"/>
      <c r="JRY38" s="64"/>
      <c r="JRZ38" s="64"/>
      <c r="JSA38" s="64"/>
      <c r="JSB38" s="64"/>
      <c r="JSC38" s="64"/>
      <c r="JSD38" s="64"/>
      <c r="JSE38" s="64"/>
      <c r="JSF38" s="64"/>
      <c r="JSG38" s="64"/>
      <c r="JSH38" s="64"/>
      <c r="JSI38" s="64"/>
      <c r="JSJ38" s="64"/>
      <c r="JSK38" s="64"/>
      <c r="JSL38" s="64"/>
      <c r="JSM38" s="64"/>
      <c r="JSN38" s="64"/>
      <c r="JSO38" s="64"/>
      <c r="JSP38" s="64"/>
      <c r="JSQ38" s="64"/>
      <c r="JSR38" s="64"/>
      <c r="JSS38" s="64"/>
      <c r="JST38" s="64"/>
      <c r="JSU38" s="64"/>
      <c r="JSV38" s="64"/>
      <c r="JSW38" s="64"/>
      <c r="JSX38" s="64"/>
      <c r="JSY38" s="64"/>
      <c r="JSZ38" s="64"/>
      <c r="JTA38" s="64"/>
      <c r="JTB38" s="64"/>
      <c r="JTC38" s="64"/>
      <c r="JTD38" s="64"/>
      <c r="JTE38" s="64"/>
      <c r="JTF38" s="64"/>
      <c r="JTG38" s="64"/>
      <c r="JTH38" s="64"/>
      <c r="JTI38" s="64"/>
      <c r="JTJ38" s="64"/>
      <c r="JTK38" s="64"/>
      <c r="JTL38" s="64"/>
      <c r="JTM38" s="64"/>
      <c r="JTN38" s="64"/>
      <c r="JTO38" s="64"/>
      <c r="JTP38" s="64"/>
      <c r="JTQ38" s="64"/>
      <c r="JTR38" s="64"/>
      <c r="JTS38" s="64"/>
      <c r="JTT38" s="64"/>
      <c r="JTU38" s="64"/>
      <c r="JTV38" s="64"/>
      <c r="JTW38" s="64"/>
      <c r="JTX38" s="64"/>
      <c r="JTY38" s="64"/>
      <c r="JTZ38" s="64"/>
      <c r="JUA38" s="64"/>
      <c r="JUB38" s="64"/>
      <c r="JUC38" s="64"/>
      <c r="JUD38" s="64"/>
      <c r="JUE38" s="64"/>
      <c r="JUF38" s="64"/>
      <c r="JUG38" s="64"/>
      <c r="JUH38" s="64"/>
      <c r="JUI38" s="64"/>
      <c r="JUJ38" s="64"/>
      <c r="JUK38" s="64"/>
      <c r="JUL38" s="64"/>
      <c r="JUM38" s="64"/>
      <c r="JUN38" s="64"/>
      <c r="JUO38" s="64"/>
      <c r="JUP38" s="64"/>
      <c r="JUQ38" s="64"/>
      <c r="JUR38" s="64"/>
      <c r="JUS38" s="64"/>
      <c r="JUT38" s="64"/>
      <c r="JUU38" s="64"/>
      <c r="JUV38" s="64"/>
      <c r="JUW38" s="64"/>
      <c r="JUX38" s="64"/>
      <c r="JUY38" s="64"/>
      <c r="JUZ38" s="64"/>
      <c r="JVA38" s="64"/>
      <c r="JVB38" s="64"/>
      <c r="JVC38" s="64"/>
      <c r="JVD38" s="64"/>
      <c r="JVE38" s="64"/>
      <c r="JVF38" s="64"/>
      <c r="JVG38" s="64"/>
      <c r="JVH38" s="64"/>
      <c r="JVI38" s="64"/>
      <c r="JVJ38" s="64"/>
      <c r="JVK38" s="64"/>
      <c r="JVL38" s="64"/>
      <c r="JVM38" s="64"/>
      <c r="JVN38" s="64"/>
      <c r="JVO38" s="64"/>
      <c r="JVP38" s="64"/>
      <c r="JVQ38" s="64"/>
      <c r="JVR38" s="64"/>
      <c r="JVS38" s="64"/>
      <c r="JVT38" s="64"/>
      <c r="JVU38" s="64"/>
      <c r="JVV38" s="64"/>
      <c r="JVW38" s="64"/>
      <c r="JVX38" s="64"/>
      <c r="JVY38" s="64"/>
      <c r="JVZ38" s="64"/>
      <c r="JWA38" s="64"/>
      <c r="JWB38" s="64"/>
      <c r="JWC38" s="64"/>
      <c r="JWD38" s="64"/>
      <c r="JWE38" s="64"/>
      <c r="JWF38" s="64"/>
      <c r="JWG38" s="64"/>
      <c r="JWH38" s="64"/>
      <c r="JWI38" s="64"/>
      <c r="JWJ38" s="64"/>
      <c r="JWK38" s="64"/>
      <c r="JWL38" s="64"/>
      <c r="JWM38" s="64"/>
      <c r="JWN38" s="64"/>
      <c r="JWO38" s="64"/>
      <c r="JWP38" s="64"/>
      <c r="JWQ38" s="64"/>
      <c r="JWR38" s="64"/>
      <c r="JWS38" s="64"/>
      <c r="JWT38" s="64"/>
      <c r="JWU38" s="64"/>
      <c r="JWV38" s="64"/>
      <c r="JWW38" s="64"/>
      <c r="JWX38" s="64"/>
      <c r="JWY38" s="64"/>
      <c r="JWZ38" s="64"/>
      <c r="JXA38" s="64"/>
      <c r="JXB38" s="64"/>
      <c r="JXC38" s="64"/>
      <c r="JXD38" s="64"/>
      <c r="JXE38" s="64"/>
      <c r="JXF38" s="64"/>
      <c r="JXG38" s="64"/>
      <c r="JXH38" s="64"/>
      <c r="JXI38" s="64"/>
      <c r="JXJ38" s="64"/>
      <c r="JXK38" s="64"/>
      <c r="JXL38" s="64"/>
      <c r="JXM38" s="64"/>
      <c r="JXN38" s="64"/>
      <c r="JXO38" s="64"/>
      <c r="JXP38" s="64"/>
      <c r="JXQ38" s="64"/>
      <c r="JXR38" s="64"/>
      <c r="JXS38" s="64"/>
      <c r="JXT38" s="64"/>
      <c r="JXU38" s="64"/>
      <c r="JXV38" s="64"/>
      <c r="JXW38" s="64"/>
      <c r="JXX38" s="64"/>
      <c r="JXY38" s="64"/>
      <c r="JXZ38" s="64"/>
      <c r="JYA38" s="64"/>
      <c r="JYB38" s="64"/>
      <c r="JYC38" s="64"/>
      <c r="JYD38" s="64"/>
      <c r="JYE38" s="64"/>
      <c r="JYF38" s="64"/>
      <c r="JYG38" s="64"/>
      <c r="JYH38" s="64"/>
      <c r="JYI38" s="64"/>
      <c r="JYJ38" s="64"/>
      <c r="JYK38" s="64"/>
      <c r="JYL38" s="64"/>
      <c r="JYM38" s="64"/>
      <c r="JYN38" s="64"/>
      <c r="JYO38" s="64"/>
      <c r="JYP38" s="64"/>
      <c r="JYQ38" s="64"/>
      <c r="JYR38" s="64"/>
      <c r="JYS38" s="64"/>
      <c r="JYT38" s="64"/>
      <c r="JYU38" s="64"/>
      <c r="JYV38" s="64"/>
      <c r="JYW38" s="64"/>
      <c r="JYX38" s="64"/>
      <c r="JYY38" s="64"/>
      <c r="JYZ38" s="64"/>
      <c r="JZA38" s="64"/>
      <c r="JZB38" s="64"/>
      <c r="JZC38" s="64"/>
      <c r="JZD38" s="64"/>
      <c r="JZE38" s="64"/>
      <c r="JZF38" s="64"/>
      <c r="JZG38" s="64"/>
      <c r="JZH38" s="64"/>
      <c r="JZI38" s="64"/>
      <c r="JZJ38" s="64"/>
      <c r="JZK38" s="64"/>
      <c r="JZL38" s="64"/>
      <c r="JZM38" s="64"/>
      <c r="JZN38" s="64"/>
      <c r="JZO38" s="64"/>
      <c r="JZP38" s="64"/>
      <c r="JZQ38" s="64"/>
      <c r="JZR38" s="64"/>
      <c r="JZS38" s="64"/>
      <c r="JZT38" s="64"/>
      <c r="JZU38" s="64"/>
      <c r="JZV38" s="64"/>
      <c r="JZW38" s="64"/>
      <c r="JZX38" s="64"/>
      <c r="JZY38" s="64"/>
      <c r="JZZ38" s="64"/>
      <c r="KAA38" s="64"/>
      <c r="KAB38" s="64"/>
      <c r="KAC38" s="64"/>
      <c r="KAD38" s="64"/>
      <c r="KAE38" s="64"/>
      <c r="KAF38" s="64"/>
      <c r="KAG38" s="64"/>
      <c r="KAH38" s="64"/>
      <c r="KAI38" s="64"/>
      <c r="KAJ38" s="64"/>
      <c r="KAK38" s="64"/>
      <c r="KAL38" s="64"/>
      <c r="KAM38" s="64"/>
      <c r="KAN38" s="64"/>
      <c r="KAO38" s="64"/>
      <c r="KAP38" s="64"/>
      <c r="KAQ38" s="64"/>
      <c r="KAR38" s="64"/>
      <c r="KAS38" s="64"/>
      <c r="KAT38" s="64"/>
      <c r="KAU38" s="64"/>
      <c r="KAV38" s="64"/>
      <c r="KAW38" s="64"/>
      <c r="KAX38" s="64"/>
      <c r="KAY38" s="64"/>
      <c r="KAZ38" s="64"/>
      <c r="KBA38" s="64"/>
      <c r="KBB38" s="64"/>
      <c r="KBC38" s="64"/>
      <c r="KBD38" s="64"/>
      <c r="KBE38" s="64"/>
      <c r="KBF38" s="64"/>
      <c r="KBG38" s="64"/>
      <c r="KBH38" s="64"/>
      <c r="KBI38" s="64"/>
      <c r="KBJ38" s="64"/>
      <c r="KBK38" s="64"/>
      <c r="KBL38" s="64"/>
      <c r="KBM38" s="64"/>
      <c r="KBN38" s="64"/>
      <c r="KBO38" s="64"/>
      <c r="KBP38" s="64"/>
      <c r="KBQ38" s="64"/>
      <c r="KBR38" s="64"/>
      <c r="KBS38" s="64"/>
      <c r="KBT38" s="64"/>
      <c r="KBU38" s="64"/>
      <c r="KBV38" s="64"/>
      <c r="KBW38" s="64"/>
      <c r="KBX38" s="64"/>
      <c r="KBY38" s="64"/>
      <c r="KBZ38" s="64"/>
      <c r="KCA38" s="64"/>
      <c r="KCB38" s="64"/>
      <c r="KCC38" s="64"/>
      <c r="KCD38" s="64"/>
      <c r="KCE38" s="64"/>
      <c r="KCF38" s="64"/>
      <c r="KCG38" s="64"/>
      <c r="KCH38" s="64"/>
      <c r="KCI38" s="64"/>
      <c r="KCJ38" s="64"/>
      <c r="KCK38" s="64"/>
      <c r="KCL38" s="64"/>
      <c r="KCM38" s="64"/>
      <c r="KCN38" s="64"/>
      <c r="KCO38" s="64"/>
      <c r="KCP38" s="64"/>
      <c r="KCQ38" s="64"/>
      <c r="KCR38" s="64"/>
      <c r="KCS38" s="64"/>
      <c r="KCT38" s="64"/>
      <c r="KCU38" s="64"/>
      <c r="KCV38" s="64"/>
      <c r="KCW38" s="64"/>
      <c r="KCX38" s="64"/>
      <c r="KCY38" s="64"/>
      <c r="KCZ38" s="64"/>
      <c r="KDA38" s="64"/>
      <c r="KDB38" s="64"/>
      <c r="KDC38" s="64"/>
      <c r="KDD38" s="64"/>
      <c r="KDE38" s="64"/>
      <c r="KDF38" s="64"/>
      <c r="KDG38" s="64"/>
      <c r="KDH38" s="64"/>
      <c r="KDI38" s="64"/>
      <c r="KDJ38" s="64"/>
      <c r="KDK38" s="64"/>
      <c r="KDL38" s="64"/>
      <c r="KDM38" s="64"/>
      <c r="KDN38" s="64"/>
      <c r="KDO38" s="64"/>
      <c r="KDP38" s="64"/>
      <c r="KDQ38" s="64"/>
      <c r="KDR38" s="64"/>
      <c r="KDS38" s="64"/>
      <c r="KDT38" s="64"/>
      <c r="KDU38" s="64"/>
      <c r="KDV38" s="64"/>
      <c r="KDW38" s="64"/>
      <c r="KDX38" s="64"/>
      <c r="KDY38" s="64"/>
      <c r="KDZ38" s="64"/>
      <c r="KEA38" s="64"/>
      <c r="KEB38" s="64"/>
      <c r="KEC38" s="64"/>
      <c r="KED38" s="64"/>
      <c r="KEE38" s="64"/>
      <c r="KEF38" s="64"/>
      <c r="KEG38" s="64"/>
      <c r="KEH38" s="64"/>
      <c r="KEI38" s="64"/>
      <c r="KEJ38" s="64"/>
      <c r="KEK38" s="64"/>
      <c r="KEL38" s="64"/>
      <c r="KEM38" s="64"/>
      <c r="KEN38" s="64"/>
      <c r="KEO38" s="64"/>
      <c r="KEP38" s="64"/>
      <c r="KEQ38" s="64"/>
      <c r="KER38" s="64"/>
      <c r="KES38" s="64"/>
      <c r="KET38" s="64"/>
      <c r="KEU38" s="64"/>
      <c r="KEV38" s="64"/>
      <c r="KEW38" s="64"/>
      <c r="KEX38" s="64"/>
      <c r="KEY38" s="64"/>
      <c r="KEZ38" s="64"/>
      <c r="KFA38" s="64"/>
      <c r="KFB38" s="64"/>
      <c r="KFC38" s="64"/>
      <c r="KFD38" s="64"/>
      <c r="KFE38" s="64"/>
      <c r="KFF38" s="64"/>
      <c r="KFG38" s="64"/>
      <c r="KFH38" s="64"/>
      <c r="KFI38" s="64"/>
      <c r="KFJ38" s="64"/>
      <c r="KFK38" s="64"/>
      <c r="KFL38" s="64"/>
      <c r="KFM38" s="64"/>
      <c r="KFN38" s="64"/>
      <c r="KFO38" s="64"/>
      <c r="KFP38" s="64"/>
      <c r="KFQ38" s="64"/>
      <c r="KFR38" s="64"/>
      <c r="KFS38" s="64"/>
      <c r="KFT38" s="64"/>
      <c r="KFU38" s="64"/>
      <c r="KFV38" s="64"/>
      <c r="KFW38" s="64"/>
      <c r="KFX38" s="64"/>
      <c r="KFY38" s="64"/>
      <c r="KFZ38" s="64"/>
      <c r="KGA38" s="64"/>
      <c r="KGB38" s="64"/>
      <c r="KGC38" s="64"/>
      <c r="KGD38" s="64"/>
      <c r="KGE38" s="64"/>
      <c r="KGF38" s="64"/>
      <c r="KGG38" s="64"/>
      <c r="KGH38" s="64"/>
      <c r="KGI38" s="64"/>
      <c r="KGJ38" s="64"/>
      <c r="KGK38" s="64"/>
      <c r="KGL38" s="64"/>
      <c r="KGM38" s="64"/>
      <c r="KGN38" s="64"/>
      <c r="KGO38" s="64"/>
      <c r="KGP38" s="64"/>
      <c r="KGQ38" s="64"/>
      <c r="KGR38" s="64"/>
      <c r="KGS38" s="64"/>
      <c r="KGT38" s="64"/>
      <c r="KGU38" s="64"/>
      <c r="KGV38" s="64"/>
      <c r="KGW38" s="64"/>
      <c r="KGX38" s="64"/>
      <c r="KGY38" s="64"/>
      <c r="KGZ38" s="64"/>
      <c r="KHA38" s="64"/>
      <c r="KHB38" s="64"/>
      <c r="KHC38" s="64"/>
      <c r="KHD38" s="64"/>
      <c r="KHE38" s="64"/>
      <c r="KHF38" s="64"/>
      <c r="KHG38" s="64"/>
      <c r="KHH38" s="64"/>
      <c r="KHI38" s="64"/>
      <c r="KHJ38" s="64"/>
      <c r="KHK38" s="64"/>
      <c r="KHL38" s="64"/>
      <c r="KHM38" s="64"/>
      <c r="KHN38" s="64"/>
      <c r="KHO38" s="64"/>
      <c r="KHP38" s="64"/>
      <c r="KHQ38" s="64"/>
      <c r="KHR38" s="64"/>
      <c r="KHS38" s="64"/>
      <c r="KHT38" s="64"/>
      <c r="KHU38" s="64"/>
      <c r="KHV38" s="64"/>
      <c r="KHW38" s="64"/>
      <c r="KHX38" s="64"/>
      <c r="KHY38" s="64"/>
      <c r="KHZ38" s="64"/>
      <c r="KIA38" s="64"/>
      <c r="KIB38" s="64"/>
      <c r="KIC38" s="64"/>
      <c r="KID38" s="64"/>
      <c r="KIE38" s="64"/>
      <c r="KIF38" s="64"/>
      <c r="KIG38" s="64"/>
      <c r="KIH38" s="64"/>
      <c r="KII38" s="64"/>
      <c r="KIJ38" s="64"/>
      <c r="KIK38" s="64"/>
      <c r="KIL38" s="64"/>
      <c r="KIM38" s="64"/>
      <c r="KIN38" s="64"/>
      <c r="KIO38" s="64"/>
      <c r="KIP38" s="64"/>
      <c r="KIQ38" s="64"/>
      <c r="KIR38" s="64"/>
      <c r="KIS38" s="64"/>
      <c r="KIT38" s="64"/>
      <c r="KIU38" s="64"/>
      <c r="KIV38" s="64"/>
      <c r="KIW38" s="64"/>
      <c r="KIX38" s="64"/>
      <c r="KIY38" s="64"/>
      <c r="KIZ38" s="64"/>
      <c r="KJA38" s="64"/>
      <c r="KJB38" s="64"/>
      <c r="KJC38" s="64"/>
      <c r="KJD38" s="64"/>
      <c r="KJE38" s="64"/>
      <c r="KJF38" s="64"/>
      <c r="KJG38" s="64"/>
      <c r="KJH38" s="64"/>
      <c r="KJI38" s="64"/>
      <c r="KJJ38" s="64"/>
      <c r="KJK38" s="64"/>
      <c r="KJL38" s="64"/>
      <c r="KJM38" s="64"/>
      <c r="KJN38" s="64"/>
      <c r="KJO38" s="64"/>
      <c r="KJP38" s="64"/>
      <c r="KJQ38" s="64"/>
      <c r="KJR38" s="64"/>
      <c r="KJS38" s="64"/>
      <c r="KJT38" s="64"/>
      <c r="KJU38" s="64"/>
      <c r="KJV38" s="64"/>
      <c r="KJW38" s="64"/>
      <c r="KJX38" s="64"/>
      <c r="KJY38" s="64"/>
      <c r="KJZ38" s="64"/>
      <c r="KKA38" s="64"/>
      <c r="KKB38" s="64"/>
      <c r="KKC38" s="64"/>
      <c r="KKD38" s="64"/>
      <c r="KKE38" s="64"/>
      <c r="KKF38" s="64"/>
      <c r="KKG38" s="64"/>
      <c r="KKH38" s="64"/>
      <c r="KKI38" s="64"/>
      <c r="KKJ38" s="64"/>
      <c r="KKK38" s="64"/>
      <c r="KKL38" s="64"/>
      <c r="KKM38" s="64"/>
      <c r="KKN38" s="64"/>
      <c r="KKO38" s="64"/>
      <c r="KKP38" s="64"/>
      <c r="KKQ38" s="64"/>
      <c r="KKR38" s="64"/>
      <c r="KKS38" s="64"/>
      <c r="KKT38" s="64"/>
      <c r="KKU38" s="64"/>
      <c r="KKV38" s="64"/>
      <c r="KKW38" s="64"/>
      <c r="KKX38" s="64"/>
      <c r="KKY38" s="64"/>
      <c r="KKZ38" s="64"/>
      <c r="KLA38" s="64"/>
      <c r="KLB38" s="64"/>
      <c r="KLC38" s="64"/>
      <c r="KLD38" s="64"/>
      <c r="KLE38" s="64"/>
      <c r="KLF38" s="64"/>
      <c r="KLG38" s="64"/>
      <c r="KLH38" s="64"/>
      <c r="KLI38" s="64"/>
      <c r="KLJ38" s="64"/>
      <c r="KLK38" s="64"/>
      <c r="KLL38" s="64"/>
      <c r="KLM38" s="64"/>
      <c r="KLN38" s="64"/>
      <c r="KLO38" s="64"/>
      <c r="KLP38" s="64"/>
      <c r="KLQ38" s="64"/>
      <c r="KLR38" s="64"/>
      <c r="KLS38" s="64"/>
      <c r="KLT38" s="64"/>
      <c r="KLU38" s="64"/>
      <c r="KLV38" s="64"/>
      <c r="KLW38" s="64"/>
      <c r="KLX38" s="64"/>
      <c r="KLY38" s="64"/>
      <c r="KLZ38" s="64"/>
      <c r="KMA38" s="64"/>
      <c r="KMB38" s="64"/>
      <c r="KMC38" s="64"/>
      <c r="KMD38" s="64"/>
      <c r="KME38" s="64"/>
      <c r="KMF38" s="64"/>
      <c r="KMG38" s="64"/>
      <c r="KMH38" s="64"/>
      <c r="KMI38" s="64"/>
      <c r="KMJ38" s="64"/>
      <c r="KMK38" s="64"/>
      <c r="KML38" s="64"/>
      <c r="KMM38" s="64"/>
      <c r="KMN38" s="64"/>
      <c r="KMO38" s="64"/>
      <c r="KMP38" s="64"/>
      <c r="KMQ38" s="64"/>
      <c r="KMR38" s="64"/>
      <c r="KMS38" s="64"/>
      <c r="KMT38" s="64"/>
      <c r="KMU38" s="64"/>
      <c r="KMV38" s="64"/>
      <c r="KMW38" s="64"/>
      <c r="KMX38" s="64"/>
      <c r="KMY38" s="64"/>
      <c r="KMZ38" s="64"/>
      <c r="KNA38" s="64"/>
      <c r="KNB38" s="64"/>
      <c r="KNC38" s="64"/>
      <c r="KND38" s="64"/>
      <c r="KNE38" s="64"/>
      <c r="KNF38" s="64"/>
      <c r="KNG38" s="64"/>
      <c r="KNH38" s="64"/>
      <c r="KNI38" s="64"/>
      <c r="KNJ38" s="64"/>
      <c r="KNK38" s="64"/>
      <c r="KNL38" s="64"/>
      <c r="KNM38" s="64"/>
      <c r="KNN38" s="64"/>
      <c r="KNO38" s="64"/>
      <c r="KNP38" s="64"/>
      <c r="KNQ38" s="64"/>
      <c r="KNR38" s="64"/>
      <c r="KNS38" s="64"/>
      <c r="KNT38" s="64"/>
      <c r="KNU38" s="64"/>
      <c r="KNV38" s="64"/>
      <c r="KNW38" s="64"/>
      <c r="KNX38" s="64"/>
      <c r="KNY38" s="64"/>
      <c r="KNZ38" s="64"/>
      <c r="KOA38" s="64"/>
      <c r="KOB38" s="64"/>
      <c r="KOC38" s="64"/>
      <c r="KOD38" s="64"/>
      <c r="KOE38" s="64"/>
      <c r="KOF38" s="64"/>
      <c r="KOG38" s="64"/>
      <c r="KOH38" s="64"/>
      <c r="KOI38" s="64"/>
      <c r="KOJ38" s="64"/>
      <c r="KOK38" s="64"/>
      <c r="KOL38" s="64"/>
      <c r="KOM38" s="64"/>
      <c r="KON38" s="64"/>
      <c r="KOO38" s="64"/>
      <c r="KOP38" s="64"/>
      <c r="KOQ38" s="64"/>
      <c r="KOR38" s="64"/>
      <c r="KOS38" s="64"/>
      <c r="KOT38" s="64"/>
      <c r="KOU38" s="64"/>
      <c r="KOV38" s="64"/>
      <c r="KOW38" s="64"/>
      <c r="KOX38" s="64"/>
      <c r="KOY38" s="64"/>
      <c r="KOZ38" s="64"/>
      <c r="KPA38" s="64"/>
      <c r="KPB38" s="64"/>
      <c r="KPC38" s="64"/>
      <c r="KPD38" s="64"/>
      <c r="KPE38" s="64"/>
      <c r="KPF38" s="64"/>
      <c r="KPG38" s="64"/>
      <c r="KPH38" s="64"/>
      <c r="KPI38" s="64"/>
      <c r="KPJ38" s="64"/>
      <c r="KPK38" s="64"/>
      <c r="KPL38" s="64"/>
      <c r="KPM38" s="64"/>
      <c r="KPN38" s="64"/>
      <c r="KPO38" s="64"/>
      <c r="KPP38" s="64"/>
      <c r="KPQ38" s="64"/>
      <c r="KPR38" s="64"/>
      <c r="KPS38" s="64"/>
      <c r="KPT38" s="64"/>
      <c r="KPU38" s="64"/>
      <c r="KPV38" s="64"/>
      <c r="KPW38" s="64"/>
      <c r="KPX38" s="64"/>
      <c r="KPY38" s="64"/>
      <c r="KPZ38" s="64"/>
      <c r="KQA38" s="64"/>
      <c r="KQB38" s="64"/>
      <c r="KQC38" s="64"/>
      <c r="KQD38" s="64"/>
      <c r="KQE38" s="64"/>
      <c r="KQF38" s="64"/>
      <c r="KQG38" s="64"/>
      <c r="KQH38" s="64"/>
      <c r="KQI38" s="64"/>
      <c r="KQJ38" s="64"/>
      <c r="KQK38" s="64"/>
      <c r="KQL38" s="64"/>
      <c r="KQM38" s="64"/>
      <c r="KQN38" s="64"/>
      <c r="KQO38" s="64"/>
      <c r="KQP38" s="64"/>
      <c r="KQQ38" s="64"/>
      <c r="KQR38" s="64"/>
      <c r="KQS38" s="64"/>
      <c r="KQT38" s="64"/>
      <c r="KQU38" s="64"/>
      <c r="KQV38" s="64"/>
      <c r="KQW38" s="64"/>
      <c r="KQX38" s="64"/>
      <c r="KQY38" s="64"/>
      <c r="KQZ38" s="64"/>
      <c r="KRA38" s="64"/>
      <c r="KRB38" s="64"/>
      <c r="KRC38" s="64"/>
      <c r="KRD38" s="64"/>
      <c r="KRE38" s="64"/>
      <c r="KRF38" s="64"/>
      <c r="KRG38" s="64"/>
      <c r="KRH38" s="64"/>
      <c r="KRI38" s="64"/>
      <c r="KRJ38" s="64"/>
      <c r="KRK38" s="64"/>
      <c r="KRL38" s="64"/>
      <c r="KRM38" s="64"/>
      <c r="KRN38" s="64"/>
      <c r="KRO38" s="64"/>
      <c r="KRP38" s="64"/>
      <c r="KRQ38" s="64"/>
      <c r="KRR38" s="64"/>
      <c r="KRS38" s="64"/>
      <c r="KRT38" s="64"/>
      <c r="KRU38" s="64"/>
      <c r="KRV38" s="64"/>
      <c r="KRW38" s="64"/>
      <c r="KRX38" s="64"/>
      <c r="KRY38" s="64"/>
      <c r="KRZ38" s="64"/>
      <c r="KSA38" s="64"/>
      <c r="KSB38" s="64"/>
      <c r="KSC38" s="64"/>
      <c r="KSD38" s="64"/>
      <c r="KSE38" s="64"/>
      <c r="KSF38" s="64"/>
      <c r="KSG38" s="64"/>
      <c r="KSH38" s="64"/>
      <c r="KSI38" s="64"/>
      <c r="KSJ38" s="64"/>
      <c r="KSK38" s="64"/>
      <c r="KSL38" s="64"/>
      <c r="KSM38" s="64"/>
      <c r="KSN38" s="64"/>
      <c r="KSO38" s="64"/>
      <c r="KSP38" s="64"/>
      <c r="KSQ38" s="64"/>
      <c r="KSR38" s="64"/>
      <c r="KSS38" s="64"/>
      <c r="KST38" s="64"/>
      <c r="KSU38" s="64"/>
      <c r="KSV38" s="64"/>
      <c r="KSW38" s="64"/>
      <c r="KSX38" s="64"/>
      <c r="KSY38" s="64"/>
      <c r="KSZ38" s="64"/>
      <c r="KTA38" s="64"/>
      <c r="KTB38" s="64"/>
      <c r="KTC38" s="64"/>
      <c r="KTD38" s="64"/>
      <c r="KTE38" s="64"/>
      <c r="KTF38" s="64"/>
      <c r="KTG38" s="64"/>
      <c r="KTH38" s="64"/>
      <c r="KTI38" s="64"/>
      <c r="KTJ38" s="64"/>
      <c r="KTK38" s="64"/>
      <c r="KTL38" s="64"/>
      <c r="KTM38" s="64"/>
      <c r="KTN38" s="64"/>
      <c r="KTO38" s="64"/>
      <c r="KTP38" s="64"/>
      <c r="KTQ38" s="64"/>
      <c r="KTR38" s="64"/>
      <c r="KTS38" s="64"/>
      <c r="KTT38" s="64"/>
      <c r="KTU38" s="64"/>
      <c r="KTV38" s="64"/>
      <c r="KTW38" s="64"/>
      <c r="KTX38" s="64"/>
      <c r="KTY38" s="64"/>
      <c r="KTZ38" s="64"/>
      <c r="KUA38" s="64"/>
      <c r="KUB38" s="64"/>
      <c r="KUC38" s="64"/>
      <c r="KUD38" s="64"/>
      <c r="KUE38" s="64"/>
      <c r="KUF38" s="64"/>
      <c r="KUG38" s="64"/>
      <c r="KUH38" s="64"/>
      <c r="KUI38" s="64"/>
      <c r="KUJ38" s="64"/>
      <c r="KUK38" s="64"/>
      <c r="KUL38" s="64"/>
      <c r="KUM38" s="64"/>
      <c r="KUN38" s="64"/>
      <c r="KUO38" s="64"/>
      <c r="KUP38" s="64"/>
      <c r="KUQ38" s="64"/>
      <c r="KUR38" s="64"/>
      <c r="KUS38" s="64"/>
      <c r="KUT38" s="64"/>
      <c r="KUU38" s="64"/>
      <c r="KUV38" s="64"/>
      <c r="KUW38" s="64"/>
      <c r="KUX38" s="64"/>
      <c r="KUY38" s="64"/>
      <c r="KUZ38" s="64"/>
      <c r="KVA38" s="64"/>
      <c r="KVB38" s="64"/>
      <c r="KVC38" s="64"/>
      <c r="KVD38" s="64"/>
      <c r="KVE38" s="64"/>
      <c r="KVF38" s="64"/>
      <c r="KVG38" s="64"/>
      <c r="KVH38" s="64"/>
      <c r="KVI38" s="64"/>
      <c r="KVJ38" s="64"/>
      <c r="KVK38" s="64"/>
      <c r="KVL38" s="64"/>
      <c r="KVM38" s="64"/>
      <c r="KVN38" s="64"/>
      <c r="KVO38" s="64"/>
      <c r="KVP38" s="64"/>
      <c r="KVQ38" s="64"/>
      <c r="KVR38" s="64"/>
      <c r="KVS38" s="64"/>
      <c r="KVT38" s="64"/>
      <c r="KVU38" s="64"/>
      <c r="KVV38" s="64"/>
      <c r="KVW38" s="64"/>
      <c r="KVX38" s="64"/>
      <c r="KVY38" s="64"/>
      <c r="KVZ38" s="64"/>
      <c r="KWA38" s="64"/>
      <c r="KWB38" s="64"/>
      <c r="KWC38" s="64"/>
      <c r="KWD38" s="64"/>
      <c r="KWE38" s="64"/>
      <c r="KWF38" s="64"/>
      <c r="KWG38" s="64"/>
      <c r="KWH38" s="64"/>
      <c r="KWI38" s="64"/>
      <c r="KWJ38" s="64"/>
      <c r="KWK38" s="64"/>
      <c r="KWL38" s="64"/>
      <c r="KWM38" s="64"/>
      <c r="KWN38" s="64"/>
      <c r="KWO38" s="64"/>
      <c r="KWP38" s="64"/>
      <c r="KWQ38" s="64"/>
      <c r="KWR38" s="64"/>
      <c r="KWS38" s="64"/>
      <c r="KWT38" s="64"/>
      <c r="KWU38" s="64"/>
      <c r="KWV38" s="64"/>
      <c r="KWW38" s="64"/>
      <c r="KWX38" s="64"/>
      <c r="KWY38" s="64"/>
      <c r="KWZ38" s="64"/>
      <c r="KXA38" s="64"/>
      <c r="KXB38" s="64"/>
      <c r="KXC38" s="64"/>
      <c r="KXD38" s="64"/>
      <c r="KXE38" s="64"/>
      <c r="KXF38" s="64"/>
      <c r="KXG38" s="64"/>
      <c r="KXH38" s="64"/>
      <c r="KXI38" s="64"/>
      <c r="KXJ38" s="64"/>
      <c r="KXK38" s="64"/>
      <c r="KXL38" s="64"/>
      <c r="KXM38" s="64"/>
      <c r="KXN38" s="64"/>
      <c r="KXO38" s="64"/>
      <c r="KXP38" s="64"/>
      <c r="KXQ38" s="64"/>
      <c r="KXR38" s="64"/>
      <c r="KXS38" s="64"/>
      <c r="KXT38" s="64"/>
      <c r="KXU38" s="64"/>
      <c r="KXV38" s="64"/>
      <c r="KXW38" s="64"/>
      <c r="KXX38" s="64"/>
      <c r="KXY38" s="64"/>
      <c r="KXZ38" s="64"/>
      <c r="KYA38" s="64"/>
      <c r="KYB38" s="64"/>
      <c r="KYC38" s="64"/>
      <c r="KYD38" s="64"/>
      <c r="KYE38" s="64"/>
      <c r="KYF38" s="64"/>
      <c r="KYG38" s="64"/>
      <c r="KYH38" s="64"/>
      <c r="KYI38" s="64"/>
      <c r="KYJ38" s="64"/>
      <c r="KYK38" s="64"/>
      <c r="KYL38" s="64"/>
      <c r="KYM38" s="64"/>
      <c r="KYN38" s="64"/>
      <c r="KYO38" s="64"/>
      <c r="KYP38" s="64"/>
      <c r="KYQ38" s="64"/>
      <c r="KYR38" s="64"/>
      <c r="KYS38" s="64"/>
      <c r="KYT38" s="64"/>
      <c r="KYU38" s="64"/>
      <c r="KYV38" s="64"/>
      <c r="KYW38" s="64"/>
      <c r="KYX38" s="64"/>
      <c r="KYY38" s="64"/>
      <c r="KYZ38" s="64"/>
      <c r="KZA38" s="64"/>
      <c r="KZB38" s="64"/>
      <c r="KZC38" s="64"/>
      <c r="KZD38" s="64"/>
      <c r="KZE38" s="64"/>
      <c r="KZF38" s="64"/>
      <c r="KZG38" s="64"/>
      <c r="KZH38" s="64"/>
      <c r="KZI38" s="64"/>
      <c r="KZJ38" s="64"/>
      <c r="KZK38" s="64"/>
      <c r="KZL38" s="64"/>
      <c r="KZM38" s="64"/>
      <c r="KZN38" s="64"/>
      <c r="KZO38" s="64"/>
      <c r="KZP38" s="64"/>
      <c r="KZQ38" s="64"/>
      <c r="KZR38" s="64"/>
      <c r="KZS38" s="64"/>
      <c r="KZT38" s="64"/>
      <c r="KZU38" s="64"/>
      <c r="KZV38" s="64"/>
      <c r="KZW38" s="64"/>
      <c r="KZX38" s="64"/>
      <c r="KZY38" s="64"/>
      <c r="KZZ38" s="64"/>
      <c r="LAA38" s="64"/>
      <c r="LAB38" s="64"/>
      <c r="LAC38" s="64"/>
      <c r="LAD38" s="64"/>
      <c r="LAE38" s="64"/>
      <c r="LAF38" s="64"/>
      <c r="LAG38" s="64"/>
      <c r="LAH38" s="64"/>
      <c r="LAI38" s="64"/>
      <c r="LAJ38" s="64"/>
      <c r="LAK38" s="64"/>
      <c r="LAL38" s="64"/>
      <c r="LAM38" s="64"/>
      <c r="LAN38" s="64"/>
      <c r="LAO38" s="64"/>
      <c r="LAP38" s="64"/>
      <c r="LAQ38" s="64"/>
      <c r="LAR38" s="64"/>
      <c r="LAS38" s="64"/>
      <c r="LAT38" s="64"/>
      <c r="LAU38" s="64"/>
      <c r="LAV38" s="64"/>
      <c r="LAW38" s="64"/>
      <c r="LAX38" s="64"/>
      <c r="LAY38" s="64"/>
      <c r="LAZ38" s="64"/>
      <c r="LBA38" s="64"/>
      <c r="LBB38" s="64"/>
      <c r="LBC38" s="64"/>
      <c r="LBD38" s="64"/>
      <c r="LBE38" s="64"/>
      <c r="LBF38" s="64"/>
      <c r="LBG38" s="64"/>
      <c r="LBH38" s="64"/>
      <c r="LBI38" s="64"/>
      <c r="LBJ38" s="64"/>
      <c r="LBK38" s="64"/>
      <c r="LBL38" s="64"/>
      <c r="LBM38" s="64"/>
      <c r="LBN38" s="64"/>
      <c r="LBO38" s="64"/>
      <c r="LBP38" s="64"/>
      <c r="LBQ38" s="64"/>
      <c r="LBR38" s="64"/>
      <c r="LBS38" s="64"/>
      <c r="LBT38" s="64"/>
      <c r="LBU38" s="64"/>
      <c r="LBV38" s="64"/>
      <c r="LBW38" s="64"/>
      <c r="LBX38" s="64"/>
      <c r="LBY38" s="64"/>
      <c r="LBZ38" s="64"/>
      <c r="LCA38" s="64"/>
      <c r="LCB38" s="64"/>
      <c r="LCC38" s="64"/>
      <c r="LCD38" s="64"/>
      <c r="LCE38" s="64"/>
      <c r="LCF38" s="64"/>
      <c r="LCG38" s="64"/>
      <c r="LCH38" s="64"/>
      <c r="LCI38" s="64"/>
      <c r="LCJ38" s="64"/>
      <c r="LCK38" s="64"/>
      <c r="LCL38" s="64"/>
      <c r="LCM38" s="64"/>
      <c r="LCN38" s="64"/>
      <c r="LCO38" s="64"/>
      <c r="LCP38" s="64"/>
      <c r="LCQ38" s="64"/>
      <c r="LCR38" s="64"/>
      <c r="LCS38" s="64"/>
      <c r="LCT38" s="64"/>
      <c r="LCU38" s="64"/>
      <c r="LCV38" s="64"/>
      <c r="LCW38" s="64"/>
      <c r="LCX38" s="64"/>
      <c r="LCY38" s="64"/>
      <c r="LCZ38" s="64"/>
      <c r="LDA38" s="64"/>
      <c r="LDB38" s="64"/>
      <c r="LDC38" s="64"/>
      <c r="LDD38" s="64"/>
      <c r="LDE38" s="64"/>
      <c r="LDF38" s="64"/>
      <c r="LDG38" s="64"/>
      <c r="LDH38" s="64"/>
      <c r="LDI38" s="64"/>
      <c r="LDJ38" s="64"/>
      <c r="LDK38" s="64"/>
      <c r="LDL38" s="64"/>
      <c r="LDM38" s="64"/>
      <c r="LDN38" s="64"/>
      <c r="LDO38" s="64"/>
      <c r="LDP38" s="64"/>
      <c r="LDQ38" s="64"/>
      <c r="LDR38" s="64"/>
      <c r="LDS38" s="64"/>
      <c r="LDT38" s="64"/>
      <c r="LDU38" s="64"/>
      <c r="LDV38" s="64"/>
      <c r="LDW38" s="64"/>
      <c r="LDX38" s="64"/>
      <c r="LDY38" s="64"/>
      <c r="LDZ38" s="64"/>
      <c r="LEA38" s="64"/>
      <c r="LEB38" s="64"/>
      <c r="LEC38" s="64"/>
      <c r="LED38" s="64"/>
      <c r="LEE38" s="64"/>
      <c r="LEF38" s="64"/>
      <c r="LEG38" s="64"/>
      <c r="LEH38" s="64"/>
      <c r="LEI38" s="64"/>
      <c r="LEJ38" s="64"/>
      <c r="LEK38" s="64"/>
      <c r="LEL38" s="64"/>
      <c r="LEM38" s="64"/>
      <c r="LEN38" s="64"/>
      <c r="LEO38" s="64"/>
      <c r="LEP38" s="64"/>
      <c r="LEQ38" s="64"/>
      <c r="LER38" s="64"/>
      <c r="LES38" s="64"/>
      <c r="LET38" s="64"/>
      <c r="LEU38" s="64"/>
      <c r="LEV38" s="64"/>
      <c r="LEW38" s="64"/>
      <c r="LEX38" s="64"/>
      <c r="LEY38" s="64"/>
      <c r="LEZ38" s="64"/>
      <c r="LFA38" s="64"/>
      <c r="LFB38" s="64"/>
      <c r="LFC38" s="64"/>
      <c r="LFD38" s="64"/>
      <c r="LFE38" s="64"/>
      <c r="LFF38" s="64"/>
      <c r="LFG38" s="64"/>
      <c r="LFH38" s="64"/>
      <c r="LFI38" s="64"/>
      <c r="LFJ38" s="64"/>
      <c r="LFK38" s="64"/>
      <c r="LFL38" s="64"/>
      <c r="LFM38" s="64"/>
      <c r="LFN38" s="64"/>
      <c r="LFO38" s="64"/>
      <c r="LFP38" s="64"/>
      <c r="LFQ38" s="64"/>
      <c r="LFR38" s="64"/>
      <c r="LFS38" s="64"/>
      <c r="LFT38" s="64"/>
      <c r="LFU38" s="64"/>
      <c r="LFV38" s="64"/>
      <c r="LFW38" s="64"/>
      <c r="LFX38" s="64"/>
      <c r="LFY38" s="64"/>
      <c r="LFZ38" s="64"/>
      <c r="LGA38" s="64"/>
      <c r="LGB38" s="64"/>
      <c r="LGC38" s="64"/>
      <c r="LGD38" s="64"/>
      <c r="LGE38" s="64"/>
      <c r="LGF38" s="64"/>
      <c r="LGG38" s="64"/>
      <c r="LGH38" s="64"/>
      <c r="LGI38" s="64"/>
      <c r="LGJ38" s="64"/>
      <c r="LGK38" s="64"/>
      <c r="LGL38" s="64"/>
      <c r="LGM38" s="64"/>
      <c r="LGN38" s="64"/>
      <c r="LGO38" s="64"/>
      <c r="LGP38" s="64"/>
      <c r="LGQ38" s="64"/>
      <c r="LGR38" s="64"/>
      <c r="LGS38" s="64"/>
      <c r="LGT38" s="64"/>
      <c r="LGU38" s="64"/>
      <c r="LGV38" s="64"/>
      <c r="LGW38" s="64"/>
      <c r="LGX38" s="64"/>
      <c r="LGY38" s="64"/>
      <c r="LGZ38" s="64"/>
      <c r="LHA38" s="64"/>
      <c r="LHB38" s="64"/>
      <c r="LHC38" s="64"/>
      <c r="LHD38" s="64"/>
      <c r="LHE38" s="64"/>
      <c r="LHF38" s="64"/>
      <c r="LHG38" s="64"/>
      <c r="LHH38" s="64"/>
      <c r="LHI38" s="64"/>
      <c r="LHJ38" s="64"/>
      <c r="LHK38" s="64"/>
      <c r="LHL38" s="64"/>
      <c r="LHM38" s="64"/>
      <c r="LHN38" s="64"/>
      <c r="LHO38" s="64"/>
      <c r="LHP38" s="64"/>
      <c r="LHQ38" s="64"/>
      <c r="LHR38" s="64"/>
      <c r="LHS38" s="64"/>
      <c r="LHT38" s="64"/>
      <c r="LHU38" s="64"/>
      <c r="LHV38" s="64"/>
      <c r="LHW38" s="64"/>
      <c r="LHX38" s="64"/>
      <c r="LHY38" s="64"/>
      <c r="LHZ38" s="64"/>
      <c r="LIA38" s="64"/>
      <c r="LIB38" s="64"/>
      <c r="LIC38" s="64"/>
      <c r="LID38" s="64"/>
      <c r="LIE38" s="64"/>
      <c r="LIF38" s="64"/>
      <c r="LIG38" s="64"/>
      <c r="LIH38" s="64"/>
      <c r="LII38" s="64"/>
      <c r="LIJ38" s="64"/>
      <c r="LIK38" s="64"/>
      <c r="LIL38" s="64"/>
      <c r="LIM38" s="64"/>
      <c r="LIN38" s="64"/>
      <c r="LIO38" s="64"/>
      <c r="LIP38" s="64"/>
      <c r="LIQ38" s="64"/>
      <c r="LIR38" s="64"/>
      <c r="LIS38" s="64"/>
      <c r="LIT38" s="64"/>
      <c r="LIU38" s="64"/>
      <c r="LIV38" s="64"/>
      <c r="LIW38" s="64"/>
      <c r="LIX38" s="64"/>
      <c r="LIY38" s="64"/>
      <c r="LIZ38" s="64"/>
      <c r="LJA38" s="64"/>
      <c r="LJB38" s="64"/>
      <c r="LJC38" s="64"/>
      <c r="LJD38" s="64"/>
      <c r="LJE38" s="64"/>
      <c r="LJF38" s="64"/>
      <c r="LJG38" s="64"/>
      <c r="LJH38" s="64"/>
      <c r="LJI38" s="64"/>
      <c r="LJJ38" s="64"/>
      <c r="LJK38" s="64"/>
      <c r="LJL38" s="64"/>
      <c r="LJM38" s="64"/>
      <c r="LJN38" s="64"/>
      <c r="LJO38" s="64"/>
      <c r="LJP38" s="64"/>
      <c r="LJQ38" s="64"/>
      <c r="LJR38" s="64"/>
      <c r="LJS38" s="64"/>
      <c r="LJT38" s="64"/>
      <c r="LJU38" s="64"/>
      <c r="LJV38" s="64"/>
      <c r="LJW38" s="64"/>
      <c r="LJX38" s="64"/>
      <c r="LJY38" s="64"/>
      <c r="LJZ38" s="64"/>
      <c r="LKA38" s="64"/>
      <c r="LKB38" s="64"/>
      <c r="LKC38" s="64"/>
      <c r="LKD38" s="64"/>
      <c r="LKE38" s="64"/>
      <c r="LKF38" s="64"/>
      <c r="LKG38" s="64"/>
      <c r="LKH38" s="64"/>
      <c r="LKI38" s="64"/>
      <c r="LKJ38" s="64"/>
      <c r="LKK38" s="64"/>
      <c r="LKL38" s="64"/>
      <c r="LKM38" s="64"/>
      <c r="LKN38" s="64"/>
      <c r="LKO38" s="64"/>
      <c r="LKP38" s="64"/>
      <c r="LKQ38" s="64"/>
      <c r="LKR38" s="64"/>
      <c r="LKS38" s="64"/>
      <c r="LKT38" s="64"/>
      <c r="LKU38" s="64"/>
      <c r="LKV38" s="64"/>
      <c r="LKW38" s="64"/>
      <c r="LKX38" s="64"/>
      <c r="LKY38" s="64"/>
      <c r="LKZ38" s="64"/>
      <c r="LLA38" s="64"/>
      <c r="LLB38" s="64"/>
      <c r="LLC38" s="64"/>
      <c r="LLD38" s="64"/>
      <c r="LLE38" s="64"/>
      <c r="LLF38" s="64"/>
      <c r="LLG38" s="64"/>
      <c r="LLH38" s="64"/>
      <c r="LLI38" s="64"/>
      <c r="LLJ38" s="64"/>
      <c r="LLK38" s="64"/>
      <c r="LLL38" s="64"/>
      <c r="LLM38" s="64"/>
      <c r="LLN38" s="64"/>
      <c r="LLO38" s="64"/>
      <c r="LLP38" s="64"/>
      <c r="LLQ38" s="64"/>
      <c r="LLR38" s="64"/>
      <c r="LLS38" s="64"/>
      <c r="LLT38" s="64"/>
      <c r="LLU38" s="64"/>
      <c r="LLV38" s="64"/>
      <c r="LLW38" s="64"/>
      <c r="LLX38" s="64"/>
      <c r="LLY38" s="64"/>
      <c r="LLZ38" s="64"/>
      <c r="LMA38" s="64"/>
      <c r="LMB38" s="64"/>
      <c r="LMC38" s="64"/>
      <c r="LMD38" s="64"/>
      <c r="LME38" s="64"/>
      <c r="LMF38" s="64"/>
      <c r="LMG38" s="64"/>
      <c r="LMH38" s="64"/>
      <c r="LMI38" s="64"/>
      <c r="LMJ38" s="64"/>
      <c r="LMK38" s="64"/>
      <c r="LML38" s="64"/>
      <c r="LMM38" s="64"/>
      <c r="LMN38" s="64"/>
      <c r="LMO38" s="64"/>
      <c r="LMP38" s="64"/>
      <c r="LMQ38" s="64"/>
      <c r="LMR38" s="64"/>
      <c r="LMS38" s="64"/>
      <c r="LMT38" s="64"/>
      <c r="LMU38" s="64"/>
      <c r="LMV38" s="64"/>
      <c r="LMW38" s="64"/>
      <c r="LMX38" s="64"/>
      <c r="LMY38" s="64"/>
      <c r="LMZ38" s="64"/>
      <c r="LNA38" s="64"/>
      <c r="LNB38" s="64"/>
      <c r="LNC38" s="64"/>
      <c r="LND38" s="64"/>
      <c r="LNE38" s="64"/>
      <c r="LNF38" s="64"/>
      <c r="LNG38" s="64"/>
      <c r="LNH38" s="64"/>
      <c r="LNI38" s="64"/>
      <c r="LNJ38" s="64"/>
      <c r="LNK38" s="64"/>
      <c r="LNL38" s="64"/>
      <c r="LNM38" s="64"/>
      <c r="LNN38" s="64"/>
      <c r="LNO38" s="64"/>
      <c r="LNP38" s="64"/>
      <c r="LNQ38" s="64"/>
      <c r="LNR38" s="64"/>
      <c r="LNS38" s="64"/>
      <c r="LNT38" s="64"/>
      <c r="LNU38" s="64"/>
      <c r="LNV38" s="64"/>
      <c r="LNW38" s="64"/>
      <c r="LNX38" s="64"/>
      <c r="LNY38" s="64"/>
      <c r="LNZ38" s="64"/>
      <c r="LOA38" s="64"/>
      <c r="LOB38" s="64"/>
      <c r="LOC38" s="64"/>
      <c r="LOD38" s="64"/>
      <c r="LOE38" s="64"/>
      <c r="LOF38" s="64"/>
      <c r="LOG38" s="64"/>
      <c r="LOH38" s="64"/>
      <c r="LOI38" s="64"/>
      <c r="LOJ38" s="64"/>
      <c r="LOK38" s="64"/>
      <c r="LOL38" s="64"/>
      <c r="LOM38" s="64"/>
      <c r="LON38" s="64"/>
      <c r="LOO38" s="64"/>
      <c r="LOP38" s="64"/>
      <c r="LOQ38" s="64"/>
      <c r="LOR38" s="64"/>
      <c r="LOS38" s="64"/>
      <c r="LOT38" s="64"/>
      <c r="LOU38" s="64"/>
      <c r="LOV38" s="64"/>
      <c r="LOW38" s="64"/>
      <c r="LOX38" s="64"/>
      <c r="LOY38" s="64"/>
      <c r="LOZ38" s="64"/>
      <c r="LPA38" s="64"/>
      <c r="LPB38" s="64"/>
      <c r="LPC38" s="64"/>
      <c r="LPD38" s="64"/>
      <c r="LPE38" s="64"/>
      <c r="LPF38" s="64"/>
      <c r="LPG38" s="64"/>
      <c r="LPH38" s="64"/>
      <c r="LPI38" s="64"/>
      <c r="LPJ38" s="64"/>
      <c r="LPK38" s="64"/>
      <c r="LPL38" s="64"/>
      <c r="LPM38" s="64"/>
      <c r="LPN38" s="64"/>
      <c r="LPO38" s="64"/>
      <c r="LPP38" s="64"/>
      <c r="LPQ38" s="64"/>
      <c r="LPR38" s="64"/>
      <c r="LPS38" s="64"/>
      <c r="LPT38" s="64"/>
      <c r="LPU38" s="64"/>
      <c r="LPV38" s="64"/>
      <c r="LPW38" s="64"/>
      <c r="LPX38" s="64"/>
      <c r="LPY38" s="64"/>
      <c r="LPZ38" s="64"/>
      <c r="LQA38" s="64"/>
      <c r="LQB38" s="64"/>
      <c r="LQC38" s="64"/>
      <c r="LQD38" s="64"/>
      <c r="LQE38" s="64"/>
      <c r="LQF38" s="64"/>
      <c r="LQG38" s="64"/>
      <c r="LQH38" s="64"/>
      <c r="LQI38" s="64"/>
      <c r="LQJ38" s="64"/>
      <c r="LQK38" s="64"/>
      <c r="LQL38" s="64"/>
      <c r="LQM38" s="64"/>
      <c r="LQN38" s="64"/>
      <c r="LQO38" s="64"/>
      <c r="LQP38" s="64"/>
      <c r="LQQ38" s="64"/>
      <c r="LQR38" s="64"/>
      <c r="LQS38" s="64"/>
      <c r="LQT38" s="64"/>
      <c r="LQU38" s="64"/>
      <c r="LQV38" s="64"/>
      <c r="LQW38" s="64"/>
      <c r="LQX38" s="64"/>
      <c r="LQY38" s="64"/>
      <c r="LQZ38" s="64"/>
      <c r="LRA38" s="64"/>
      <c r="LRB38" s="64"/>
      <c r="LRC38" s="64"/>
      <c r="LRD38" s="64"/>
      <c r="LRE38" s="64"/>
      <c r="LRF38" s="64"/>
      <c r="LRG38" s="64"/>
      <c r="LRH38" s="64"/>
      <c r="LRI38" s="64"/>
      <c r="LRJ38" s="64"/>
      <c r="LRK38" s="64"/>
      <c r="LRL38" s="64"/>
      <c r="LRM38" s="64"/>
      <c r="LRN38" s="64"/>
      <c r="LRO38" s="64"/>
      <c r="LRP38" s="64"/>
      <c r="LRQ38" s="64"/>
      <c r="LRR38" s="64"/>
      <c r="LRS38" s="64"/>
      <c r="LRT38" s="64"/>
      <c r="LRU38" s="64"/>
      <c r="LRV38" s="64"/>
      <c r="LRW38" s="64"/>
      <c r="LRX38" s="64"/>
      <c r="LRY38" s="64"/>
      <c r="LRZ38" s="64"/>
      <c r="LSA38" s="64"/>
      <c r="LSB38" s="64"/>
      <c r="LSC38" s="64"/>
      <c r="LSD38" s="64"/>
      <c r="LSE38" s="64"/>
      <c r="LSF38" s="64"/>
      <c r="LSG38" s="64"/>
      <c r="LSH38" s="64"/>
      <c r="LSI38" s="64"/>
      <c r="LSJ38" s="64"/>
      <c r="LSK38" s="64"/>
      <c r="LSL38" s="64"/>
      <c r="LSM38" s="64"/>
      <c r="LSN38" s="64"/>
      <c r="LSO38" s="64"/>
      <c r="LSP38" s="64"/>
      <c r="LSQ38" s="64"/>
      <c r="LSR38" s="64"/>
      <c r="LSS38" s="64"/>
      <c r="LST38" s="64"/>
      <c r="LSU38" s="64"/>
      <c r="LSV38" s="64"/>
      <c r="LSW38" s="64"/>
      <c r="LSX38" s="64"/>
      <c r="LSY38" s="64"/>
      <c r="LSZ38" s="64"/>
      <c r="LTA38" s="64"/>
      <c r="LTB38" s="64"/>
      <c r="LTC38" s="64"/>
      <c r="LTD38" s="64"/>
      <c r="LTE38" s="64"/>
      <c r="LTF38" s="64"/>
      <c r="LTG38" s="64"/>
      <c r="LTH38" s="64"/>
      <c r="LTI38" s="64"/>
      <c r="LTJ38" s="64"/>
      <c r="LTK38" s="64"/>
      <c r="LTL38" s="64"/>
      <c r="LTM38" s="64"/>
      <c r="LTN38" s="64"/>
      <c r="LTO38" s="64"/>
      <c r="LTP38" s="64"/>
      <c r="LTQ38" s="64"/>
      <c r="LTR38" s="64"/>
      <c r="LTS38" s="64"/>
      <c r="LTT38" s="64"/>
      <c r="LTU38" s="64"/>
      <c r="LTV38" s="64"/>
      <c r="LTW38" s="64"/>
      <c r="LTX38" s="64"/>
      <c r="LTY38" s="64"/>
      <c r="LTZ38" s="64"/>
      <c r="LUA38" s="64"/>
      <c r="LUB38" s="64"/>
      <c r="LUC38" s="64"/>
      <c r="LUD38" s="64"/>
      <c r="LUE38" s="64"/>
      <c r="LUF38" s="64"/>
      <c r="LUG38" s="64"/>
      <c r="LUH38" s="64"/>
      <c r="LUI38" s="64"/>
      <c r="LUJ38" s="64"/>
      <c r="LUK38" s="64"/>
      <c r="LUL38" s="64"/>
      <c r="LUM38" s="64"/>
      <c r="LUN38" s="64"/>
      <c r="LUO38" s="64"/>
      <c r="LUP38" s="64"/>
      <c r="LUQ38" s="64"/>
      <c r="LUR38" s="64"/>
      <c r="LUS38" s="64"/>
      <c r="LUT38" s="64"/>
      <c r="LUU38" s="64"/>
      <c r="LUV38" s="64"/>
      <c r="LUW38" s="64"/>
      <c r="LUX38" s="64"/>
      <c r="LUY38" s="64"/>
      <c r="LUZ38" s="64"/>
      <c r="LVA38" s="64"/>
      <c r="LVB38" s="64"/>
      <c r="LVC38" s="64"/>
      <c r="LVD38" s="64"/>
      <c r="LVE38" s="64"/>
      <c r="LVF38" s="64"/>
      <c r="LVG38" s="64"/>
      <c r="LVH38" s="64"/>
      <c r="LVI38" s="64"/>
      <c r="LVJ38" s="64"/>
      <c r="LVK38" s="64"/>
      <c r="LVL38" s="64"/>
      <c r="LVM38" s="64"/>
      <c r="LVN38" s="64"/>
      <c r="LVO38" s="64"/>
      <c r="LVP38" s="64"/>
      <c r="LVQ38" s="64"/>
      <c r="LVR38" s="64"/>
      <c r="LVS38" s="64"/>
      <c r="LVT38" s="64"/>
      <c r="LVU38" s="64"/>
      <c r="LVV38" s="64"/>
      <c r="LVW38" s="64"/>
      <c r="LVX38" s="64"/>
      <c r="LVY38" s="64"/>
      <c r="LVZ38" s="64"/>
      <c r="LWA38" s="64"/>
      <c r="LWB38" s="64"/>
      <c r="LWC38" s="64"/>
      <c r="LWD38" s="64"/>
      <c r="LWE38" s="64"/>
      <c r="LWF38" s="64"/>
      <c r="LWG38" s="64"/>
      <c r="LWH38" s="64"/>
      <c r="LWI38" s="64"/>
      <c r="LWJ38" s="64"/>
      <c r="LWK38" s="64"/>
      <c r="LWL38" s="64"/>
      <c r="LWM38" s="64"/>
      <c r="LWN38" s="64"/>
      <c r="LWO38" s="64"/>
      <c r="LWP38" s="64"/>
      <c r="LWQ38" s="64"/>
      <c r="LWR38" s="64"/>
      <c r="LWS38" s="64"/>
      <c r="LWT38" s="64"/>
      <c r="LWU38" s="64"/>
      <c r="LWV38" s="64"/>
      <c r="LWW38" s="64"/>
      <c r="LWX38" s="64"/>
      <c r="LWY38" s="64"/>
      <c r="LWZ38" s="64"/>
      <c r="LXA38" s="64"/>
      <c r="LXB38" s="64"/>
      <c r="LXC38" s="64"/>
      <c r="LXD38" s="64"/>
      <c r="LXE38" s="64"/>
      <c r="LXF38" s="64"/>
      <c r="LXG38" s="64"/>
      <c r="LXH38" s="64"/>
      <c r="LXI38" s="64"/>
      <c r="LXJ38" s="64"/>
      <c r="LXK38" s="64"/>
      <c r="LXL38" s="64"/>
      <c r="LXM38" s="64"/>
      <c r="LXN38" s="64"/>
      <c r="LXO38" s="64"/>
      <c r="LXP38" s="64"/>
      <c r="LXQ38" s="64"/>
      <c r="LXR38" s="64"/>
      <c r="LXS38" s="64"/>
      <c r="LXT38" s="64"/>
      <c r="LXU38" s="64"/>
      <c r="LXV38" s="64"/>
      <c r="LXW38" s="64"/>
      <c r="LXX38" s="64"/>
      <c r="LXY38" s="64"/>
      <c r="LXZ38" s="64"/>
      <c r="LYA38" s="64"/>
      <c r="LYB38" s="64"/>
      <c r="LYC38" s="64"/>
      <c r="LYD38" s="64"/>
      <c r="LYE38" s="64"/>
      <c r="LYF38" s="64"/>
      <c r="LYG38" s="64"/>
      <c r="LYH38" s="64"/>
      <c r="LYI38" s="64"/>
      <c r="LYJ38" s="64"/>
      <c r="LYK38" s="64"/>
      <c r="LYL38" s="64"/>
      <c r="LYM38" s="64"/>
      <c r="LYN38" s="64"/>
      <c r="LYO38" s="64"/>
      <c r="LYP38" s="64"/>
      <c r="LYQ38" s="64"/>
      <c r="LYR38" s="64"/>
      <c r="LYS38" s="64"/>
      <c r="LYT38" s="64"/>
      <c r="LYU38" s="64"/>
      <c r="LYV38" s="64"/>
      <c r="LYW38" s="64"/>
      <c r="LYX38" s="64"/>
      <c r="LYY38" s="64"/>
      <c r="LYZ38" s="64"/>
      <c r="LZA38" s="64"/>
      <c r="LZB38" s="64"/>
      <c r="LZC38" s="64"/>
      <c r="LZD38" s="64"/>
      <c r="LZE38" s="64"/>
      <c r="LZF38" s="64"/>
      <c r="LZG38" s="64"/>
      <c r="LZH38" s="64"/>
      <c r="LZI38" s="64"/>
      <c r="LZJ38" s="64"/>
      <c r="LZK38" s="64"/>
      <c r="LZL38" s="64"/>
      <c r="LZM38" s="64"/>
      <c r="LZN38" s="64"/>
      <c r="LZO38" s="64"/>
      <c r="LZP38" s="64"/>
      <c r="LZQ38" s="64"/>
      <c r="LZR38" s="64"/>
      <c r="LZS38" s="64"/>
      <c r="LZT38" s="64"/>
      <c r="LZU38" s="64"/>
      <c r="LZV38" s="64"/>
      <c r="LZW38" s="64"/>
      <c r="LZX38" s="64"/>
      <c r="LZY38" s="64"/>
      <c r="LZZ38" s="64"/>
      <c r="MAA38" s="64"/>
      <c r="MAB38" s="64"/>
      <c r="MAC38" s="64"/>
      <c r="MAD38" s="64"/>
      <c r="MAE38" s="64"/>
      <c r="MAF38" s="64"/>
      <c r="MAG38" s="64"/>
      <c r="MAH38" s="64"/>
      <c r="MAI38" s="64"/>
      <c r="MAJ38" s="64"/>
      <c r="MAK38" s="64"/>
      <c r="MAL38" s="64"/>
      <c r="MAM38" s="64"/>
      <c r="MAN38" s="64"/>
      <c r="MAO38" s="64"/>
      <c r="MAP38" s="64"/>
      <c r="MAQ38" s="64"/>
      <c r="MAR38" s="64"/>
      <c r="MAS38" s="64"/>
      <c r="MAT38" s="64"/>
      <c r="MAU38" s="64"/>
      <c r="MAV38" s="64"/>
      <c r="MAW38" s="64"/>
      <c r="MAX38" s="64"/>
      <c r="MAY38" s="64"/>
      <c r="MAZ38" s="64"/>
      <c r="MBA38" s="64"/>
      <c r="MBB38" s="64"/>
      <c r="MBC38" s="64"/>
      <c r="MBD38" s="64"/>
      <c r="MBE38" s="64"/>
      <c r="MBF38" s="64"/>
      <c r="MBG38" s="64"/>
      <c r="MBH38" s="64"/>
      <c r="MBI38" s="64"/>
      <c r="MBJ38" s="64"/>
      <c r="MBK38" s="64"/>
      <c r="MBL38" s="64"/>
      <c r="MBM38" s="64"/>
      <c r="MBN38" s="64"/>
      <c r="MBO38" s="64"/>
      <c r="MBP38" s="64"/>
      <c r="MBQ38" s="64"/>
      <c r="MBR38" s="64"/>
      <c r="MBS38" s="64"/>
      <c r="MBT38" s="64"/>
      <c r="MBU38" s="64"/>
      <c r="MBV38" s="64"/>
      <c r="MBW38" s="64"/>
      <c r="MBX38" s="64"/>
      <c r="MBY38" s="64"/>
      <c r="MBZ38" s="64"/>
      <c r="MCA38" s="64"/>
      <c r="MCB38" s="64"/>
      <c r="MCC38" s="64"/>
      <c r="MCD38" s="64"/>
      <c r="MCE38" s="64"/>
      <c r="MCF38" s="64"/>
      <c r="MCG38" s="64"/>
      <c r="MCH38" s="64"/>
      <c r="MCI38" s="64"/>
      <c r="MCJ38" s="64"/>
      <c r="MCK38" s="64"/>
      <c r="MCL38" s="64"/>
      <c r="MCM38" s="64"/>
      <c r="MCN38" s="64"/>
      <c r="MCO38" s="64"/>
      <c r="MCP38" s="64"/>
      <c r="MCQ38" s="64"/>
      <c r="MCR38" s="64"/>
      <c r="MCS38" s="64"/>
      <c r="MCT38" s="64"/>
      <c r="MCU38" s="64"/>
      <c r="MCV38" s="64"/>
      <c r="MCW38" s="64"/>
      <c r="MCX38" s="64"/>
      <c r="MCY38" s="64"/>
      <c r="MCZ38" s="64"/>
      <c r="MDA38" s="64"/>
      <c r="MDB38" s="64"/>
      <c r="MDC38" s="64"/>
      <c r="MDD38" s="64"/>
      <c r="MDE38" s="64"/>
      <c r="MDF38" s="64"/>
      <c r="MDG38" s="64"/>
      <c r="MDH38" s="64"/>
      <c r="MDI38" s="64"/>
      <c r="MDJ38" s="64"/>
      <c r="MDK38" s="64"/>
      <c r="MDL38" s="64"/>
      <c r="MDM38" s="64"/>
      <c r="MDN38" s="64"/>
      <c r="MDO38" s="64"/>
      <c r="MDP38" s="64"/>
      <c r="MDQ38" s="64"/>
      <c r="MDR38" s="64"/>
      <c r="MDS38" s="64"/>
      <c r="MDT38" s="64"/>
      <c r="MDU38" s="64"/>
      <c r="MDV38" s="64"/>
      <c r="MDW38" s="64"/>
      <c r="MDX38" s="64"/>
      <c r="MDY38" s="64"/>
      <c r="MDZ38" s="64"/>
      <c r="MEA38" s="64"/>
      <c r="MEB38" s="64"/>
      <c r="MEC38" s="64"/>
      <c r="MED38" s="64"/>
      <c r="MEE38" s="64"/>
      <c r="MEF38" s="64"/>
      <c r="MEG38" s="64"/>
      <c r="MEH38" s="64"/>
      <c r="MEI38" s="64"/>
      <c r="MEJ38" s="64"/>
      <c r="MEK38" s="64"/>
      <c r="MEL38" s="64"/>
      <c r="MEM38" s="64"/>
      <c r="MEN38" s="64"/>
      <c r="MEO38" s="64"/>
      <c r="MEP38" s="64"/>
      <c r="MEQ38" s="64"/>
      <c r="MER38" s="64"/>
      <c r="MES38" s="64"/>
      <c r="MET38" s="64"/>
      <c r="MEU38" s="64"/>
      <c r="MEV38" s="64"/>
      <c r="MEW38" s="64"/>
      <c r="MEX38" s="64"/>
      <c r="MEY38" s="64"/>
      <c r="MEZ38" s="64"/>
      <c r="MFA38" s="64"/>
      <c r="MFB38" s="64"/>
      <c r="MFC38" s="64"/>
      <c r="MFD38" s="64"/>
      <c r="MFE38" s="64"/>
      <c r="MFF38" s="64"/>
      <c r="MFG38" s="64"/>
      <c r="MFH38" s="64"/>
      <c r="MFI38" s="64"/>
      <c r="MFJ38" s="64"/>
      <c r="MFK38" s="64"/>
      <c r="MFL38" s="64"/>
      <c r="MFM38" s="64"/>
      <c r="MFN38" s="64"/>
      <c r="MFO38" s="64"/>
      <c r="MFP38" s="64"/>
      <c r="MFQ38" s="64"/>
      <c r="MFR38" s="64"/>
      <c r="MFS38" s="64"/>
      <c r="MFT38" s="64"/>
      <c r="MFU38" s="64"/>
      <c r="MFV38" s="64"/>
      <c r="MFW38" s="64"/>
      <c r="MFX38" s="64"/>
      <c r="MFY38" s="64"/>
      <c r="MFZ38" s="64"/>
      <c r="MGA38" s="64"/>
      <c r="MGB38" s="64"/>
      <c r="MGC38" s="64"/>
      <c r="MGD38" s="64"/>
      <c r="MGE38" s="64"/>
      <c r="MGF38" s="64"/>
      <c r="MGG38" s="64"/>
      <c r="MGH38" s="64"/>
      <c r="MGI38" s="64"/>
      <c r="MGJ38" s="64"/>
      <c r="MGK38" s="64"/>
      <c r="MGL38" s="64"/>
      <c r="MGM38" s="64"/>
      <c r="MGN38" s="64"/>
      <c r="MGO38" s="64"/>
      <c r="MGP38" s="64"/>
      <c r="MGQ38" s="64"/>
      <c r="MGR38" s="64"/>
      <c r="MGS38" s="64"/>
      <c r="MGT38" s="64"/>
      <c r="MGU38" s="64"/>
      <c r="MGV38" s="64"/>
      <c r="MGW38" s="64"/>
      <c r="MGX38" s="64"/>
      <c r="MGY38" s="64"/>
      <c r="MGZ38" s="64"/>
      <c r="MHA38" s="64"/>
      <c r="MHB38" s="64"/>
      <c r="MHC38" s="64"/>
      <c r="MHD38" s="64"/>
      <c r="MHE38" s="64"/>
      <c r="MHF38" s="64"/>
      <c r="MHG38" s="64"/>
      <c r="MHH38" s="64"/>
      <c r="MHI38" s="64"/>
      <c r="MHJ38" s="64"/>
      <c r="MHK38" s="64"/>
      <c r="MHL38" s="64"/>
      <c r="MHM38" s="64"/>
      <c r="MHN38" s="64"/>
      <c r="MHO38" s="64"/>
      <c r="MHP38" s="64"/>
      <c r="MHQ38" s="64"/>
      <c r="MHR38" s="64"/>
      <c r="MHS38" s="64"/>
      <c r="MHT38" s="64"/>
      <c r="MHU38" s="64"/>
      <c r="MHV38" s="64"/>
      <c r="MHW38" s="64"/>
      <c r="MHX38" s="64"/>
      <c r="MHY38" s="64"/>
      <c r="MHZ38" s="64"/>
      <c r="MIA38" s="64"/>
      <c r="MIB38" s="64"/>
      <c r="MIC38" s="64"/>
      <c r="MID38" s="64"/>
      <c r="MIE38" s="64"/>
      <c r="MIF38" s="64"/>
      <c r="MIG38" s="64"/>
      <c r="MIH38" s="64"/>
      <c r="MII38" s="64"/>
      <c r="MIJ38" s="64"/>
      <c r="MIK38" s="64"/>
      <c r="MIL38" s="64"/>
      <c r="MIM38" s="64"/>
      <c r="MIN38" s="64"/>
      <c r="MIO38" s="64"/>
      <c r="MIP38" s="64"/>
      <c r="MIQ38" s="64"/>
      <c r="MIR38" s="64"/>
      <c r="MIS38" s="64"/>
      <c r="MIT38" s="64"/>
      <c r="MIU38" s="64"/>
      <c r="MIV38" s="64"/>
      <c r="MIW38" s="64"/>
      <c r="MIX38" s="64"/>
      <c r="MIY38" s="64"/>
      <c r="MIZ38" s="64"/>
      <c r="MJA38" s="64"/>
      <c r="MJB38" s="64"/>
      <c r="MJC38" s="64"/>
      <c r="MJD38" s="64"/>
      <c r="MJE38" s="64"/>
      <c r="MJF38" s="64"/>
      <c r="MJG38" s="64"/>
      <c r="MJH38" s="64"/>
      <c r="MJI38" s="64"/>
      <c r="MJJ38" s="64"/>
      <c r="MJK38" s="64"/>
      <c r="MJL38" s="64"/>
      <c r="MJM38" s="64"/>
      <c r="MJN38" s="64"/>
      <c r="MJO38" s="64"/>
      <c r="MJP38" s="64"/>
      <c r="MJQ38" s="64"/>
      <c r="MJR38" s="64"/>
      <c r="MJS38" s="64"/>
      <c r="MJT38" s="64"/>
      <c r="MJU38" s="64"/>
      <c r="MJV38" s="64"/>
      <c r="MJW38" s="64"/>
      <c r="MJX38" s="64"/>
      <c r="MJY38" s="64"/>
      <c r="MJZ38" s="64"/>
      <c r="MKA38" s="64"/>
      <c r="MKB38" s="64"/>
      <c r="MKC38" s="64"/>
      <c r="MKD38" s="64"/>
      <c r="MKE38" s="64"/>
      <c r="MKF38" s="64"/>
      <c r="MKG38" s="64"/>
      <c r="MKH38" s="64"/>
      <c r="MKI38" s="64"/>
      <c r="MKJ38" s="64"/>
      <c r="MKK38" s="64"/>
      <c r="MKL38" s="64"/>
      <c r="MKM38" s="64"/>
      <c r="MKN38" s="64"/>
      <c r="MKO38" s="64"/>
      <c r="MKP38" s="64"/>
      <c r="MKQ38" s="64"/>
      <c r="MKR38" s="64"/>
      <c r="MKS38" s="64"/>
      <c r="MKT38" s="64"/>
      <c r="MKU38" s="64"/>
      <c r="MKV38" s="64"/>
      <c r="MKW38" s="64"/>
      <c r="MKX38" s="64"/>
      <c r="MKY38" s="64"/>
      <c r="MKZ38" s="64"/>
      <c r="MLA38" s="64"/>
      <c r="MLB38" s="64"/>
      <c r="MLC38" s="64"/>
      <c r="MLD38" s="64"/>
      <c r="MLE38" s="64"/>
      <c r="MLF38" s="64"/>
      <c r="MLG38" s="64"/>
      <c r="MLH38" s="64"/>
      <c r="MLI38" s="64"/>
      <c r="MLJ38" s="64"/>
      <c r="MLK38" s="64"/>
      <c r="MLL38" s="64"/>
      <c r="MLM38" s="64"/>
      <c r="MLN38" s="64"/>
      <c r="MLO38" s="64"/>
      <c r="MLP38" s="64"/>
      <c r="MLQ38" s="64"/>
      <c r="MLR38" s="64"/>
      <c r="MLS38" s="64"/>
      <c r="MLT38" s="64"/>
      <c r="MLU38" s="64"/>
      <c r="MLV38" s="64"/>
      <c r="MLW38" s="64"/>
      <c r="MLX38" s="64"/>
      <c r="MLY38" s="64"/>
      <c r="MLZ38" s="64"/>
      <c r="MMA38" s="64"/>
      <c r="MMB38" s="64"/>
      <c r="MMC38" s="64"/>
      <c r="MMD38" s="64"/>
      <c r="MME38" s="64"/>
      <c r="MMF38" s="64"/>
      <c r="MMG38" s="64"/>
      <c r="MMH38" s="64"/>
      <c r="MMI38" s="64"/>
      <c r="MMJ38" s="64"/>
      <c r="MMK38" s="64"/>
      <c r="MML38" s="64"/>
      <c r="MMM38" s="64"/>
      <c r="MMN38" s="64"/>
      <c r="MMO38" s="64"/>
      <c r="MMP38" s="64"/>
      <c r="MMQ38" s="64"/>
      <c r="MMR38" s="64"/>
      <c r="MMS38" s="64"/>
      <c r="MMT38" s="64"/>
      <c r="MMU38" s="64"/>
      <c r="MMV38" s="64"/>
      <c r="MMW38" s="64"/>
      <c r="MMX38" s="64"/>
      <c r="MMY38" s="64"/>
      <c r="MMZ38" s="64"/>
      <c r="MNA38" s="64"/>
      <c r="MNB38" s="64"/>
      <c r="MNC38" s="64"/>
      <c r="MND38" s="64"/>
      <c r="MNE38" s="64"/>
      <c r="MNF38" s="64"/>
      <c r="MNG38" s="64"/>
      <c r="MNH38" s="64"/>
      <c r="MNI38" s="64"/>
      <c r="MNJ38" s="64"/>
      <c r="MNK38" s="64"/>
      <c r="MNL38" s="64"/>
      <c r="MNM38" s="64"/>
      <c r="MNN38" s="64"/>
      <c r="MNO38" s="64"/>
      <c r="MNP38" s="64"/>
      <c r="MNQ38" s="64"/>
      <c r="MNR38" s="64"/>
      <c r="MNS38" s="64"/>
      <c r="MNT38" s="64"/>
      <c r="MNU38" s="64"/>
      <c r="MNV38" s="64"/>
      <c r="MNW38" s="64"/>
      <c r="MNX38" s="64"/>
      <c r="MNY38" s="64"/>
      <c r="MNZ38" s="64"/>
      <c r="MOA38" s="64"/>
      <c r="MOB38" s="64"/>
      <c r="MOC38" s="64"/>
      <c r="MOD38" s="64"/>
      <c r="MOE38" s="64"/>
      <c r="MOF38" s="64"/>
      <c r="MOG38" s="64"/>
      <c r="MOH38" s="64"/>
      <c r="MOI38" s="64"/>
      <c r="MOJ38" s="64"/>
      <c r="MOK38" s="64"/>
      <c r="MOL38" s="64"/>
      <c r="MOM38" s="64"/>
      <c r="MON38" s="64"/>
      <c r="MOO38" s="64"/>
      <c r="MOP38" s="64"/>
      <c r="MOQ38" s="64"/>
      <c r="MOR38" s="64"/>
      <c r="MOS38" s="64"/>
      <c r="MOT38" s="64"/>
      <c r="MOU38" s="64"/>
      <c r="MOV38" s="64"/>
      <c r="MOW38" s="64"/>
      <c r="MOX38" s="64"/>
      <c r="MOY38" s="64"/>
      <c r="MOZ38" s="64"/>
      <c r="MPA38" s="64"/>
      <c r="MPB38" s="64"/>
      <c r="MPC38" s="64"/>
      <c r="MPD38" s="64"/>
      <c r="MPE38" s="64"/>
      <c r="MPF38" s="64"/>
      <c r="MPG38" s="64"/>
      <c r="MPH38" s="64"/>
      <c r="MPI38" s="64"/>
      <c r="MPJ38" s="64"/>
      <c r="MPK38" s="64"/>
      <c r="MPL38" s="64"/>
      <c r="MPM38" s="64"/>
      <c r="MPN38" s="64"/>
      <c r="MPO38" s="64"/>
      <c r="MPP38" s="64"/>
      <c r="MPQ38" s="64"/>
      <c r="MPR38" s="64"/>
      <c r="MPS38" s="64"/>
      <c r="MPT38" s="64"/>
      <c r="MPU38" s="64"/>
      <c r="MPV38" s="64"/>
      <c r="MPW38" s="64"/>
      <c r="MPX38" s="64"/>
      <c r="MPY38" s="64"/>
      <c r="MPZ38" s="64"/>
      <c r="MQA38" s="64"/>
      <c r="MQB38" s="64"/>
      <c r="MQC38" s="64"/>
      <c r="MQD38" s="64"/>
      <c r="MQE38" s="64"/>
      <c r="MQF38" s="64"/>
      <c r="MQG38" s="64"/>
      <c r="MQH38" s="64"/>
      <c r="MQI38" s="64"/>
      <c r="MQJ38" s="64"/>
      <c r="MQK38" s="64"/>
      <c r="MQL38" s="64"/>
      <c r="MQM38" s="64"/>
      <c r="MQN38" s="64"/>
      <c r="MQO38" s="64"/>
      <c r="MQP38" s="64"/>
      <c r="MQQ38" s="64"/>
      <c r="MQR38" s="64"/>
      <c r="MQS38" s="64"/>
      <c r="MQT38" s="64"/>
      <c r="MQU38" s="64"/>
      <c r="MQV38" s="64"/>
      <c r="MQW38" s="64"/>
      <c r="MQX38" s="64"/>
      <c r="MQY38" s="64"/>
      <c r="MQZ38" s="64"/>
      <c r="MRA38" s="64"/>
      <c r="MRB38" s="64"/>
      <c r="MRC38" s="64"/>
      <c r="MRD38" s="64"/>
      <c r="MRE38" s="64"/>
      <c r="MRF38" s="64"/>
      <c r="MRG38" s="64"/>
      <c r="MRH38" s="64"/>
      <c r="MRI38" s="64"/>
      <c r="MRJ38" s="64"/>
      <c r="MRK38" s="64"/>
      <c r="MRL38" s="64"/>
      <c r="MRM38" s="64"/>
      <c r="MRN38" s="64"/>
      <c r="MRO38" s="64"/>
      <c r="MRP38" s="64"/>
      <c r="MRQ38" s="64"/>
      <c r="MRR38" s="64"/>
      <c r="MRS38" s="64"/>
      <c r="MRT38" s="64"/>
      <c r="MRU38" s="64"/>
      <c r="MRV38" s="64"/>
      <c r="MRW38" s="64"/>
      <c r="MRX38" s="64"/>
      <c r="MRY38" s="64"/>
      <c r="MRZ38" s="64"/>
      <c r="MSA38" s="64"/>
      <c r="MSB38" s="64"/>
      <c r="MSC38" s="64"/>
      <c r="MSD38" s="64"/>
      <c r="MSE38" s="64"/>
      <c r="MSF38" s="64"/>
      <c r="MSG38" s="64"/>
      <c r="MSH38" s="64"/>
      <c r="MSI38" s="64"/>
      <c r="MSJ38" s="64"/>
      <c r="MSK38" s="64"/>
      <c r="MSL38" s="64"/>
      <c r="MSM38" s="64"/>
      <c r="MSN38" s="64"/>
      <c r="MSO38" s="64"/>
      <c r="MSP38" s="64"/>
      <c r="MSQ38" s="64"/>
      <c r="MSR38" s="64"/>
      <c r="MSS38" s="64"/>
      <c r="MST38" s="64"/>
      <c r="MSU38" s="64"/>
      <c r="MSV38" s="64"/>
      <c r="MSW38" s="64"/>
      <c r="MSX38" s="64"/>
      <c r="MSY38" s="64"/>
      <c r="MSZ38" s="64"/>
      <c r="MTA38" s="64"/>
      <c r="MTB38" s="64"/>
      <c r="MTC38" s="64"/>
      <c r="MTD38" s="64"/>
      <c r="MTE38" s="64"/>
      <c r="MTF38" s="64"/>
      <c r="MTG38" s="64"/>
      <c r="MTH38" s="64"/>
      <c r="MTI38" s="64"/>
      <c r="MTJ38" s="64"/>
      <c r="MTK38" s="64"/>
      <c r="MTL38" s="64"/>
      <c r="MTM38" s="64"/>
      <c r="MTN38" s="64"/>
      <c r="MTO38" s="64"/>
      <c r="MTP38" s="64"/>
      <c r="MTQ38" s="64"/>
      <c r="MTR38" s="64"/>
      <c r="MTS38" s="64"/>
      <c r="MTT38" s="64"/>
      <c r="MTU38" s="64"/>
      <c r="MTV38" s="64"/>
      <c r="MTW38" s="64"/>
      <c r="MTX38" s="64"/>
      <c r="MTY38" s="64"/>
      <c r="MTZ38" s="64"/>
      <c r="MUA38" s="64"/>
      <c r="MUB38" s="64"/>
      <c r="MUC38" s="64"/>
      <c r="MUD38" s="64"/>
      <c r="MUE38" s="64"/>
      <c r="MUF38" s="64"/>
      <c r="MUG38" s="64"/>
      <c r="MUH38" s="64"/>
      <c r="MUI38" s="64"/>
      <c r="MUJ38" s="64"/>
      <c r="MUK38" s="64"/>
      <c r="MUL38" s="64"/>
      <c r="MUM38" s="64"/>
      <c r="MUN38" s="64"/>
      <c r="MUO38" s="64"/>
      <c r="MUP38" s="64"/>
      <c r="MUQ38" s="64"/>
      <c r="MUR38" s="64"/>
      <c r="MUS38" s="64"/>
      <c r="MUT38" s="64"/>
      <c r="MUU38" s="64"/>
      <c r="MUV38" s="64"/>
      <c r="MUW38" s="64"/>
      <c r="MUX38" s="64"/>
      <c r="MUY38" s="64"/>
      <c r="MUZ38" s="64"/>
      <c r="MVA38" s="64"/>
      <c r="MVB38" s="64"/>
      <c r="MVC38" s="64"/>
      <c r="MVD38" s="64"/>
      <c r="MVE38" s="64"/>
      <c r="MVF38" s="64"/>
      <c r="MVG38" s="64"/>
      <c r="MVH38" s="64"/>
      <c r="MVI38" s="64"/>
      <c r="MVJ38" s="64"/>
      <c r="MVK38" s="64"/>
      <c r="MVL38" s="64"/>
      <c r="MVM38" s="64"/>
      <c r="MVN38" s="64"/>
      <c r="MVO38" s="64"/>
      <c r="MVP38" s="64"/>
      <c r="MVQ38" s="64"/>
      <c r="MVR38" s="64"/>
      <c r="MVS38" s="64"/>
      <c r="MVT38" s="64"/>
      <c r="MVU38" s="64"/>
      <c r="MVV38" s="64"/>
      <c r="MVW38" s="64"/>
      <c r="MVX38" s="64"/>
      <c r="MVY38" s="64"/>
      <c r="MVZ38" s="64"/>
      <c r="MWA38" s="64"/>
      <c r="MWB38" s="64"/>
      <c r="MWC38" s="64"/>
      <c r="MWD38" s="64"/>
      <c r="MWE38" s="64"/>
      <c r="MWF38" s="64"/>
      <c r="MWG38" s="64"/>
      <c r="MWH38" s="64"/>
      <c r="MWI38" s="64"/>
      <c r="MWJ38" s="64"/>
      <c r="MWK38" s="64"/>
      <c r="MWL38" s="64"/>
      <c r="MWM38" s="64"/>
      <c r="MWN38" s="64"/>
      <c r="MWO38" s="64"/>
      <c r="MWP38" s="64"/>
      <c r="MWQ38" s="64"/>
      <c r="MWR38" s="64"/>
      <c r="MWS38" s="64"/>
      <c r="MWT38" s="64"/>
      <c r="MWU38" s="64"/>
      <c r="MWV38" s="64"/>
      <c r="MWW38" s="64"/>
      <c r="MWX38" s="64"/>
      <c r="MWY38" s="64"/>
      <c r="MWZ38" s="64"/>
      <c r="MXA38" s="64"/>
      <c r="MXB38" s="64"/>
      <c r="MXC38" s="64"/>
      <c r="MXD38" s="64"/>
      <c r="MXE38" s="64"/>
      <c r="MXF38" s="64"/>
      <c r="MXG38" s="64"/>
      <c r="MXH38" s="64"/>
      <c r="MXI38" s="64"/>
      <c r="MXJ38" s="64"/>
      <c r="MXK38" s="64"/>
      <c r="MXL38" s="64"/>
      <c r="MXM38" s="64"/>
      <c r="MXN38" s="64"/>
      <c r="MXO38" s="64"/>
      <c r="MXP38" s="64"/>
      <c r="MXQ38" s="64"/>
      <c r="MXR38" s="64"/>
      <c r="MXS38" s="64"/>
      <c r="MXT38" s="64"/>
      <c r="MXU38" s="64"/>
      <c r="MXV38" s="64"/>
      <c r="MXW38" s="64"/>
      <c r="MXX38" s="64"/>
      <c r="MXY38" s="64"/>
      <c r="MXZ38" s="64"/>
      <c r="MYA38" s="64"/>
      <c r="MYB38" s="64"/>
      <c r="MYC38" s="64"/>
      <c r="MYD38" s="64"/>
      <c r="MYE38" s="64"/>
      <c r="MYF38" s="64"/>
      <c r="MYG38" s="64"/>
      <c r="MYH38" s="64"/>
      <c r="MYI38" s="64"/>
      <c r="MYJ38" s="64"/>
      <c r="MYK38" s="64"/>
      <c r="MYL38" s="64"/>
      <c r="MYM38" s="64"/>
      <c r="MYN38" s="64"/>
      <c r="MYO38" s="64"/>
      <c r="MYP38" s="64"/>
      <c r="MYQ38" s="64"/>
      <c r="MYR38" s="64"/>
      <c r="MYS38" s="64"/>
      <c r="MYT38" s="64"/>
      <c r="MYU38" s="64"/>
      <c r="MYV38" s="64"/>
      <c r="MYW38" s="64"/>
      <c r="MYX38" s="64"/>
      <c r="MYY38" s="64"/>
      <c r="MYZ38" s="64"/>
      <c r="MZA38" s="64"/>
      <c r="MZB38" s="64"/>
      <c r="MZC38" s="64"/>
      <c r="MZD38" s="64"/>
      <c r="MZE38" s="64"/>
      <c r="MZF38" s="64"/>
      <c r="MZG38" s="64"/>
      <c r="MZH38" s="64"/>
      <c r="MZI38" s="64"/>
      <c r="MZJ38" s="64"/>
      <c r="MZK38" s="64"/>
      <c r="MZL38" s="64"/>
      <c r="MZM38" s="64"/>
      <c r="MZN38" s="64"/>
      <c r="MZO38" s="64"/>
      <c r="MZP38" s="64"/>
      <c r="MZQ38" s="64"/>
      <c r="MZR38" s="64"/>
      <c r="MZS38" s="64"/>
      <c r="MZT38" s="64"/>
      <c r="MZU38" s="64"/>
      <c r="MZV38" s="64"/>
      <c r="MZW38" s="64"/>
      <c r="MZX38" s="64"/>
      <c r="MZY38" s="64"/>
      <c r="MZZ38" s="64"/>
      <c r="NAA38" s="64"/>
      <c r="NAB38" s="64"/>
      <c r="NAC38" s="64"/>
      <c r="NAD38" s="64"/>
      <c r="NAE38" s="64"/>
      <c r="NAF38" s="64"/>
      <c r="NAG38" s="64"/>
      <c r="NAH38" s="64"/>
      <c r="NAI38" s="64"/>
      <c r="NAJ38" s="64"/>
      <c r="NAK38" s="64"/>
      <c r="NAL38" s="64"/>
      <c r="NAM38" s="64"/>
      <c r="NAN38" s="64"/>
      <c r="NAO38" s="64"/>
      <c r="NAP38" s="64"/>
      <c r="NAQ38" s="64"/>
      <c r="NAR38" s="64"/>
      <c r="NAS38" s="64"/>
      <c r="NAT38" s="64"/>
      <c r="NAU38" s="64"/>
      <c r="NAV38" s="64"/>
      <c r="NAW38" s="64"/>
      <c r="NAX38" s="64"/>
      <c r="NAY38" s="64"/>
      <c r="NAZ38" s="64"/>
      <c r="NBA38" s="64"/>
      <c r="NBB38" s="64"/>
      <c r="NBC38" s="64"/>
      <c r="NBD38" s="64"/>
      <c r="NBE38" s="64"/>
      <c r="NBF38" s="64"/>
      <c r="NBG38" s="64"/>
      <c r="NBH38" s="64"/>
      <c r="NBI38" s="64"/>
      <c r="NBJ38" s="64"/>
      <c r="NBK38" s="64"/>
      <c r="NBL38" s="64"/>
      <c r="NBM38" s="64"/>
      <c r="NBN38" s="64"/>
      <c r="NBO38" s="64"/>
      <c r="NBP38" s="64"/>
      <c r="NBQ38" s="64"/>
      <c r="NBR38" s="64"/>
      <c r="NBS38" s="64"/>
      <c r="NBT38" s="64"/>
      <c r="NBU38" s="64"/>
      <c r="NBV38" s="64"/>
      <c r="NBW38" s="64"/>
      <c r="NBX38" s="64"/>
      <c r="NBY38" s="64"/>
      <c r="NBZ38" s="64"/>
      <c r="NCA38" s="64"/>
      <c r="NCB38" s="64"/>
      <c r="NCC38" s="64"/>
      <c r="NCD38" s="64"/>
      <c r="NCE38" s="64"/>
      <c r="NCF38" s="64"/>
      <c r="NCG38" s="64"/>
      <c r="NCH38" s="64"/>
      <c r="NCI38" s="64"/>
      <c r="NCJ38" s="64"/>
      <c r="NCK38" s="64"/>
      <c r="NCL38" s="64"/>
      <c r="NCM38" s="64"/>
      <c r="NCN38" s="64"/>
      <c r="NCO38" s="64"/>
      <c r="NCP38" s="64"/>
      <c r="NCQ38" s="64"/>
      <c r="NCR38" s="64"/>
      <c r="NCS38" s="64"/>
      <c r="NCT38" s="64"/>
      <c r="NCU38" s="64"/>
      <c r="NCV38" s="64"/>
      <c r="NCW38" s="64"/>
      <c r="NCX38" s="64"/>
      <c r="NCY38" s="64"/>
      <c r="NCZ38" s="64"/>
      <c r="NDA38" s="64"/>
      <c r="NDB38" s="64"/>
      <c r="NDC38" s="64"/>
      <c r="NDD38" s="64"/>
      <c r="NDE38" s="64"/>
      <c r="NDF38" s="64"/>
      <c r="NDG38" s="64"/>
      <c r="NDH38" s="64"/>
      <c r="NDI38" s="64"/>
      <c r="NDJ38" s="64"/>
      <c r="NDK38" s="64"/>
      <c r="NDL38" s="64"/>
      <c r="NDM38" s="64"/>
      <c r="NDN38" s="64"/>
      <c r="NDO38" s="64"/>
      <c r="NDP38" s="64"/>
      <c r="NDQ38" s="64"/>
      <c r="NDR38" s="64"/>
      <c r="NDS38" s="64"/>
      <c r="NDT38" s="64"/>
      <c r="NDU38" s="64"/>
      <c r="NDV38" s="64"/>
      <c r="NDW38" s="64"/>
      <c r="NDX38" s="64"/>
      <c r="NDY38" s="64"/>
      <c r="NDZ38" s="64"/>
      <c r="NEA38" s="64"/>
      <c r="NEB38" s="64"/>
      <c r="NEC38" s="64"/>
      <c r="NED38" s="64"/>
      <c r="NEE38" s="64"/>
      <c r="NEF38" s="64"/>
      <c r="NEG38" s="64"/>
      <c r="NEH38" s="64"/>
      <c r="NEI38" s="64"/>
      <c r="NEJ38" s="64"/>
      <c r="NEK38" s="64"/>
      <c r="NEL38" s="64"/>
      <c r="NEM38" s="64"/>
      <c r="NEN38" s="64"/>
      <c r="NEO38" s="64"/>
      <c r="NEP38" s="64"/>
      <c r="NEQ38" s="64"/>
      <c r="NER38" s="64"/>
      <c r="NES38" s="64"/>
      <c r="NET38" s="64"/>
      <c r="NEU38" s="64"/>
      <c r="NEV38" s="64"/>
      <c r="NEW38" s="64"/>
      <c r="NEX38" s="64"/>
      <c r="NEY38" s="64"/>
      <c r="NEZ38" s="64"/>
      <c r="NFA38" s="64"/>
      <c r="NFB38" s="64"/>
      <c r="NFC38" s="64"/>
      <c r="NFD38" s="64"/>
      <c r="NFE38" s="64"/>
      <c r="NFF38" s="64"/>
      <c r="NFG38" s="64"/>
      <c r="NFH38" s="64"/>
      <c r="NFI38" s="64"/>
      <c r="NFJ38" s="64"/>
      <c r="NFK38" s="64"/>
      <c r="NFL38" s="64"/>
      <c r="NFM38" s="64"/>
      <c r="NFN38" s="64"/>
      <c r="NFO38" s="64"/>
      <c r="NFP38" s="64"/>
      <c r="NFQ38" s="64"/>
      <c r="NFR38" s="64"/>
      <c r="NFS38" s="64"/>
      <c r="NFT38" s="64"/>
      <c r="NFU38" s="64"/>
      <c r="NFV38" s="64"/>
      <c r="NFW38" s="64"/>
      <c r="NFX38" s="64"/>
      <c r="NFY38" s="64"/>
      <c r="NFZ38" s="64"/>
      <c r="NGA38" s="64"/>
      <c r="NGB38" s="64"/>
      <c r="NGC38" s="64"/>
      <c r="NGD38" s="64"/>
      <c r="NGE38" s="64"/>
      <c r="NGF38" s="64"/>
      <c r="NGG38" s="64"/>
      <c r="NGH38" s="64"/>
      <c r="NGI38" s="64"/>
      <c r="NGJ38" s="64"/>
      <c r="NGK38" s="64"/>
      <c r="NGL38" s="64"/>
      <c r="NGM38" s="64"/>
      <c r="NGN38" s="64"/>
      <c r="NGO38" s="64"/>
      <c r="NGP38" s="64"/>
      <c r="NGQ38" s="64"/>
      <c r="NGR38" s="64"/>
      <c r="NGS38" s="64"/>
      <c r="NGT38" s="64"/>
      <c r="NGU38" s="64"/>
      <c r="NGV38" s="64"/>
      <c r="NGW38" s="64"/>
      <c r="NGX38" s="64"/>
      <c r="NGY38" s="64"/>
      <c r="NGZ38" s="64"/>
      <c r="NHA38" s="64"/>
      <c r="NHB38" s="64"/>
      <c r="NHC38" s="64"/>
      <c r="NHD38" s="64"/>
      <c r="NHE38" s="64"/>
      <c r="NHF38" s="64"/>
      <c r="NHG38" s="64"/>
      <c r="NHH38" s="64"/>
      <c r="NHI38" s="64"/>
      <c r="NHJ38" s="64"/>
      <c r="NHK38" s="64"/>
      <c r="NHL38" s="64"/>
      <c r="NHM38" s="64"/>
      <c r="NHN38" s="64"/>
      <c r="NHO38" s="64"/>
      <c r="NHP38" s="64"/>
      <c r="NHQ38" s="64"/>
      <c r="NHR38" s="64"/>
      <c r="NHS38" s="64"/>
      <c r="NHT38" s="64"/>
      <c r="NHU38" s="64"/>
      <c r="NHV38" s="64"/>
      <c r="NHW38" s="64"/>
      <c r="NHX38" s="64"/>
      <c r="NHY38" s="64"/>
      <c r="NHZ38" s="64"/>
      <c r="NIA38" s="64"/>
      <c r="NIB38" s="64"/>
      <c r="NIC38" s="64"/>
      <c r="NID38" s="64"/>
      <c r="NIE38" s="64"/>
      <c r="NIF38" s="64"/>
      <c r="NIG38" s="64"/>
      <c r="NIH38" s="64"/>
      <c r="NII38" s="64"/>
      <c r="NIJ38" s="64"/>
      <c r="NIK38" s="64"/>
      <c r="NIL38" s="64"/>
      <c r="NIM38" s="64"/>
      <c r="NIN38" s="64"/>
      <c r="NIO38" s="64"/>
      <c r="NIP38" s="64"/>
      <c r="NIQ38" s="64"/>
      <c r="NIR38" s="64"/>
      <c r="NIS38" s="64"/>
      <c r="NIT38" s="64"/>
      <c r="NIU38" s="64"/>
      <c r="NIV38" s="64"/>
      <c r="NIW38" s="64"/>
      <c r="NIX38" s="64"/>
      <c r="NIY38" s="64"/>
      <c r="NIZ38" s="64"/>
      <c r="NJA38" s="64"/>
      <c r="NJB38" s="64"/>
      <c r="NJC38" s="64"/>
      <c r="NJD38" s="64"/>
      <c r="NJE38" s="64"/>
      <c r="NJF38" s="64"/>
      <c r="NJG38" s="64"/>
      <c r="NJH38" s="64"/>
      <c r="NJI38" s="64"/>
      <c r="NJJ38" s="64"/>
      <c r="NJK38" s="64"/>
      <c r="NJL38" s="64"/>
      <c r="NJM38" s="64"/>
      <c r="NJN38" s="64"/>
      <c r="NJO38" s="64"/>
      <c r="NJP38" s="64"/>
      <c r="NJQ38" s="64"/>
      <c r="NJR38" s="64"/>
      <c r="NJS38" s="64"/>
      <c r="NJT38" s="64"/>
      <c r="NJU38" s="64"/>
      <c r="NJV38" s="64"/>
      <c r="NJW38" s="64"/>
      <c r="NJX38" s="64"/>
      <c r="NJY38" s="64"/>
      <c r="NJZ38" s="64"/>
      <c r="NKA38" s="64"/>
      <c r="NKB38" s="64"/>
      <c r="NKC38" s="64"/>
      <c r="NKD38" s="64"/>
      <c r="NKE38" s="64"/>
      <c r="NKF38" s="64"/>
      <c r="NKG38" s="64"/>
      <c r="NKH38" s="64"/>
      <c r="NKI38" s="64"/>
      <c r="NKJ38" s="64"/>
      <c r="NKK38" s="64"/>
      <c r="NKL38" s="64"/>
      <c r="NKM38" s="64"/>
      <c r="NKN38" s="64"/>
      <c r="NKO38" s="64"/>
      <c r="NKP38" s="64"/>
      <c r="NKQ38" s="64"/>
      <c r="NKR38" s="64"/>
      <c r="NKS38" s="64"/>
      <c r="NKT38" s="64"/>
      <c r="NKU38" s="64"/>
      <c r="NKV38" s="64"/>
      <c r="NKW38" s="64"/>
      <c r="NKX38" s="64"/>
      <c r="NKY38" s="64"/>
      <c r="NKZ38" s="64"/>
      <c r="NLA38" s="64"/>
      <c r="NLB38" s="64"/>
      <c r="NLC38" s="64"/>
      <c r="NLD38" s="64"/>
      <c r="NLE38" s="64"/>
      <c r="NLF38" s="64"/>
      <c r="NLG38" s="64"/>
      <c r="NLH38" s="64"/>
      <c r="NLI38" s="64"/>
      <c r="NLJ38" s="64"/>
      <c r="NLK38" s="64"/>
      <c r="NLL38" s="64"/>
      <c r="NLM38" s="64"/>
      <c r="NLN38" s="64"/>
      <c r="NLO38" s="64"/>
      <c r="NLP38" s="64"/>
      <c r="NLQ38" s="64"/>
      <c r="NLR38" s="64"/>
      <c r="NLS38" s="64"/>
      <c r="NLT38" s="64"/>
      <c r="NLU38" s="64"/>
      <c r="NLV38" s="64"/>
      <c r="NLW38" s="64"/>
      <c r="NLX38" s="64"/>
      <c r="NLY38" s="64"/>
      <c r="NLZ38" s="64"/>
      <c r="NMA38" s="64"/>
      <c r="NMB38" s="64"/>
      <c r="NMC38" s="64"/>
      <c r="NMD38" s="64"/>
      <c r="NME38" s="64"/>
      <c r="NMF38" s="64"/>
      <c r="NMG38" s="64"/>
      <c r="NMH38" s="64"/>
      <c r="NMI38" s="64"/>
      <c r="NMJ38" s="64"/>
      <c r="NMK38" s="64"/>
      <c r="NML38" s="64"/>
      <c r="NMM38" s="64"/>
      <c r="NMN38" s="64"/>
      <c r="NMO38" s="64"/>
      <c r="NMP38" s="64"/>
      <c r="NMQ38" s="64"/>
      <c r="NMR38" s="64"/>
      <c r="NMS38" s="64"/>
      <c r="NMT38" s="64"/>
      <c r="NMU38" s="64"/>
      <c r="NMV38" s="64"/>
      <c r="NMW38" s="64"/>
      <c r="NMX38" s="64"/>
      <c r="NMY38" s="64"/>
      <c r="NMZ38" s="64"/>
      <c r="NNA38" s="64"/>
      <c r="NNB38" s="64"/>
      <c r="NNC38" s="64"/>
      <c r="NND38" s="64"/>
      <c r="NNE38" s="64"/>
      <c r="NNF38" s="64"/>
      <c r="NNG38" s="64"/>
      <c r="NNH38" s="64"/>
      <c r="NNI38" s="64"/>
      <c r="NNJ38" s="64"/>
      <c r="NNK38" s="64"/>
      <c r="NNL38" s="64"/>
      <c r="NNM38" s="64"/>
      <c r="NNN38" s="64"/>
      <c r="NNO38" s="64"/>
      <c r="NNP38" s="64"/>
      <c r="NNQ38" s="64"/>
      <c r="NNR38" s="64"/>
      <c r="NNS38" s="64"/>
      <c r="NNT38" s="64"/>
      <c r="NNU38" s="64"/>
      <c r="NNV38" s="64"/>
      <c r="NNW38" s="64"/>
      <c r="NNX38" s="64"/>
      <c r="NNY38" s="64"/>
      <c r="NNZ38" s="64"/>
      <c r="NOA38" s="64"/>
      <c r="NOB38" s="64"/>
      <c r="NOC38" s="64"/>
      <c r="NOD38" s="64"/>
      <c r="NOE38" s="64"/>
      <c r="NOF38" s="64"/>
      <c r="NOG38" s="64"/>
      <c r="NOH38" s="64"/>
      <c r="NOI38" s="64"/>
      <c r="NOJ38" s="64"/>
      <c r="NOK38" s="64"/>
      <c r="NOL38" s="64"/>
      <c r="NOM38" s="64"/>
      <c r="NON38" s="64"/>
      <c r="NOO38" s="64"/>
      <c r="NOP38" s="64"/>
      <c r="NOQ38" s="64"/>
      <c r="NOR38" s="64"/>
      <c r="NOS38" s="64"/>
      <c r="NOT38" s="64"/>
      <c r="NOU38" s="64"/>
      <c r="NOV38" s="64"/>
      <c r="NOW38" s="64"/>
      <c r="NOX38" s="64"/>
      <c r="NOY38" s="64"/>
      <c r="NOZ38" s="64"/>
      <c r="NPA38" s="64"/>
      <c r="NPB38" s="64"/>
      <c r="NPC38" s="64"/>
      <c r="NPD38" s="64"/>
      <c r="NPE38" s="64"/>
      <c r="NPF38" s="64"/>
      <c r="NPG38" s="64"/>
      <c r="NPH38" s="64"/>
      <c r="NPI38" s="64"/>
      <c r="NPJ38" s="64"/>
      <c r="NPK38" s="64"/>
      <c r="NPL38" s="64"/>
      <c r="NPM38" s="64"/>
      <c r="NPN38" s="64"/>
      <c r="NPO38" s="64"/>
      <c r="NPP38" s="64"/>
      <c r="NPQ38" s="64"/>
      <c r="NPR38" s="64"/>
      <c r="NPS38" s="64"/>
      <c r="NPT38" s="64"/>
      <c r="NPU38" s="64"/>
      <c r="NPV38" s="64"/>
      <c r="NPW38" s="64"/>
      <c r="NPX38" s="64"/>
      <c r="NPY38" s="64"/>
      <c r="NPZ38" s="64"/>
      <c r="NQA38" s="64"/>
      <c r="NQB38" s="64"/>
      <c r="NQC38" s="64"/>
      <c r="NQD38" s="64"/>
      <c r="NQE38" s="64"/>
      <c r="NQF38" s="64"/>
      <c r="NQG38" s="64"/>
      <c r="NQH38" s="64"/>
      <c r="NQI38" s="64"/>
      <c r="NQJ38" s="64"/>
      <c r="NQK38" s="64"/>
      <c r="NQL38" s="64"/>
      <c r="NQM38" s="64"/>
      <c r="NQN38" s="64"/>
      <c r="NQO38" s="64"/>
      <c r="NQP38" s="64"/>
      <c r="NQQ38" s="64"/>
      <c r="NQR38" s="64"/>
      <c r="NQS38" s="64"/>
      <c r="NQT38" s="64"/>
      <c r="NQU38" s="64"/>
      <c r="NQV38" s="64"/>
      <c r="NQW38" s="64"/>
      <c r="NQX38" s="64"/>
      <c r="NQY38" s="64"/>
      <c r="NQZ38" s="64"/>
      <c r="NRA38" s="64"/>
      <c r="NRB38" s="64"/>
      <c r="NRC38" s="64"/>
      <c r="NRD38" s="64"/>
      <c r="NRE38" s="64"/>
      <c r="NRF38" s="64"/>
      <c r="NRG38" s="64"/>
      <c r="NRH38" s="64"/>
      <c r="NRI38" s="64"/>
      <c r="NRJ38" s="64"/>
      <c r="NRK38" s="64"/>
      <c r="NRL38" s="64"/>
      <c r="NRM38" s="64"/>
      <c r="NRN38" s="64"/>
      <c r="NRO38" s="64"/>
      <c r="NRP38" s="64"/>
      <c r="NRQ38" s="64"/>
      <c r="NRR38" s="64"/>
      <c r="NRS38" s="64"/>
      <c r="NRT38" s="64"/>
      <c r="NRU38" s="64"/>
      <c r="NRV38" s="64"/>
      <c r="NRW38" s="64"/>
      <c r="NRX38" s="64"/>
      <c r="NRY38" s="64"/>
      <c r="NRZ38" s="64"/>
      <c r="NSA38" s="64"/>
      <c r="NSB38" s="64"/>
      <c r="NSC38" s="64"/>
      <c r="NSD38" s="64"/>
      <c r="NSE38" s="64"/>
      <c r="NSF38" s="64"/>
      <c r="NSG38" s="64"/>
      <c r="NSH38" s="64"/>
      <c r="NSI38" s="64"/>
      <c r="NSJ38" s="64"/>
      <c r="NSK38" s="64"/>
      <c r="NSL38" s="64"/>
      <c r="NSM38" s="64"/>
      <c r="NSN38" s="64"/>
      <c r="NSO38" s="64"/>
      <c r="NSP38" s="64"/>
      <c r="NSQ38" s="64"/>
      <c r="NSR38" s="64"/>
      <c r="NSS38" s="64"/>
      <c r="NST38" s="64"/>
      <c r="NSU38" s="64"/>
      <c r="NSV38" s="64"/>
      <c r="NSW38" s="64"/>
      <c r="NSX38" s="64"/>
      <c r="NSY38" s="64"/>
      <c r="NSZ38" s="64"/>
      <c r="NTA38" s="64"/>
      <c r="NTB38" s="64"/>
      <c r="NTC38" s="64"/>
      <c r="NTD38" s="64"/>
      <c r="NTE38" s="64"/>
      <c r="NTF38" s="64"/>
      <c r="NTG38" s="64"/>
      <c r="NTH38" s="64"/>
      <c r="NTI38" s="64"/>
      <c r="NTJ38" s="64"/>
      <c r="NTK38" s="64"/>
      <c r="NTL38" s="64"/>
      <c r="NTM38" s="64"/>
      <c r="NTN38" s="64"/>
      <c r="NTO38" s="64"/>
      <c r="NTP38" s="64"/>
      <c r="NTQ38" s="64"/>
      <c r="NTR38" s="64"/>
      <c r="NTS38" s="64"/>
      <c r="NTT38" s="64"/>
      <c r="NTU38" s="64"/>
      <c r="NTV38" s="64"/>
      <c r="NTW38" s="64"/>
      <c r="NTX38" s="64"/>
      <c r="NTY38" s="64"/>
      <c r="NTZ38" s="64"/>
      <c r="NUA38" s="64"/>
      <c r="NUB38" s="64"/>
      <c r="NUC38" s="64"/>
      <c r="NUD38" s="64"/>
      <c r="NUE38" s="64"/>
      <c r="NUF38" s="64"/>
      <c r="NUG38" s="64"/>
      <c r="NUH38" s="64"/>
      <c r="NUI38" s="64"/>
      <c r="NUJ38" s="64"/>
      <c r="NUK38" s="64"/>
      <c r="NUL38" s="64"/>
      <c r="NUM38" s="64"/>
      <c r="NUN38" s="64"/>
      <c r="NUO38" s="64"/>
      <c r="NUP38" s="64"/>
      <c r="NUQ38" s="64"/>
      <c r="NUR38" s="64"/>
      <c r="NUS38" s="64"/>
      <c r="NUT38" s="64"/>
      <c r="NUU38" s="64"/>
      <c r="NUV38" s="64"/>
      <c r="NUW38" s="64"/>
      <c r="NUX38" s="64"/>
      <c r="NUY38" s="64"/>
      <c r="NUZ38" s="64"/>
      <c r="NVA38" s="64"/>
      <c r="NVB38" s="64"/>
      <c r="NVC38" s="64"/>
      <c r="NVD38" s="64"/>
      <c r="NVE38" s="64"/>
      <c r="NVF38" s="64"/>
      <c r="NVG38" s="64"/>
      <c r="NVH38" s="64"/>
      <c r="NVI38" s="64"/>
      <c r="NVJ38" s="64"/>
      <c r="NVK38" s="64"/>
      <c r="NVL38" s="64"/>
      <c r="NVM38" s="64"/>
      <c r="NVN38" s="64"/>
      <c r="NVO38" s="64"/>
      <c r="NVP38" s="64"/>
      <c r="NVQ38" s="64"/>
      <c r="NVR38" s="64"/>
      <c r="NVS38" s="64"/>
      <c r="NVT38" s="64"/>
      <c r="NVU38" s="64"/>
      <c r="NVV38" s="64"/>
      <c r="NVW38" s="64"/>
      <c r="NVX38" s="64"/>
      <c r="NVY38" s="64"/>
      <c r="NVZ38" s="64"/>
      <c r="NWA38" s="64"/>
      <c r="NWB38" s="64"/>
      <c r="NWC38" s="64"/>
      <c r="NWD38" s="64"/>
      <c r="NWE38" s="64"/>
      <c r="NWF38" s="64"/>
      <c r="NWG38" s="64"/>
      <c r="NWH38" s="64"/>
      <c r="NWI38" s="64"/>
      <c r="NWJ38" s="64"/>
      <c r="NWK38" s="64"/>
      <c r="NWL38" s="64"/>
      <c r="NWM38" s="64"/>
      <c r="NWN38" s="64"/>
      <c r="NWO38" s="64"/>
      <c r="NWP38" s="64"/>
      <c r="NWQ38" s="64"/>
      <c r="NWR38" s="64"/>
      <c r="NWS38" s="64"/>
      <c r="NWT38" s="64"/>
      <c r="NWU38" s="64"/>
      <c r="NWV38" s="64"/>
      <c r="NWW38" s="64"/>
      <c r="NWX38" s="64"/>
      <c r="NWY38" s="64"/>
      <c r="NWZ38" s="64"/>
      <c r="NXA38" s="64"/>
      <c r="NXB38" s="64"/>
      <c r="NXC38" s="64"/>
      <c r="NXD38" s="64"/>
      <c r="NXE38" s="64"/>
      <c r="NXF38" s="64"/>
      <c r="NXG38" s="64"/>
      <c r="NXH38" s="64"/>
      <c r="NXI38" s="64"/>
      <c r="NXJ38" s="64"/>
      <c r="NXK38" s="64"/>
      <c r="NXL38" s="64"/>
      <c r="NXM38" s="64"/>
      <c r="NXN38" s="64"/>
      <c r="NXO38" s="64"/>
      <c r="NXP38" s="64"/>
      <c r="NXQ38" s="64"/>
      <c r="NXR38" s="64"/>
      <c r="NXS38" s="64"/>
      <c r="NXT38" s="64"/>
      <c r="NXU38" s="64"/>
      <c r="NXV38" s="64"/>
      <c r="NXW38" s="64"/>
      <c r="NXX38" s="64"/>
      <c r="NXY38" s="64"/>
      <c r="NXZ38" s="64"/>
      <c r="NYA38" s="64"/>
      <c r="NYB38" s="64"/>
      <c r="NYC38" s="64"/>
      <c r="NYD38" s="64"/>
      <c r="NYE38" s="64"/>
      <c r="NYF38" s="64"/>
      <c r="NYG38" s="64"/>
      <c r="NYH38" s="64"/>
      <c r="NYI38" s="64"/>
      <c r="NYJ38" s="64"/>
      <c r="NYK38" s="64"/>
      <c r="NYL38" s="64"/>
      <c r="NYM38" s="64"/>
      <c r="NYN38" s="64"/>
      <c r="NYO38" s="64"/>
      <c r="NYP38" s="64"/>
      <c r="NYQ38" s="64"/>
      <c r="NYR38" s="64"/>
      <c r="NYS38" s="64"/>
      <c r="NYT38" s="64"/>
      <c r="NYU38" s="64"/>
      <c r="NYV38" s="64"/>
      <c r="NYW38" s="64"/>
      <c r="NYX38" s="64"/>
      <c r="NYY38" s="64"/>
      <c r="NYZ38" s="64"/>
      <c r="NZA38" s="64"/>
      <c r="NZB38" s="64"/>
      <c r="NZC38" s="64"/>
      <c r="NZD38" s="64"/>
      <c r="NZE38" s="64"/>
      <c r="NZF38" s="64"/>
      <c r="NZG38" s="64"/>
      <c r="NZH38" s="64"/>
      <c r="NZI38" s="64"/>
      <c r="NZJ38" s="64"/>
      <c r="NZK38" s="64"/>
      <c r="NZL38" s="64"/>
      <c r="NZM38" s="64"/>
      <c r="NZN38" s="64"/>
      <c r="NZO38" s="64"/>
      <c r="NZP38" s="64"/>
      <c r="NZQ38" s="64"/>
      <c r="NZR38" s="64"/>
      <c r="NZS38" s="64"/>
      <c r="NZT38" s="64"/>
      <c r="NZU38" s="64"/>
      <c r="NZV38" s="64"/>
      <c r="NZW38" s="64"/>
      <c r="NZX38" s="64"/>
      <c r="NZY38" s="64"/>
      <c r="NZZ38" s="64"/>
      <c r="OAA38" s="64"/>
      <c r="OAB38" s="64"/>
      <c r="OAC38" s="64"/>
      <c r="OAD38" s="64"/>
      <c r="OAE38" s="64"/>
      <c r="OAF38" s="64"/>
      <c r="OAG38" s="64"/>
      <c r="OAH38" s="64"/>
      <c r="OAI38" s="64"/>
      <c r="OAJ38" s="64"/>
      <c r="OAK38" s="64"/>
      <c r="OAL38" s="64"/>
      <c r="OAM38" s="64"/>
      <c r="OAN38" s="64"/>
      <c r="OAO38" s="64"/>
      <c r="OAP38" s="64"/>
      <c r="OAQ38" s="64"/>
      <c r="OAR38" s="64"/>
      <c r="OAS38" s="64"/>
      <c r="OAT38" s="64"/>
      <c r="OAU38" s="64"/>
      <c r="OAV38" s="64"/>
      <c r="OAW38" s="64"/>
      <c r="OAX38" s="64"/>
      <c r="OAY38" s="64"/>
      <c r="OAZ38" s="64"/>
      <c r="OBA38" s="64"/>
      <c r="OBB38" s="64"/>
      <c r="OBC38" s="64"/>
      <c r="OBD38" s="64"/>
      <c r="OBE38" s="64"/>
      <c r="OBF38" s="64"/>
      <c r="OBG38" s="64"/>
      <c r="OBH38" s="64"/>
      <c r="OBI38" s="64"/>
      <c r="OBJ38" s="64"/>
      <c r="OBK38" s="64"/>
      <c r="OBL38" s="64"/>
      <c r="OBM38" s="64"/>
      <c r="OBN38" s="64"/>
      <c r="OBO38" s="64"/>
      <c r="OBP38" s="64"/>
      <c r="OBQ38" s="64"/>
      <c r="OBR38" s="64"/>
      <c r="OBS38" s="64"/>
      <c r="OBT38" s="64"/>
      <c r="OBU38" s="64"/>
      <c r="OBV38" s="64"/>
      <c r="OBW38" s="64"/>
      <c r="OBX38" s="64"/>
      <c r="OBY38" s="64"/>
      <c r="OBZ38" s="64"/>
      <c r="OCA38" s="64"/>
      <c r="OCB38" s="64"/>
      <c r="OCC38" s="64"/>
      <c r="OCD38" s="64"/>
      <c r="OCE38" s="64"/>
      <c r="OCF38" s="64"/>
      <c r="OCG38" s="64"/>
      <c r="OCH38" s="64"/>
      <c r="OCI38" s="64"/>
      <c r="OCJ38" s="64"/>
      <c r="OCK38" s="64"/>
      <c r="OCL38" s="64"/>
      <c r="OCM38" s="64"/>
      <c r="OCN38" s="64"/>
      <c r="OCO38" s="64"/>
      <c r="OCP38" s="64"/>
      <c r="OCQ38" s="64"/>
      <c r="OCR38" s="64"/>
      <c r="OCS38" s="64"/>
      <c r="OCT38" s="64"/>
      <c r="OCU38" s="64"/>
      <c r="OCV38" s="64"/>
      <c r="OCW38" s="64"/>
      <c r="OCX38" s="64"/>
      <c r="OCY38" s="64"/>
      <c r="OCZ38" s="64"/>
      <c r="ODA38" s="64"/>
      <c r="ODB38" s="64"/>
      <c r="ODC38" s="64"/>
      <c r="ODD38" s="64"/>
      <c r="ODE38" s="64"/>
      <c r="ODF38" s="64"/>
      <c r="ODG38" s="64"/>
      <c r="ODH38" s="64"/>
      <c r="ODI38" s="64"/>
      <c r="ODJ38" s="64"/>
      <c r="ODK38" s="64"/>
      <c r="ODL38" s="64"/>
      <c r="ODM38" s="64"/>
      <c r="ODN38" s="64"/>
      <c r="ODO38" s="64"/>
      <c r="ODP38" s="64"/>
      <c r="ODQ38" s="64"/>
      <c r="ODR38" s="64"/>
      <c r="ODS38" s="64"/>
      <c r="ODT38" s="64"/>
      <c r="ODU38" s="64"/>
      <c r="ODV38" s="64"/>
      <c r="ODW38" s="64"/>
      <c r="ODX38" s="64"/>
      <c r="ODY38" s="64"/>
      <c r="ODZ38" s="64"/>
      <c r="OEA38" s="64"/>
      <c r="OEB38" s="64"/>
      <c r="OEC38" s="64"/>
      <c r="OED38" s="64"/>
      <c r="OEE38" s="64"/>
      <c r="OEF38" s="64"/>
      <c r="OEG38" s="64"/>
      <c r="OEH38" s="64"/>
      <c r="OEI38" s="64"/>
      <c r="OEJ38" s="64"/>
      <c r="OEK38" s="64"/>
      <c r="OEL38" s="64"/>
      <c r="OEM38" s="64"/>
      <c r="OEN38" s="64"/>
      <c r="OEO38" s="64"/>
      <c r="OEP38" s="64"/>
      <c r="OEQ38" s="64"/>
      <c r="OER38" s="64"/>
      <c r="OES38" s="64"/>
      <c r="OET38" s="64"/>
      <c r="OEU38" s="64"/>
      <c r="OEV38" s="64"/>
      <c r="OEW38" s="64"/>
      <c r="OEX38" s="64"/>
      <c r="OEY38" s="64"/>
      <c r="OEZ38" s="64"/>
      <c r="OFA38" s="64"/>
      <c r="OFB38" s="64"/>
      <c r="OFC38" s="64"/>
      <c r="OFD38" s="64"/>
      <c r="OFE38" s="64"/>
      <c r="OFF38" s="64"/>
      <c r="OFG38" s="64"/>
      <c r="OFH38" s="64"/>
      <c r="OFI38" s="64"/>
      <c r="OFJ38" s="64"/>
      <c r="OFK38" s="64"/>
      <c r="OFL38" s="64"/>
      <c r="OFM38" s="64"/>
      <c r="OFN38" s="64"/>
      <c r="OFO38" s="64"/>
      <c r="OFP38" s="64"/>
      <c r="OFQ38" s="64"/>
      <c r="OFR38" s="64"/>
      <c r="OFS38" s="64"/>
      <c r="OFT38" s="64"/>
      <c r="OFU38" s="64"/>
      <c r="OFV38" s="64"/>
      <c r="OFW38" s="64"/>
      <c r="OFX38" s="64"/>
      <c r="OFY38" s="64"/>
      <c r="OFZ38" s="64"/>
      <c r="OGA38" s="64"/>
      <c r="OGB38" s="64"/>
      <c r="OGC38" s="64"/>
      <c r="OGD38" s="64"/>
      <c r="OGE38" s="64"/>
      <c r="OGF38" s="64"/>
      <c r="OGG38" s="64"/>
      <c r="OGH38" s="64"/>
      <c r="OGI38" s="64"/>
      <c r="OGJ38" s="64"/>
      <c r="OGK38" s="64"/>
      <c r="OGL38" s="64"/>
      <c r="OGM38" s="64"/>
      <c r="OGN38" s="64"/>
      <c r="OGO38" s="64"/>
      <c r="OGP38" s="64"/>
      <c r="OGQ38" s="64"/>
      <c r="OGR38" s="64"/>
      <c r="OGS38" s="64"/>
      <c r="OGT38" s="64"/>
      <c r="OGU38" s="64"/>
      <c r="OGV38" s="64"/>
      <c r="OGW38" s="64"/>
      <c r="OGX38" s="64"/>
      <c r="OGY38" s="64"/>
      <c r="OGZ38" s="64"/>
      <c r="OHA38" s="64"/>
      <c r="OHB38" s="64"/>
      <c r="OHC38" s="64"/>
      <c r="OHD38" s="64"/>
      <c r="OHE38" s="64"/>
      <c r="OHF38" s="64"/>
      <c r="OHG38" s="64"/>
      <c r="OHH38" s="64"/>
      <c r="OHI38" s="64"/>
      <c r="OHJ38" s="64"/>
      <c r="OHK38" s="64"/>
      <c r="OHL38" s="64"/>
      <c r="OHM38" s="64"/>
      <c r="OHN38" s="64"/>
      <c r="OHO38" s="64"/>
      <c r="OHP38" s="64"/>
      <c r="OHQ38" s="64"/>
      <c r="OHR38" s="64"/>
      <c r="OHS38" s="64"/>
      <c r="OHT38" s="64"/>
      <c r="OHU38" s="64"/>
      <c r="OHV38" s="64"/>
      <c r="OHW38" s="64"/>
      <c r="OHX38" s="64"/>
      <c r="OHY38" s="64"/>
      <c r="OHZ38" s="64"/>
      <c r="OIA38" s="64"/>
      <c r="OIB38" s="64"/>
      <c r="OIC38" s="64"/>
      <c r="OID38" s="64"/>
      <c r="OIE38" s="64"/>
      <c r="OIF38" s="64"/>
      <c r="OIG38" s="64"/>
      <c r="OIH38" s="64"/>
      <c r="OII38" s="64"/>
      <c r="OIJ38" s="64"/>
      <c r="OIK38" s="64"/>
      <c r="OIL38" s="64"/>
      <c r="OIM38" s="64"/>
      <c r="OIN38" s="64"/>
      <c r="OIO38" s="64"/>
      <c r="OIP38" s="64"/>
      <c r="OIQ38" s="64"/>
      <c r="OIR38" s="64"/>
      <c r="OIS38" s="64"/>
      <c r="OIT38" s="64"/>
      <c r="OIU38" s="64"/>
      <c r="OIV38" s="64"/>
      <c r="OIW38" s="64"/>
      <c r="OIX38" s="64"/>
      <c r="OIY38" s="64"/>
      <c r="OIZ38" s="64"/>
      <c r="OJA38" s="64"/>
      <c r="OJB38" s="64"/>
      <c r="OJC38" s="64"/>
      <c r="OJD38" s="64"/>
      <c r="OJE38" s="64"/>
      <c r="OJF38" s="64"/>
      <c r="OJG38" s="64"/>
      <c r="OJH38" s="64"/>
      <c r="OJI38" s="64"/>
      <c r="OJJ38" s="64"/>
      <c r="OJK38" s="64"/>
      <c r="OJL38" s="64"/>
      <c r="OJM38" s="64"/>
      <c r="OJN38" s="64"/>
      <c r="OJO38" s="64"/>
      <c r="OJP38" s="64"/>
      <c r="OJQ38" s="64"/>
      <c r="OJR38" s="64"/>
      <c r="OJS38" s="64"/>
      <c r="OJT38" s="64"/>
      <c r="OJU38" s="64"/>
      <c r="OJV38" s="64"/>
      <c r="OJW38" s="64"/>
      <c r="OJX38" s="64"/>
      <c r="OJY38" s="64"/>
      <c r="OJZ38" s="64"/>
      <c r="OKA38" s="64"/>
      <c r="OKB38" s="64"/>
      <c r="OKC38" s="64"/>
      <c r="OKD38" s="64"/>
      <c r="OKE38" s="64"/>
      <c r="OKF38" s="64"/>
      <c r="OKG38" s="64"/>
      <c r="OKH38" s="64"/>
      <c r="OKI38" s="64"/>
      <c r="OKJ38" s="64"/>
      <c r="OKK38" s="64"/>
      <c r="OKL38" s="64"/>
      <c r="OKM38" s="64"/>
      <c r="OKN38" s="64"/>
      <c r="OKO38" s="64"/>
      <c r="OKP38" s="64"/>
      <c r="OKQ38" s="64"/>
      <c r="OKR38" s="64"/>
      <c r="OKS38" s="64"/>
      <c r="OKT38" s="64"/>
      <c r="OKU38" s="64"/>
      <c r="OKV38" s="64"/>
      <c r="OKW38" s="64"/>
      <c r="OKX38" s="64"/>
      <c r="OKY38" s="64"/>
      <c r="OKZ38" s="64"/>
      <c r="OLA38" s="64"/>
      <c r="OLB38" s="64"/>
      <c r="OLC38" s="64"/>
      <c r="OLD38" s="64"/>
      <c r="OLE38" s="64"/>
      <c r="OLF38" s="64"/>
      <c r="OLG38" s="64"/>
      <c r="OLH38" s="64"/>
      <c r="OLI38" s="64"/>
      <c r="OLJ38" s="64"/>
      <c r="OLK38" s="64"/>
      <c r="OLL38" s="64"/>
      <c r="OLM38" s="64"/>
      <c r="OLN38" s="64"/>
      <c r="OLO38" s="64"/>
      <c r="OLP38" s="64"/>
      <c r="OLQ38" s="64"/>
      <c r="OLR38" s="64"/>
      <c r="OLS38" s="64"/>
      <c r="OLT38" s="64"/>
      <c r="OLU38" s="64"/>
      <c r="OLV38" s="64"/>
      <c r="OLW38" s="64"/>
      <c r="OLX38" s="64"/>
      <c r="OLY38" s="64"/>
      <c r="OLZ38" s="64"/>
      <c r="OMA38" s="64"/>
      <c r="OMB38" s="64"/>
      <c r="OMC38" s="64"/>
      <c r="OMD38" s="64"/>
      <c r="OME38" s="64"/>
      <c r="OMF38" s="64"/>
      <c r="OMG38" s="64"/>
      <c r="OMH38" s="64"/>
      <c r="OMI38" s="64"/>
      <c r="OMJ38" s="64"/>
      <c r="OMK38" s="64"/>
      <c r="OML38" s="64"/>
      <c r="OMM38" s="64"/>
      <c r="OMN38" s="64"/>
      <c r="OMO38" s="64"/>
      <c r="OMP38" s="64"/>
      <c r="OMQ38" s="64"/>
      <c r="OMR38" s="64"/>
      <c r="OMS38" s="64"/>
      <c r="OMT38" s="64"/>
      <c r="OMU38" s="64"/>
      <c r="OMV38" s="64"/>
      <c r="OMW38" s="64"/>
      <c r="OMX38" s="64"/>
      <c r="OMY38" s="64"/>
      <c r="OMZ38" s="64"/>
      <c r="ONA38" s="64"/>
      <c r="ONB38" s="64"/>
      <c r="ONC38" s="64"/>
      <c r="OND38" s="64"/>
      <c r="ONE38" s="64"/>
      <c r="ONF38" s="64"/>
      <c r="ONG38" s="64"/>
      <c r="ONH38" s="64"/>
      <c r="ONI38" s="64"/>
      <c r="ONJ38" s="64"/>
      <c r="ONK38" s="64"/>
      <c r="ONL38" s="64"/>
      <c r="ONM38" s="64"/>
      <c r="ONN38" s="64"/>
      <c r="ONO38" s="64"/>
      <c r="ONP38" s="64"/>
      <c r="ONQ38" s="64"/>
      <c r="ONR38" s="64"/>
      <c r="ONS38" s="64"/>
      <c r="ONT38" s="64"/>
      <c r="ONU38" s="64"/>
      <c r="ONV38" s="64"/>
      <c r="ONW38" s="64"/>
      <c r="ONX38" s="64"/>
      <c r="ONY38" s="64"/>
      <c r="ONZ38" s="64"/>
      <c r="OOA38" s="64"/>
      <c r="OOB38" s="64"/>
      <c r="OOC38" s="64"/>
      <c r="OOD38" s="64"/>
      <c r="OOE38" s="64"/>
      <c r="OOF38" s="64"/>
      <c r="OOG38" s="64"/>
      <c r="OOH38" s="64"/>
      <c r="OOI38" s="64"/>
      <c r="OOJ38" s="64"/>
      <c r="OOK38" s="64"/>
      <c r="OOL38" s="64"/>
      <c r="OOM38" s="64"/>
      <c r="OON38" s="64"/>
      <c r="OOO38" s="64"/>
      <c r="OOP38" s="64"/>
      <c r="OOQ38" s="64"/>
      <c r="OOR38" s="64"/>
      <c r="OOS38" s="64"/>
      <c r="OOT38" s="64"/>
      <c r="OOU38" s="64"/>
      <c r="OOV38" s="64"/>
      <c r="OOW38" s="64"/>
      <c r="OOX38" s="64"/>
      <c r="OOY38" s="64"/>
      <c r="OOZ38" s="64"/>
      <c r="OPA38" s="64"/>
      <c r="OPB38" s="64"/>
      <c r="OPC38" s="64"/>
      <c r="OPD38" s="64"/>
      <c r="OPE38" s="64"/>
      <c r="OPF38" s="64"/>
      <c r="OPG38" s="64"/>
      <c r="OPH38" s="64"/>
      <c r="OPI38" s="64"/>
      <c r="OPJ38" s="64"/>
      <c r="OPK38" s="64"/>
      <c r="OPL38" s="64"/>
      <c r="OPM38" s="64"/>
      <c r="OPN38" s="64"/>
      <c r="OPO38" s="64"/>
      <c r="OPP38" s="64"/>
      <c r="OPQ38" s="64"/>
      <c r="OPR38" s="64"/>
      <c r="OPS38" s="64"/>
      <c r="OPT38" s="64"/>
      <c r="OPU38" s="64"/>
      <c r="OPV38" s="64"/>
      <c r="OPW38" s="64"/>
      <c r="OPX38" s="64"/>
      <c r="OPY38" s="64"/>
      <c r="OPZ38" s="64"/>
      <c r="OQA38" s="64"/>
      <c r="OQB38" s="64"/>
      <c r="OQC38" s="64"/>
      <c r="OQD38" s="64"/>
      <c r="OQE38" s="64"/>
      <c r="OQF38" s="64"/>
      <c r="OQG38" s="64"/>
      <c r="OQH38" s="64"/>
      <c r="OQI38" s="64"/>
      <c r="OQJ38" s="64"/>
      <c r="OQK38" s="64"/>
      <c r="OQL38" s="64"/>
      <c r="OQM38" s="64"/>
      <c r="OQN38" s="64"/>
      <c r="OQO38" s="64"/>
      <c r="OQP38" s="64"/>
      <c r="OQQ38" s="64"/>
      <c r="OQR38" s="64"/>
      <c r="OQS38" s="64"/>
      <c r="OQT38" s="64"/>
      <c r="OQU38" s="64"/>
      <c r="OQV38" s="64"/>
      <c r="OQW38" s="64"/>
      <c r="OQX38" s="64"/>
      <c r="OQY38" s="64"/>
      <c r="OQZ38" s="64"/>
      <c r="ORA38" s="64"/>
      <c r="ORB38" s="64"/>
      <c r="ORC38" s="64"/>
      <c r="ORD38" s="64"/>
      <c r="ORE38" s="64"/>
      <c r="ORF38" s="64"/>
      <c r="ORG38" s="64"/>
      <c r="ORH38" s="64"/>
      <c r="ORI38" s="64"/>
      <c r="ORJ38" s="64"/>
      <c r="ORK38" s="64"/>
      <c r="ORL38" s="64"/>
      <c r="ORM38" s="64"/>
      <c r="ORN38" s="64"/>
      <c r="ORO38" s="64"/>
      <c r="ORP38" s="64"/>
      <c r="ORQ38" s="64"/>
      <c r="ORR38" s="64"/>
      <c r="ORS38" s="64"/>
      <c r="ORT38" s="64"/>
      <c r="ORU38" s="64"/>
      <c r="ORV38" s="64"/>
      <c r="ORW38" s="64"/>
      <c r="ORX38" s="64"/>
      <c r="ORY38" s="64"/>
      <c r="ORZ38" s="64"/>
      <c r="OSA38" s="64"/>
      <c r="OSB38" s="64"/>
      <c r="OSC38" s="64"/>
      <c r="OSD38" s="64"/>
      <c r="OSE38" s="64"/>
      <c r="OSF38" s="64"/>
      <c r="OSG38" s="64"/>
      <c r="OSH38" s="64"/>
      <c r="OSI38" s="64"/>
      <c r="OSJ38" s="64"/>
      <c r="OSK38" s="64"/>
      <c r="OSL38" s="64"/>
      <c r="OSM38" s="64"/>
      <c r="OSN38" s="64"/>
      <c r="OSO38" s="64"/>
      <c r="OSP38" s="64"/>
      <c r="OSQ38" s="64"/>
      <c r="OSR38" s="64"/>
      <c r="OSS38" s="64"/>
      <c r="OST38" s="64"/>
      <c r="OSU38" s="64"/>
      <c r="OSV38" s="64"/>
      <c r="OSW38" s="64"/>
      <c r="OSX38" s="64"/>
      <c r="OSY38" s="64"/>
      <c r="OSZ38" s="64"/>
      <c r="OTA38" s="64"/>
      <c r="OTB38" s="64"/>
      <c r="OTC38" s="64"/>
      <c r="OTD38" s="64"/>
      <c r="OTE38" s="64"/>
      <c r="OTF38" s="64"/>
      <c r="OTG38" s="64"/>
      <c r="OTH38" s="64"/>
      <c r="OTI38" s="64"/>
      <c r="OTJ38" s="64"/>
      <c r="OTK38" s="64"/>
      <c r="OTL38" s="64"/>
      <c r="OTM38" s="64"/>
      <c r="OTN38" s="64"/>
      <c r="OTO38" s="64"/>
      <c r="OTP38" s="64"/>
      <c r="OTQ38" s="64"/>
      <c r="OTR38" s="64"/>
      <c r="OTS38" s="64"/>
      <c r="OTT38" s="64"/>
      <c r="OTU38" s="64"/>
      <c r="OTV38" s="64"/>
      <c r="OTW38" s="64"/>
      <c r="OTX38" s="64"/>
      <c r="OTY38" s="64"/>
      <c r="OTZ38" s="64"/>
      <c r="OUA38" s="64"/>
      <c r="OUB38" s="64"/>
      <c r="OUC38" s="64"/>
      <c r="OUD38" s="64"/>
      <c r="OUE38" s="64"/>
      <c r="OUF38" s="64"/>
      <c r="OUG38" s="64"/>
      <c r="OUH38" s="64"/>
      <c r="OUI38" s="64"/>
      <c r="OUJ38" s="64"/>
      <c r="OUK38" s="64"/>
      <c r="OUL38" s="64"/>
      <c r="OUM38" s="64"/>
      <c r="OUN38" s="64"/>
      <c r="OUO38" s="64"/>
      <c r="OUP38" s="64"/>
      <c r="OUQ38" s="64"/>
      <c r="OUR38" s="64"/>
      <c r="OUS38" s="64"/>
      <c r="OUT38" s="64"/>
      <c r="OUU38" s="64"/>
      <c r="OUV38" s="64"/>
      <c r="OUW38" s="64"/>
      <c r="OUX38" s="64"/>
      <c r="OUY38" s="64"/>
      <c r="OUZ38" s="64"/>
      <c r="OVA38" s="64"/>
      <c r="OVB38" s="64"/>
      <c r="OVC38" s="64"/>
      <c r="OVD38" s="64"/>
      <c r="OVE38" s="64"/>
      <c r="OVF38" s="64"/>
      <c r="OVG38" s="64"/>
      <c r="OVH38" s="64"/>
      <c r="OVI38" s="64"/>
      <c r="OVJ38" s="64"/>
      <c r="OVK38" s="64"/>
      <c r="OVL38" s="64"/>
      <c r="OVM38" s="64"/>
      <c r="OVN38" s="64"/>
      <c r="OVO38" s="64"/>
      <c r="OVP38" s="64"/>
      <c r="OVQ38" s="64"/>
      <c r="OVR38" s="64"/>
      <c r="OVS38" s="64"/>
      <c r="OVT38" s="64"/>
      <c r="OVU38" s="64"/>
      <c r="OVV38" s="64"/>
      <c r="OVW38" s="64"/>
      <c r="OVX38" s="64"/>
      <c r="OVY38" s="64"/>
      <c r="OVZ38" s="64"/>
      <c r="OWA38" s="64"/>
      <c r="OWB38" s="64"/>
      <c r="OWC38" s="64"/>
      <c r="OWD38" s="64"/>
      <c r="OWE38" s="64"/>
      <c r="OWF38" s="64"/>
      <c r="OWG38" s="64"/>
      <c r="OWH38" s="64"/>
      <c r="OWI38" s="64"/>
      <c r="OWJ38" s="64"/>
      <c r="OWK38" s="64"/>
      <c r="OWL38" s="64"/>
      <c r="OWM38" s="64"/>
      <c r="OWN38" s="64"/>
      <c r="OWO38" s="64"/>
      <c r="OWP38" s="64"/>
      <c r="OWQ38" s="64"/>
      <c r="OWR38" s="64"/>
      <c r="OWS38" s="64"/>
      <c r="OWT38" s="64"/>
      <c r="OWU38" s="64"/>
      <c r="OWV38" s="64"/>
      <c r="OWW38" s="64"/>
      <c r="OWX38" s="64"/>
      <c r="OWY38" s="64"/>
      <c r="OWZ38" s="64"/>
      <c r="OXA38" s="64"/>
      <c r="OXB38" s="64"/>
      <c r="OXC38" s="64"/>
      <c r="OXD38" s="64"/>
      <c r="OXE38" s="64"/>
      <c r="OXF38" s="64"/>
      <c r="OXG38" s="64"/>
      <c r="OXH38" s="64"/>
      <c r="OXI38" s="64"/>
      <c r="OXJ38" s="64"/>
      <c r="OXK38" s="64"/>
      <c r="OXL38" s="64"/>
      <c r="OXM38" s="64"/>
      <c r="OXN38" s="64"/>
      <c r="OXO38" s="64"/>
      <c r="OXP38" s="64"/>
      <c r="OXQ38" s="64"/>
      <c r="OXR38" s="64"/>
      <c r="OXS38" s="64"/>
      <c r="OXT38" s="64"/>
      <c r="OXU38" s="64"/>
      <c r="OXV38" s="64"/>
      <c r="OXW38" s="64"/>
      <c r="OXX38" s="64"/>
      <c r="OXY38" s="64"/>
      <c r="OXZ38" s="64"/>
      <c r="OYA38" s="64"/>
      <c r="OYB38" s="64"/>
      <c r="OYC38" s="64"/>
      <c r="OYD38" s="64"/>
      <c r="OYE38" s="64"/>
      <c r="OYF38" s="64"/>
      <c r="OYG38" s="64"/>
      <c r="OYH38" s="64"/>
      <c r="OYI38" s="64"/>
      <c r="OYJ38" s="64"/>
      <c r="OYK38" s="64"/>
      <c r="OYL38" s="64"/>
      <c r="OYM38" s="64"/>
      <c r="OYN38" s="64"/>
      <c r="OYO38" s="64"/>
      <c r="OYP38" s="64"/>
      <c r="OYQ38" s="64"/>
      <c r="OYR38" s="64"/>
      <c r="OYS38" s="64"/>
      <c r="OYT38" s="64"/>
      <c r="OYU38" s="64"/>
      <c r="OYV38" s="64"/>
      <c r="OYW38" s="64"/>
      <c r="OYX38" s="64"/>
      <c r="OYY38" s="64"/>
      <c r="OYZ38" s="64"/>
      <c r="OZA38" s="64"/>
      <c r="OZB38" s="64"/>
      <c r="OZC38" s="64"/>
      <c r="OZD38" s="64"/>
      <c r="OZE38" s="64"/>
      <c r="OZF38" s="64"/>
      <c r="OZG38" s="64"/>
      <c r="OZH38" s="64"/>
      <c r="OZI38" s="64"/>
      <c r="OZJ38" s="64"/>
      <c r="OZK38" s="64"/>
      <c r="OZL38" s="64"/>
      <c r="OZM38" s="64"/>
      <c r="OZN38" s="64"/>
      <c r="OZO38" s="64"/>
      <c r="OZP38" s="64"/>
      <c r="OZQ38" s="64"/>
      <c r="OZR38" s="64"/>
      <c r="OZS38" s="64"/>
      <c r="OZT38" s="64"/>
      <c r="OZU38" s="64"/>
      <c r="OZV38" s="64"/>
      <c r="OZW38" s="64"/>
      <c r="OZX38" s="64"/>
      <c r="OZY38" s="64"/>
      <c r="OZZ38" s="64"/>
      <c r="PAA38" s="64"/>
      <c r="PAB38" s="64"/>
      <c r="PAC38" s="64"/>
      <c r="PAD38" s="64"/>
      <c r="PAE38" s="64"/>
      <c r="PAF38" s="64"/>
      <c r="PAG38" s="64"/>
      <c r="PAH38" s="64"/>
      <c r="PAI38" s="64"/>
      <c r="PAJ38" s="64"/>
      <c r="PAK38" s="64"/>
      <c r="PAL38" s="64"/>
      <c r="PAM38" s="64"/>
      <c r="PAN38" s="64"/>
      <c r="PAO38" s="64"/>
      <c r="PAP38" s="64"/>
      <c r="PAQ38" s="64"/>
      <c r="PAR38" s="64"/>
      <c r="PAS38" s="64"/>
      <c r="PAT38" s="64"/>
      <c r="PAU38" s="64"/>
      <c r="PAV38" s="64"/>
      <c r="PAW38" s="64"/>
      <c r="PAX38" s="64"/>
      <c r="PAY38" s="64"/>
      <c r="PAZ38" s="64"/>
      <c r="PBA38" s="64"/>
      <c r="PBB38" s="64"/>
      <c r="PBC38" s="64"/>
      <c r="PBD38" s="64"/>
      <c r="PBE38" s="64"/>
      <c r="PBF38" s="64"/>
      <c r="PBG38" s="64"/>
      <c r="PBH38" s="64"/>
      <c r="PBI38" s="64"/>
      <c r="PBJ38" s="64"/>
      <c r="PBK38" s="64"/>
      <c r="PBL38" s="64"/>
      <c r="PBM38" s="64"/>
      <c r="PBN38" s="64"/>
      <c r="PBO38" s="64"/>
      <c r="PBP38" s="64"/>
      <c r="PBQ38" s="64"/>
      <c r="PBR38" s="64"/>
      <c r="PBS38" s="64"/>
      <c r="PBT38" s="64"/>
      <c r="PBU38" s="64"/>
      <c r="PBV38" s="64"/>
      <c r="PBW38" s="64"/>
      <c r="PBX38" s="64"/>
      <c r="PBY38" s="64"/>
      <c r="PBZ38" s="64"/>
      <c r="PCA38" s="64"/>
      <c r="PCB38" s="64"/>
      <c r="PCC38" s="64"/>
      <c r="PCD38" s="64"/>
      <c r="PCE38" s="64"/>
      <c r="PCF38" s="64"/>
      <c r="PCG38" s="64"/>
      <c r="PCH38" s="64"/>
      <c r="PCI38" s="64"/>
      <c r="PCJ38" s="64"/>
      <c r="PCK38" s="64"/>
      <c r="PCL38" s="64"/>
      <c r="PCM38" s="64"/>
      <c r="PCN38" s="64"/>
      <c r="PCO38" s="64"/>
      <c r="PCP38" s="64"/>
      <c r="PCQ38" s="64"/>
      <c r="PCR38" s="64"/>
      <c r="PCS38" s="64"/>
      <c r="PCT38" s="64"/>
      <c r="PCU38" s="64"/>
      <c r="PCV38" s="64"/>
      <c r="PCW38" s="64"/>
      <c r="PCX38" s="64"/>
      <c r="PCY38" s="64"/>
      <c r="PCZ38" s="64"/>
      <c r="PDA38" s="64"/>
      <c r="PDB38" s="64"/>
      <c r="PDC38" s="64"/>
      <c r="PDD38" s="64"/>
      <c r="PDE38" s="64"/>
      <c r="PDF38" s="64"/>
      <c r="PDG38" s="64"/>
      <c r="PDH38" s="64"/>
      <c r="PDI38" s="64"/>
      <c r="PDJ38" s="64"/>
      <c r="PDK38" s="64"/>
      <c r="PDL38" s="64"/>
      <c r="PDM38" s="64"/>
      <c r="PDN38" s="64"/>
      <c r="PDO38" s="64"/>
      <c r="PDP38" s="64"/>
      <c r="PDQ38" s="64"/>
      <c r="PDR38" s="64"/>
      <c r="PDS38" s="64"/>
      <c r="PDT38" s="64"/>
      <c r="PDU38" s="64"/>
      <c r="PDV38" s="64"/>
      <c r="PDW38" s="64"/>
      <c r="PDX38" s="64"/>
      <c r="PDY38" s="64"/>
      <c r="PDZ38" s="64"/>
      <c r="PEA38" s="64"/>
      <c r="PEB38" s="64"/>
      <c r="PEC38" s="64"/>
      <c r="PED38" s="64"/>
      <c r="PEE38" s="64"/>
      <c r="PEF38" s="64"/>
      <c r="PEG38" s="64"/>
      <c r="PEH38" s="64"/>
      <c r="PEI38" s="64"/>
      <c r="PEJ38" s="64"/>
      <c r="PEK38" s="64"/>
      <c r="PEL38" s="64"/>
      <c r="PEM38" s="64"/>
      <c r="PEN38" s="64"/>
      <c r="PEO38" s="64"/>
      <c r="PEP38" s="64"/>
      <c r="PEQ38" s="64"/>
      <c r="PER38" s="64"/>
      <c r="PES38" s="64"/>
      <c r="PET38" s="64"/>
      <c r="PEU38" s="64"/>
      <c r="PEV38" s="64"/>
      <c r="PEW38" s="64"/>
      <c r="PEX38" s="64"/>
      <c r="PEY38" s="64"/>
      <c r="PEZ38" s="64"/>
      <c r="PFA38" s="64"/>
      <c r="PFB38" s="64"/>
      <c r="PFC38" s="64"/>
      <c r="PFD38" s="64"/>
      <c r="PFE38" s="64"/>
      <c r="PFF38" s="64"/>
      <c r="PFG38" s="64"/>
      <c r="PFH38" s="64"/>
      <c r="PFI38" s="64"/>
      <c r="PFJ38" s="64"/>
      <c r="PFK38" s="64"/>
      <c r="PFL38" s="64"/>
      <c r="PFM38" s="64"/>
      <c r="PFN38" s="64"/>
      <c r="PFO38" s="64"/>
      <c r="PFP38" s="64"/>
      <c r="PFQ38" s="64"/>
      <c r="PFR38" s="64"/>
      <c r="PFS38" s="64"/>
      <c r="PFT38" s="64"/>
      <c r="PFU38" s="64"/>
      <c r="PFV38" s="64"/>
      <c r="PFW38" s="64"/>
      <c r="PFX38" s="64"/>
      <c r="PFY38" s="64"/>
      <c r="PFZ38" s="64"/>
      <c r="PGA38" s="64"/>
      <c r="PGB38" s="64"/>
      <c r="PGC38" s="64"/>
      <c r="PGD38" s="64"/>
      <c r="PGE38" s="64"/>
      <c r="PGF38" s="64"/>
      <c r="PGG38" s="64"/>
      <c r="PGH38" s="64"/>
      <c r="PGI38" s="64"/>
      <c r="PGJ38" s="64"/>
      <c r="PGK38" s="64"/>
      <c r="PGL38" s="64"/>
      <c r="PGM38" s="64"/>
      <c r="PGN38" s="64"/>
      <c r="PGO38" s="64"/>
      <c r="PGP38" s="64"/>
      <c r="PGQ38" s="64"/>
      <c r="PGR38" s="64"/>
      <c r="PGS38" s="64"/>
      <c r="PGT38" s="64"/>
      <c r="PGU38" s="64"/>
      <c r="PGV38" s="64"/>
      <c r="PGW38" s="64"/>
      <c r="PGX38" s="64"/>
      <c r="PGY38" s="64"/>
      <c r="PGZ38" s="64"/>
      <c r="PHA38" s="64"/>
      <c r="PHB38" s="64"/>
      <c r="PHC38" s="64"/>
      <c r="PHD38" s="64"/>
      <c r="PHE38" s="64"/>
      <c r="PHF38" s="64"/>
      <c r="PHG38" s="64"/>
      <c r="PHH38" s="64"/>
      <c r="PHI38" s="64"/>
      <c r="PHJ38" s="64"/>
      <c r="PHK38" s="64"/>
      <c r="PHL38" s="64"/>
      <c r="PHM38" s="64"/>
      <c r="PHN38" s="64"/>
      <c r="PHO38" s="64"/>
      <c r="PHP38" s="64"/>
      <c r="PHQ38" s="64"/>
      <c r="PHR38" s="64"/>
      <c r="PHS38" s="64"/>
      <c r="PHT38" s="64"/>
      <c r="PHU38" s="64"/>
      <c r="PHV38" s="64"/>
      <c r="PHW38" s="64"/>
      <c r="PHX38" s="64"/>
      <c r="PHY38" s="64"/>
      <c r="PHZ38" s="64"/>
      <c r="PIA38" s="64"/>
      <c r="PIB38" s="64"/>
      <c r="PIC38" s="64"/>
      <c r="PID38" s="64"/>
      <c r="PIE38" s="64"/>
      <c r="PIF38" s="64"/>
      <c r="PIG38" s="64"/>
      <c r="PIH38" s="64"/>
      <c r="PII38" s="64"/>
      <c r="PIJ38" s="64"/>
      <c r="PIK38" s="64"/>
      <c r="PIL38" s="64"/>
      <c r="PIM38" s="64"/>
      <c r="PIN38" s="64"/>
      <c r="PIO38" s="64"/>
      <c r="PIP38" s="64"/>
      <c r="PIQ38" s="64"/>
      <c r="PIR38" s="64"/>
      <c r="PIS38" s="64"/>
      <c r="PIT38" s="64"/>
      <c r="PIU38" s="64"/>
      <c r="PIV38" s="64"/>
      <c r="PIW38" s="64"/>
      <c r="PIX38" s="64"/>
      <c r="PIY38" s="64"/>
      <c r="PIZ38" s="64"/>
      <c r="PJA38" s="64"/>
      <c r="PJB38" s="64"/>
      <c r="PJC38" s="64"/>
      <c r="PJD38" s="64"/>
      <c r="PJE38" s="64"/>
      <c r="PJF38" s="64"/>
      <c r="PJG38" s="64"/>
      <c r="PJH38" s="64"/>
      <c r="PJI38" s="64"/>
      <c r="PJJ38" s="64"/>
      <c r="PJK38" s="64"/>
      <c r="PJL38" s="64"/>
      <c r="PJM38" s="64"/>
      <c r="PJN38" s="64"/>
      <c r="PJO38" s="64"/>
      <c r="PJP38" s="64"/>
      <c r="PJQ38" s="64"/>
      <c r="PJR38" s="64"/>
      <c r="PJS38" s="64"/>
      <c r="PJT38" s="64"/>
      <c r="PJU38" s="64"/>
      <c r="PJV38" s="64"/>
      <c r="PJW38" s="64"/>
      <c r="PJX38" s="64"/>
      <c r="PJY38" s="64"/>
      <c r="PJZ38" s="64"/>
      <c r="PKA38" s="64"/>
      <c r="PKB38" s="64"/>
      <c r="PKC38" s="64"/>
      <c r="PKD38" s="64"/>
      <c r="PKE38" s="64"/>
      <c r="PKF38" s="64"/>
      <c r="PKG38" s="64"/>
      <c r="PKH38" s="64"/>
      <c r="PKI38" s="64"/>
      <c r="PKJ38" s="64"/>
      <c r="PKK38" s="64"/>
      <c r="PKL38" s="64"/>
      <c r="PKM38" s="64"/>
      <c r="PKN38" s="64"/>
      <c r="PKO38" s="64"/>
      <c r="PKP38" s="64"/>
      <c r="PKQ38" s="64"/>
      <c r="PKR38" s="64"/>
      <c r="PKS38" s="64"/>
      <c r="PKT38" s="64"/>
      <c r="PKU38" s="64"/>
      <c r="PKV38" s="64"/>
      <c r="PKW38" s="64"/>
      <c r="PKX38" s="64"/>
      <c r="PKY38" s="64"/>
      <c r="PKZ38" s="64"/>
      <c r="PLA38" s="64"/>
      <c r="PLB38" s="64"/>
      <c r="PLC38" s="64"/>
      <c r="PLD38" s="64"/>
      <c r="PLE38" s="64"/>
      <c r="PLF38" s="64"/>
      <c r="PLG38" s="64"/>
      <c r="PLH38" s="64"/>
      <c r="PLI38" s="64"/>
      <c r="PLJ38" s="64"/>
      <c r="PLK38" s="64"/>
      <c r="PLL38" s="64"/>
      <c r="PLM38" s="64"/>
      <c r="PLN38" s="64"/>
      <c r="PLO38" s="64"/>
      <c r="PLP38" s="64"/>
      <c r="PLQ38" s="64"/>
      <c r="PLR38" s="64"/>
      <c r="PLS38" s="64"/>
      <c r="PLT38" s="64"/>
      <c r="PLU38" s="64"/>
      <c r="PLV38" s="64"/>
      <c r="PLW38" s="64"/>
      <c r="PLX38" s="64"/>
      <c r="PLY38" s="64"/>
      <c r="PLZ38" s="64"/>
      <c r="PMA38" s="64"/>
      <c r="PMB38" s="64"/>
      <c r="PMC38" s="64"/>
      <c r="PMD38" s="64"/>
      <c r="PME38" s="64"/>
      <c r="PMF38" s="64"/>
      <c r="PMG38" s="64"/>
      <c r="PMH38" s="64"/>
      <c r="PMI38" s="64"/>
      <c r="PMJ38" s="64"/>
      <c r="PMK38" s="64"/>
      <c r="PML38" s="64"/>
      <c r="PMM38" s="64"/>
      <c r="PMN38" s="64"/>
      <c r="PMO38" s="64"/>
      <c r="PMP38" s="64"/>
      <c r="PMQ38" s="64"/>
      <c r="PMR38" s="64"/>
      <c r="PMS38" s="64"/>
      <c r="PMT38" s="64"/>
      <c r="PMU38" s="64"/>
      <c r="PMV38" s="64"/>
      <c r="PMW38" s="64"/>
      <c r="PMX38" s="64"/>
      <c r="PMY38" s="64"/>
      <c r="PMZ38" s="64"/>
      <c r="PNA38" s="64"/>
      <c r="PNB38" s="64"/>
      <c r="PNC38" s="64"/>
      <c r="PND38" s="64"/>
      <c r="PNE38" s="64"/>
      <c r="PNF38" s="64"/>
      <c r="PNG38" s="64"/>
      <c r="PNH38" s="64"/>
      <c r="PNI38" s="64"/>
      <c r="PNJ38" s="64"/>
      <c r="PNK38" s="64"/>
      <c r="PNL38" s="64"/>
      <c r="PNM38" s="64"/>
      <c r="PNN38" s="64"/>
      <c r="PNO38" s="64"/>
      <c r="PNP38" s="64"/>
      <c r="PNQ38" s="64"/>
      <c r="PNR38" s="64"/>
      <c r="PNS38" s="64"/>
      <c r="PNT38" s="64"/>
      <c r="PNU38" s="64"/>
      <c r="PNV38" s="64"/>
      <c r="PNW38" s="64"/>
      <c r="PNX38" s="64"/>
      <c r="PNY38" s="64"/>
      <c r="PNZ38" s="64"/>
      <c r="POA38" s="64"/>
      <c r="POB38" s="64"/>
      <c r="POC38" s="64"/>
      <c r="POD38" s="64"/>
      <c r="POE38" s="64"/>
      <c r="POF38" s="64"/>
      <c r="POG38" s="64"/>
      <c r="POH38" s="64"/>
      <c r="POI38" s="64"/>
      <c r="POJ38" s="64"/>
      <c r="POK38" s="64"/>
      <c r="POL38" s="64"/>
      <c r="POM38" s="64"/>
      <c r="PON38" s="64"/>
      <c r="POO38" s="64"/>
      <c r="POP38" s="64"/>
      <c r="POQ38" s="64"/>
      <c r="POR38" s="64"/>
      <c r="POS38" s="64"/>
      <c r="POT38" s="64"/>
      <c r="POU38" s="64"/>
      <c r="POV38" s="64"/>
      <c r="POW38" s="64"/>
      <c r="POX38" s="64"/>
      <c r="POY38" s="64"/>
      <c r="POZ38" s="64"/>
      <c r="PPA38" s="64"/>
      <c r="PPB38" s="64"/>
      <c r="PPC38" s="64"/>
      <c r="PPD38" s="64"/>
      <c r="PPE38" s="64"/>
      <c r="PPF38" s="64"/>
      <c r="PPG38" s="64"/>
      <c r="PPH38" s="64"/>
      <c r="PPI38" s="64"/>
      <c r="PPJ38" s="64"/>
      <c r="PPK38" s="64"/>
      <c r="PPL38" s="64"/>
      <c r="PPM38" s="64"/>
      <c r="PPN38" s="64"/>
      <c r="PPO38" s="64"/>
      <c r="PPP38" s="64"/>
      <c r="PPQ38" s="64"/>
      <c r="PPR38" s="64"/>
      <c r="PPS38" s="64"/>
      <c r="PPT38" s="64"/>
      <c r="PPU38" s="64"/>
      <c r="PPV38" s="64"/>
      <c r="PPW38" s="64"/>
      <c r="PPX38" s="64"/>
      <c r="PPY38" s="64"/>
      <c r="PPZ38" s="64"/>
      <c r="PQA38" s="64"/>
      <c r="PQB38" s="64"/>
      <c r="PQC38" s="64"/>
      <c r="PQD38" s="64"/>
      <c r="PQE38" s="64"/>
      <c r="PQF38" s="64"/>
      <c r="PQG38" s="64"/>
      <c r="PQH38" s="64"/>
      <c r="PQI38" s="64"/>
      <c r="PQJ38" s="64"/>
      <c r="PQK38" s="64"/>
      <c r="PQL38" s="64"/>
      <c r="PQM38" s="64"/>
      <c r="PQN38" s="64"/>
      <c r="PQO38" s="64"/>
      <c r="PQP38" s="64"/>
      <c r="PQQ38" s="64"/>
      <c r="PQR38" s="64"/>
      <c r="PQS38" s="64"/>
      <c r="PQT38" s="64"/>
      <c r="PQU38" s="64"/>
      <c r="PQV38" s="64"/>
      <c r="PQW38" s="64"/>
      <c r="PQX38" s="64"/>
      <c r="PQY38" s="64"/>
      <c r="PQZ38" s="64"/>
      <c r="PRA38" s="64"/>
      <c r="PRB38" s="64"/>
      <c r="PRC38" s="64"/>
      <c r="PRD38" s="64"/>
      <c r="PRE38" s="64"/>
      <c r="PRF38" s="64"/>
      <c r="PRG38" s="64"/>
      <c r="PRH38" s="64"/>
      <c r="PRI38" s="64"/>
      <c r="PRJ38" s="64"/>
      <c r="PRK38" s="64"/>
      <c r="PRL38" s="64"/>
      <c r="PRM38" s="64"/>
      <c r="PRN38" s="64"/>
      <c r="PRO38" s="64"/>
      <c r="PRP38" s="64"/>
      <c r="PRQ38" s="64"/>
      <c r="PRR38" s="64"/>
      <c r="PRS38" s="64"/>
      <c r="PRT38" s="64"/>
      <c r="PRU38" s="64"/>
      <c r="PRV38" s="64"/>
      <c r="PRW38" s="64"/>
      <c r="PRX38" s="64"/>
      <c r="PRY38" s="64"/>
      <c r="PRZ38" s="64"/>
      <c r="PSA38" s="64"/>
      <c r="PSB38" s="64"/>
      <c r="PSC38" s="64"/>
      <c r="PSD38" s="64"/>
      <c r="PSE38" s="64"/>
      <c r="PSF38" s="64"/>
      <c r="PSG38" s="64"/>
      <c r="PSH38" s="64"/>
      <c r="PSI38" s="64"/>
      <c r="PSJ38" s="64"/>
      <c r="PSK38" s="64"/>
      <c r="PSL38" s="64"/>
      <c r="PSM38" s="64"/>
      <c r="PSN38" s="64"/>
      <c r="PSO38" s="64"/>
      <c r="PSP38" s="64"/>
      <c r="PSQ38" s="64"/>
      <c r="PSR38" s="64"/>
      <c r="PSS38" s="64"/>
      <c r="PST38" s="64"/>
      <c r="PSU38" s="64"/>
      <c r="PSV38" s="64"/>
      <c r="PSW38" s="64"/>
      <c r="PSX38" s="64"/>
      <c r="PSY38" s="64"/>
      <c r="PSZ38" s="64"/>
      <c r="PTA38" s="64"/>
      <c r="PTB38" s="64"/>
      <c r="PTC38" s="64"/>
      <c r="PTD38" s="64"/>
      <c r="PTE38" s="64"/>
      <c r="PTF38" s="64"/>
      <c r="PTG38" s="64"/>
      <c r="PTH38" s="64"/>
      <c r="PTI38" s="64"/>
      <c r="PTJ38" s="64"/>
      <c r="PTK38" s="64"/>
      <c r="PTL38" s="64"/>
      <c r="PTM38" s="64"/>
      <c r="PTN38" s="64"/>
      <c r="PTO38" s="64"/>
      <c r="PTP38" s="64"/>
      <c r="PTQ38" s="64"/>
      <c r="PTR38" s="64"/>
      <c r="PTS38" s="64"/>
      <c r="PTT38" s="64"/>
      <c r="PTU38" s="64"/>
      <c r="PTV38" s="64"/>
      <c r="PTW38" s="64"/>
      <c r="PTX38" s="64"/>
      <c r="PTY38" s="64"/>
      <c r="PTZ38" s="64"/>
      <c r="PUA38" s="64"/>
      <c r="PUB38" s="64"/>
      <c r="PUC38" s="64"/>
      <c r="PUD38" s="64"/>
      <c r="PUE38" s="64"/>
      <c r="PUF38" s="64"/>
      <c r="PUG38" s="64"/>
      <c r="PUH38" s="64"/>
      <c r="PUI38" s="64"/>
      <c r="PUJ38" s="64"/>
      <c r="PUK38" s="64"/>
      <c r="PUL38" s="64"/>
      <c r="PUM38" s="64"/>
      <c r="PUN38" s="64"/>
      <c r="PUO38" s="64"/>
      <c r="PUP38" s="64"/>
      <c r="PUQ38" s="64"/>
      <c r="PUR38" s="64"/>
      <c r="PUS38" s="64"/>
      <c r="PUT38" s="64"/>
      <c r="PUU38" s="64"/>
      <c r="PUV38" s="64"/>
      <c r="PUW38" s="64"/>
      <c r="PUX38" s="64"/>
      <c r="PUY38" s="64"/>
      <c r="PUZ38" s="64"/>
      <c r="PVA38" s="64"/>
      <c r="PVB38" s="64"/>
      <c r="PVC38" s="64"/>
      <c r="PVD38" s="64"/>
      <c r="PVE38" s="64"/>
      <c r="PVF38" s="64"/>
      <c r="PVG38" s="64"/>
      <c r="PVH38" s="64"/>
      <c r="PVI38" s="64"/>
      <c r="PVJ38" s="64"/>
      <c r="PVK38" s="64"/>
      <c r="PVL38" s="64"/>
      <c r="PVM38" s="64"/>
      <c r="PVN38" s="64"/>
      <c r="PVO38" s="64"/>
      <c r="PVP38" s="64"/>
      <c r="PVQ38" s="64"/>
      <c r="PVR38" s="64"/>
      <c r="PVS38" s="64"/>
      <c r="PVT38" s="64"/>
      <c r="PVU38" s="64"/>
      <c r="PVV38" s="64"/>
      <c r="PVW38" s="64"/>
      <c r="PVX38" s="64"/>
      <c r="PVY38" s="64"/>
      <c r="PVZ38" s="64"/>
      <c r="PWA38" s="64"/>
      <c r="PWB38" s="64"/>
      <c r="PWC38" s="64"/>
      <c r="PWD38" s="64"/>
      <c r="PWE38" s="64"/>
      <c r="PWF38" s="64"/>
      <c r="PWG38" s="64"/>
      <c r="PWH38" s="64"/>
      <c r="PWI38" s="64"/>
      <c r="PWJ38" s="64"/>
      <c r="PWK38" s="64"/>
      <c r="PWL38" s="64"/>
      <c r="PWM38" s="64"/>
      <c r="PWN38" s="64"/>
      <c r="PWO38" s="64"/>
      <c r="PWP38" s="64"/>
      <c r="PWQ38" s="64"/>
      <c r="PWR38" s="64"/>
      <c r="PWS38" s="64"/>
      <c r="PWT38" s="64"/>
      <c r="PWU38" s="64"/>
      <c r="PWV38" s="64"/>
      <c r="PWW38" s="64"/>
      <c r="PWX38" s="64"/>
      <c r="PWY38" s="64"/>
      <c r="PWZ38" s="64"/>
      <c r="PXA38" s="64"/>
      <c r="PXB38" s="64"/>
      <c r="PXC38" s="64"/>
      <c r="PXD38" s="64"/>
      <c r="PXE38" s="64"/>
      <c r="PXF38" s="64"/>
      <c r="PXG38" s="64"/>
      <c r="PXH38" s="64"/>
      <c r="PXI38" s="64"/>
      <c r="PXJ38" s="64"/>
      <c r="PXK38" s="64"/>
      <c r="PXL38" s="64"/>
      <c r="PXM38" s="64"/>
      <c r="PXN38" s="64"/>
      <c r="PXO38" s="64"/>
      <c r="PXP38" s="64"/>
      <c r="PXQ38" s="64"/>
      <c r="PXR38" s="64"/>
      <c r="PXS38" s="64"/>
      <c r="PXT38" s="64"/>
      <c r="PXU38" s="64"/>
      <c r="PXV38" s="64"/>
      <c r="PXW38" s="64"/>
      <c r="PXX38" s="64"/>
      <c r="PXY38" s="64"/>
      <c r="PXZ38" s="64"/>
      <c r="PYA38" s="64"/>
      <c r="PYB38" s="64"/>
      <c r="PYC38" s="64"/>
      <c r="PYD38" s="64"/>
      <c r="PYE38" s="64"/>
      <c r="PYF38" s="64"/>
      <c r="PYG38" s="64"/>
      <c r="PYH38" s="64"/>
      <c r="PYI38" s="64"/>
      <c r="PYJ38" s="64"/>
      <c r="PYK38" s="64"/>
      <c r="PYL38" s="64"/>
      <c r="PYM38" s="64"/>
      <c r="PYN38" s="64"/>
      <c r="PYO38" s="64"/>
      <c r="PYP38" s="64"/>
      <c r="PYQ38" s="64"/>
      <c r="PYR38" s="64"/>
      <c r="PYS38" s="64"/>
      <c r="PYT38" s="64"/>
      <c r="PYU38" s="64"/>
      <c r="PYV38" s="64"/>
      <c r="PYW38" s="64"/>
      <c r="PYX38" s="64"/>
      <c r="PYY38" s="64"/>
      <c r="PYZ38" s="64"/>
      <c r="PZA38" s="64"/>
      <c r="PZB38" s="64"/>
      <c r="PZC38" s="64"/>
      <c r="PZD38" s="64"/>
      <c r="PZE38" s="64"/>
      <c r="PZF38" s="64"/>
      <c r="PZG38" s="64"/>
      <c r="PZH38" s="64"/>
      <c r="PZI38" s="64"/>
      <c r="PZJ38" s="64"/>
      <c r="PZK38" s="64"/>
      <c r="PZL38" s="64"/>
      <c r="PZM38" s="64"/>
      <c r="PZN38" s="64"/>
      <c r="PZO38" s="64"/>
      <c r="PZP38" s="64"/>
      <c r="PZQ38" s="64"/>
      <c r="PZR38" s="64"/>
      <c r="PZS38" s="64"/>
      <c r="PZT38" s="64"/>
      <c r="PZU38" s="64"/>
      <c r="PZV38" s="64"/>
      <c r="PZW38" s="64"/>
      <c r="PZX38" s="64"/>
      <c r="PZY38" s="64"/>
      <c r="PZZ38" s="64"/>
      <c r="QAA38" s="64"/>
      <c r="QAB38" s="64"/>
      <c r="QAC38" s="64"/>
      <c r="QAD38" s="64"/>
      <c r="QAE38" s="64"/>
      <c r="QAF38" s="64"/>
      <c r="QAG38" s="64"/>
      <c r="QAH38" s="64"/>
      <c r="QAI38" s="64"/>
      <c r="QAJ38" s="64"/>
      <c r="QAK38" s="64"/>
      <c r="QAL38" s="64"/>
      <c r="QAM38" s="64"/>
      <c r="QAN38" s="64"/>
      <c r="QAO38" s="64"/>
      <c r="QAP38" s="64"/>
      <c r="QAQ38" s="64"/>
      <c r="QAR38" s="64"/>
      <c r="QAS38" s="64"/>
      <c r="QAT38" s="64"/>
      <c r="QAU38" s="64"/>
      <c r="QAV38" s="64"/>
      <c r="QAW38" s="64"/>
      <c r="QAX38" s="64"/>
      <c r="QAY38" s="64"/>
      <c r="QAZ38" s="64"/>
      <c r="QBA38" s="64"/>
      <c r="QBB38" s="64"/>
      <c r="QBC38" s="64"/>
      <c r="QBD38" s="64"/>
      <c r="QBE38" s="64"/>
      <c r="QBF38" s="64"/>
      <c r="QBG38" s="64"/>
      <c r="QBH38" s="64"/>
      <c r="QBI38" s="64"/>
      <c r="QBJ38" s="64"/>
      <c r="QBK38" s="64"/>
      <c r="QBL38" s="64"/>
      <c r="QBM38" s="64"/>
      <c r="QBN38" s="64"/>
      <c r="QBO38" s="64"/>
      <c r="QBP38" s="64"/>
      <c r="QBQ38" s="64"/>
      <c r="QBR38" s="64"/>
      <c r="QBS38" s="64"/>
      <c r="QBT38" s="64"/>
      <c r="QBU38" s="64"/>
      <c r="QBV38" s="64"/>
      <c r="QBW38" s="64"/>
      <c r="QBX38" s="64"/>
      <c r="QBY38" s="64"/>
      <c r="QBZ38" s="64"/>
      <c r="QCA38" s="64"/>
      <c r="QCB38" s="64"/>
      <c r="QCC38" s="64"/>
      <c r="QCD38" s="64"/>
      <c r="QCE38" s="64"/>
      <c r="QCF38" s="64"/>
      <c r="QCG38" s="64"/>
      <c r="QCH38" s="64"/>
      <c r="QCI38" s="64"/>
      <c r="QCJ38" s="64"/>
      <c r="QCK38" s="64"/>
      <c r="QCL38" s="64"/>
      <c r="QCM38" s="64"/>
      <c r="QCN38" s="64"/>
      <c r="QCO38" s="64"/>
      <c r="QCP38" s="64"/>
      <c r="QCQ38" s="64"/>
      <c r="QCR38" s="64"/>
      <c r="QCS38" s="64"/>
      <c r="QCT38" s="64"/>
      <c r="QCU38" s="64"/>
      <c r="QCV38" s="64"/>
      <c r="QCW38" s="64"/>
      <c r="QCX38" s="64"/>
      <c r="QCY38" s="64"/>
      <c r="QCZ38" s="64"/>
      <c r="QDA38" s="64"/>
      <c r="QDB38" s="64"/>
      <c r="QDC38" s="64"/>
      <c r="QDD38" s="64"/>
      <c r="QDE38" s="64"/>
      <c r="QDF38" s="64"/>
      <c r="QDG38" s="64"/>
      <c r="QDH38" s="64"/>
      <c r="QDI38" s="64"/>
      <c r="QDJ38" s="64"/>
      <c r="QDK38" s="64"/>
      <c r="QDL38" s="64"/>
      <c r="QDM38" s="64"/>
      <c r="QDN38" s="64"/>
      <c r="QDO38" s="64"/>
      <c r="QDP38" s="64"/>
      <c r="QDQ38" s="64"/>
      <c r="QDR38" s="64"/>
      <c r="QDS38" s="64"/>
      <c r="QDT38" s="64"/>
      <c r="QDU38" s="64"/>
      <c r="QDV38" s="64"/>
      <c r="QDW38" s="64"/>
      <c r="QDX38" s="64"/>
      <c r="QDY38" s="64"/>
      <c r="QDZ38" s="64"/>
      <c r="QEA38" s="64"/>
      <c r="QEB38" s="64"/>
      <c r="QEC38" s="64"/>
      <c r="QED38" s="64"/>
      <c r="QEE38" s="64"/>
      <c r="QEF38" s="64"/>
      <c r="QEG38" s="64"/>
      <c r="QEH38" s="64"/>
      <c r="QEI38" s="64"/>
      <c r="QEJ38" s="64"/>
      <c r="QEK38" s="64"/>
      <c r="QEL38" s="64"/>
      <c r="QEM38" s="64"/>
      <c r="QEN38" s="64"/>
      <c r="QEO38" s="64"/>
      <c r="QEP38" s="64"/>
      <c r="QEQ38" s="64"/>
      <c r="QER38" s="64"/>
      <c r="QES38" s="64"/>
      <c r="QET38" s="64"/>
      <c r="QEU38" s="64"/>
      <c r="QEV38" s="64"/>
      <c r="QEW38" s="64"/>
      <c r="QEX38" s="64"/>
      <c r="QEY38" s="64"/>
      <c r="QEZ38" s="64"/>
      <c r="QFA38" s="64"/>
      <c r="QFB38" s="64"/>
      <c r="QFC38" s="64"/>
      <c r="QFD38" s="64"/>
      <c r="QFE38" s="64"/>
      <c r="QFF38" s="64"/>
      <c r="QFG38" s="64"/>
      <c r="QFH38" s="64"/>
      <c r="QFI38" s="64"/>
      <c r="QFJ38" s="64"/>
      <c r="QFK38" s="64"/>
      <c r="QFL38" s="64"/>
      <c r="QFM38" s="64"/>
      <c r="QFN38" s="64"/>
      <c r="QFO38" s="64"/>
      <c r="QFP38" s="64"/>
      <c r="QFQ38" s="64"/>
      <c r="QFR38" s="64"/>
      <c r="QFS38" s="64"/>
      <c r="QFT38" s="64"/>
      <c r="QFU38" s="64"/>
      <c r="QFV38" s="64"/>
      <c r="QFW38" s="64"/>
      <c r="QFX38" s="64"/>
      <c r="QFY38" s="64"/>
      <c r="QFZ38" s="64"/>
      <c r="QGA38" s="64"/>
      <c r="QGB38" s="64"/>
      <c r="QGC38" s="64"/>
      <c r="QGD38" s="64"/>
      <c r="QGE38" s="64"/>
      <c r="QGF38" s="64"/>
      <c r="QGG38" s="64"/>
      <c r="QGH38" s="64"/>
      <c r="QGI38" s="64"/>
      <c r="QGJ38" s="64"/>
      <c r="QGK38" s="64"/>
      <c r="QGL38" s="64"/>
      <c r="QGM38" s="64"/>
      <c r="QGN38" s="64"/>
      <c r="QGO38" s="64"/>
      <c r="QGP38" s="64"/>
      <c r="QGQ38" s="64"/>
      <c r="QGR38" s="64"/>
      <c r="QGS38" s="64"/>
      <c r="QGT38" s="64"/>
      <c r="QGU38" s="64"/>
      <c r="QGV38" s="64"/>
      <c r="QGW38" s="64"/>
      <c r="QGX38" s="64"/>
      <c r="QGY38" s="64"/>
      <c r="QGZ38" s="64"/>
      <c r="QHA38" s="64"/>
      <c r="QHB38" s="64"/>
      <c r="QHC38" s="64"/>
      <c r="QHD38" s="64"/>
      <c r="QHE38" s="64"/>
      <c r="QHF38" s="64"/>
      <c r="QHG38" s="64"/>
      <c r="QHH38" s="64"/>
      <c r="QHI38" s="64"/>
      <c r="QHJ38" s="64"/>
      <c r="QHK38" s="64"/>
      <c r="QHL38" s="64"/>
      <c r="QHM38" s="64"/>
      <c r="QHN38" s="64"/>
      <c r="QHO38" s="64"/>
      <c r="QHP38" s="64"/>
      <c r="QHQ38" s="64"/>
      <c r="QHR38" s="64"/>
      <c r="QHS38" s="64"/>
      <c r="QHT38" s="64"/>
      <c r="QHU38" s="64"/>
      <c r="QHV38" s="64"/>
      <c r="QHW38" s="64"/>
      <c r="QHX38" s="64"/>
      <c r="QHY38" s="64"/>
      <c r="QHZ38" s="64"/>
      <c r="QIA38" s="64"/>
      <c r="QIB38" s="64"/>
      <c r="QIC38" s="64"/>
      <c r="QID38" s="64"/>
      <c r="QIE38" s="64"/>
      <c r="QIF38" s="64"/>
      <c r="QIG38" s="64"/>
      <c r="QIH38" s="64"/>
      <c r="QII38" s="64"/>
      <c r="QIJ38" s="64"/>
      <c r="QIK38" s="64"/>
      <c r="QIL38" s="64"/>
      <c r="QIM38" s="64"/>
      <c r="QIN38" s="64"/>
      <c r="QIO38" s="64"/>
      <c r="QIP38" s="64"/>
      <c r="QIQ38" s="64"/>
      <c r="QIR38" s="64"/>
      <c r="QIS38" s="64"/>
      <c r="QIT38" s="64"/>
      <c r="QIU38" s="64"/>
      <c r="QIV38" s="64"/>
      <c r="QIW38" s="64"/>
      <c r="QIX38" s="64"/>
      <c r="QIY38" s="64"/>
      <c r="QIZ38" s="64"/>
      <c r="QJA38" s="64"/>
      <c r="QJB38" s="64"/>
      <c r="QJC38" s="64"/>
      <c r="QJD38" s="64"/>
      <c r="QJE38" s="64"/>
      <c r="QJF38" s="64"/>
      <c r="QJG38" s="64"/>
      <c r="QJH38" s="64"/>
      <c r="QJI38" s="64"/>
      <c r="QJJ38" s="64"/>
      <c r="QJK38" s="64"/>
      <c r="QJL38" s="64"/>
      <c r="QJM38" s="64"/>
      <c r="QJN38" s="64"/>
      <c r="QJO38" s="64"/>
      <c r="QJP38" s="64"/>
      <c r="QJQ38" s="64"/>
      <c r="QJR38" s="64"/>
      <c r="QJS38" s="64"/>
      <c r="QJT38" s="64"/>
      <c r="QJU38" s="64"/>
      <c r="QJV38" s="64"/>
      <c r="QJW38" s="64"/>
      <c r="QJX38" s="64"/>
      <c r="QJY38" s="64"/>
      <c r="QJZ38" s="64"/>
      <c r="QKA38" s="64"/>
      <c r="QKB38" s="64"/>
      <c r="QKC38" s="64"/>
      <c r="QKD38" s="64"/>
      <c r="QKE38" s="64"/>
      <c r="QKF38" s="64"/>
      <c r="QKG38" s="64"/>
      <c r="QKH38" s="64"/>
      <c r="QKI38" s="64"/>
      <c r="QKJ38" s="64"/>
      <c r="QKK38" s="64"/>
      <c r="QKL38" s="64"/>
      <c r="QKM38" s="64"/>
      <c r="QKN38" s="64"/>
      <c r="QKO38" s="64"/>
      <c r="QKP38" s="64"/>
      <c r="QKQ38" s="64"/>
      <c r="QKR38" s="64"/>
      <c r="QKS38" s="64"/>
      <c r="QKT38" s="64"/>
      <c r="QKU38" s="64"/>
      <c r="QKV38" s="64"/>
      <c r="QKW38" s="64"/>
      <c r="QKX38" s="64"/>
      <c r="QKY38" s="64"/>
      <c r="QKZ38" s="64"/>
      <c r="QLA38" s="64"/>
      <c r="QLB38" s="64"/>
      <c r="QLC38" s="64"/>
      <c r="QLD38" s="64"/>
      <c r="QLE38" s="64"/>
      <c r="QLF38" s="64"/>
      <c r="QLG38" s="64"/>
      <c r="QLH38" s="64"/>
      <c r="QLI38" s="64"/>
      <c r="QLJ38" s="64"/>
      <c r="QLK38" s="64"/>
      <c r="QLL38" s="64"/>
      <c r="QLM38" s="64"/>
      <c r="QLN38" s="64"/>
      <c r="QLO38" s="64"/>
      <c r="QLP38" s="64"/>
      <c r="QLQ38" s="64"/>
      <c r="QLR38" s="64"/>
      <c r="QLS38" s="64"/>
      <c r="QLT38" s="64"/>
      <c r="QLU38" s="64"/>
      <c r="QLV38" s="64"/>
      <c r="QLW38" s="64"/>
      <c r="QLX38" s="64"/>
      <c r="QLY38" s="64"/>
      <c r="QLZ38" s="64"/>
      <c r="QMA38" s="64"/>
      <c r="QMB38" s="64"/>
      <c r="QMC38" s="64"/>
      <c r="QMD38" s="64"/>
      <c r="QME38" s="64"/>
      <c r="QMF38" s="64"/>
      <c r="QMG38" s="64"/>
      <c r="QMH38" s="64"/>
      <c r="QMI38" s="64"/>
      <c r="QMJ38" s="64"/>
      <c r="QMK38" s="64"/>
      <c r="QML38" s="64"/>
      <c r="QMM38" s="64"/>
      <c r="QMN38" s="64"/>
      <c r="QMO38" s="64"/>
      <c r="QMP38" s="64"/>
      <c r="QMQ38" s="64"/>
      <c r="QMR38" s="64"/>
      <c r="QMS38" s="64"/>
      <c r="QMT38" s="64"/>
      <c r="QMU38" s="64"/>
      <c r="QMV38" s="64"/>
      <c r="QMW38" s="64"/>
      <c r="QMX38" s="64"/>
      <c r="QMY38" s="64"/>
      <c r="QMZ38" s="64"/>
      <c r="QNA38" s="64"/>
      <c r="QNB38" s="64"/>
      <c r="QNC38" s="64"/>
      <c r="QND38" s="64"/>
      <c r="QNE38" s="64"/>
      <c r="QNF38" s="64"/>
      <c r="QNG38" s="64"/>
      <c r="QNH38" s="64"/>
      <c r="QNI38" s="64"/>
      <c r="QNJ38" s="64"/>
      <c r="QNK38" s="64"/>
      <c r="QNL38" s="64"/>
      <c r="QNM38" s="64"/>
      <c r="QNN38" s="64"/>
      <c r="QNO38" s="64"/>
      <c r="QNP38" s="64"/>
      <c r="QNQ38" s="64"/>
      <c r="QNR38" s="64"/>
      <c r="QNS38" s="64"/>
      <c r="QNT38" s="64"/>
      <c r="QNU38" s="64"/>
      <c r="QNV38" s="64"/>
      <c r="QNW38" s="64"/>
      <c r="QNX38" s="64"/>
      <c r="QNY38" s="64"/>
      <c r="QNZ38" s="64"/>
      <c r="QOA38" s="64"/>
      <c r="QOB38" s="64"/>
      <c r="QOC38" s="64"/>
      <c r="QOD38" s="64"/>
      <c r="QOE38" s="64"/>
      <c r="QOF38" s="64"/>
      <c r="QOG38" s="64"/>
      <c r="QOH38" s="64"/>
      <c r="QOI38" s="64"/>
      <c r="QOJ38" s="64"/>
      <c r="QOK38" s="64"/>
      <c r="QOL38" s="64"/>
      <c r="QOM38" s="64"/>
      <c r="QON38" s="64"/>
      <c r="QOO38" s="64"/>
      <c r="QOP38" s="64"/>
      <c r="QOQ38" s="64"/>
      <c r="QOR38" s="64"/>
      <c r="QOS38" s="64"/>
      <c r="QOT38" s="64"/>
      <c r="QOU38" s="64"/>
      <c r="QOV38" s="64"/>
      <c r="QOW38" s="64"/>
      <c r="QOX38" s="64"/>
      <c r="QOY38" s="64"/>
      <c r="QOZ38" s="64"/>
      <c r="QPA38" s="64"/>
      <c r="QPB38" s="64"/>
      <c r="QPC38" s="64"/>
      <c r="QPD38" s="64"/>
      <c r="QPE38" s="64"/>
      <c r="QPF38" s="64"/>
      <c r="QPG38" s="64"/>
      <c r="QPH38" s="64"/>
      <c r="QPI38" s="64"/>
      <c r="QPJ38" s="64"/>
      <c r="QPK38" s="64"/>
      <c r="QPL38" s="64"/>
      <c r="QPM38" s="64"/>
      <c r="QPN38" s="64"/>
      <c r="QPO38" s="64"/>
      <c r="QPP38" s="64"/>
      <c r="QPQ38" s="64"/>
      <c r="QPR38" s="64"/>
      <c r="QPS38" s="64"/>
      <c r="QPT38" s="64"/>
      <c r="QPU38" s="64"/>
      <c r="QPV38" s="64"/>
      <c r="QPW38" s="64"/>
      <c r="QPX38" s="64"/>
      <c r="QPY38" s="64"/>
      <c r="QPZ38" s="64"/>
      <c r="QQA38" s="64"/>
      <c r="QQB38" s="64"/>
      <c r="QQC38" s="64"/>
      <c r="QQD38" s="64"/>
      <c r="QQE38" s="64"/>
      <c r="QQF38" s="64"/>
      <c r="QQG38" s="64"/>
      <c r="QQH38" s="64"/>
      <c r="QQI38" s="64"/>
      <c r="QQJ38" s="64"/>
      <c r="QQK38" s="64"/>
      <c r="QQL38" s="64"/>
      <c r="QQM38" s="64"/>
      <c r="QQN38" s="64"/>
      <c r="QQO38" s="64"/>
      <c r="QQP38" s="64"/>
      <c r="QQQ38" s="64"/>
      <c r="QQR38" s="64"/>
      <c r="QQS38" s="64"/>
      <c r="QQT38" s="64"/>
      <c r="QQU38" s="64"/>
      <c r="QQV38" s="64"/>
      <c r="QQW38" s="64"/>
      <c r="QQX38" s="64"/>
      <c r="QQY38" s="64"/>
      <c r="QQZ38" s="64"/>
      <c r="QRA38" s="64"/>
      <c r="QRB38" s="64"/>
      <c r="QRC38" s="64"/>
      <c r="QRD38" s="64"/>
      <c r="QRE38" s="64"/>
      <c r="QRF38" s="64"/>
      <c r="QRG38" s="64"/>
      <c r="QRH38" s="64"/>
      <c r="QRI38" s="64"/>
      <c r="QRJ38" s="64"/>
      <c r="QRK38" s="64"/>
      <c r="QRL38" s="64"/>
      <c r="QRM38" s="64"/>
      <c r="QRN38" s="64"/>
      <c r="QRO38" s="64"/>
      <c r="QRP38" s="64"/>
      <c r="QRQ38" s="64"/>
      <c r="QRR38" s="64"/>
      <c r="QRS38" s="64"/>
      <c r="QRT38" s="64"/>
      <c r="QRU38" s="64"/>
      <c r="QRV38" s="64"/>
      <c r="QRW38" s="64"/>
      <c r="QRX38" s="64"/>
      <c r="QRY38" s="64"/>
      <c r="QRZ38" s="64"/>
      <c r="QSA38" s="64"/>
      <c r="QSB38" s="64"/>
      <c r="QSC38" s="64"/>
      <c r="QSD38" s="64"/>
      <c r="QSE38" s="64"/>
      <c r="QSF38" s="64"/>
      <c r="QSG38" s="64"/>
      <c r="QSH38" s="64"/>
      <c r="QSI38" s="64"/>
      <c r="QSJ38" s="64"/>
      <c r="QSK38" s="64"/>
      <c r="QSL38" s="64"/>
      <c r="QSM38" s="64"/>
      <c r="QSN38" s="64"/>
      <c r="QSO38" s="64"/>
      <c r="QSP38" s="64"/>
      <c r="QSQ38" s="64"/>
      <c r="QSR38" s="64"/>
      <c r="QSS38" s="64"/>
      <c r="QST38" s="64"/>
      <c r="QSU38" s="64"/>
      <c r="QSV38" s="64"/>
      <c r="QSW38" s="64"/>
      <c r="QSX38" s="64"/>
      <c r="QSY38" s="64"/>
      <c r="QSZ38" s="64"/>
      <c r="QTA38" s="64"/>
      <c r="QTB38" s="64"/>
      <c r="QTC38" s="64"/>
      <c r="QTD38" s="64"/>
      <c r="QTE38" s="64"/>
      <c r="QTF38" s="64"/>
      <c r="QTG38" s="64"/>
      <c r="QTH38" s="64"/>
      <c r="QTI38" s="64"/>
      <c r="QTJ38" s="64"/>
      <c r="QTK38" s="64"/>
      <c r="QTL38" s="64"/>
      <c r="QTM38" s="64"/>
      <c r="QTN38" s="64"/>
      <c r="QTO38" s="64"/>
      <c r="QTP38" s="64"/>
      <c r="QTQ38" s="64"/>
      <c r="QTR38" s="64"/>
      <c r="QTS38" s="64"/>
      <c r="QTT38" s="64"/>
      <c r="QTU38" s="64"/>
      <c r="QTV38" s="64"/>
      <c r="QTW38" s="64"/>
      <c r="QTX38" s="64"/>
      <c r="QTY38" s="64"/>
      <c r="QTZ38" s="64"/>
      <c r="QUA38" s="64"/>
      <c r="QUB38" s="64"/>
      <c r="QUC38" s="64"/>
      <c r="QUD38" s="64"/>
      <c r="QUE38" s="64"/>
      <c r="QUF38" s="64"/>
      <c r="QUG38" s="64"/>
      <c r="QUH38" s="64"/>
      <c r="QUI38" s="64"/>
      <c r="QUJ38" s="64"/>
      <c r="QUK38" s="64"/>
      <c r="QUL38" s="64"/>
      <c r="QUM38" s="64"/>
      <c r="QUN38" s="64"/>
      <c r="QUO38" s="64"/>
      <c r="QUP38" s="64"/>
      <c r="QUQ38" s="64"/>
      <c r="QUR38" s="64"/>
      <c r="QUS38" s="64"/>
      <c r="QUT38" s="64"/>
      <c r="QUU38" s="64"/>
      <c r="QUV38" s="64"/>
      <c r="QUW38" s="64"/>
      <c r="QUX38" s="64"/>
      <c r="QUY38" s="64"/>
      <c r="QUZ38" s="64"/>
      <c r="QVA38" s="64"/>
      <c r="QVB38" s="64"/>
      <c r="QVC38" s="64"/>
      <c r="QVD38" s="64"/>
      <c r="QVE38" s="64"/>
      <c r="QVF38" s="64"/>
      <c r="QVG38" s="64"/>
      <c r="QVH38" s="64"/>
      <c r="QVI38" s="64"/>
      <c r="QVJ38" s="64"/>
      <c r="QVK38" s="64"/>
      <c r="QVL38" s="64"/>
      <c r="QVM38" s="64"/>
      <c r="QVN38" s="64"/>
      <c r="QVO38" s="64"/>
      <c r="QVP38" s="64"/>
      <c r="QVQ38" s="64"/>
      <c r="QVR38" s="64"/>
      <c r="QVS38" s="64"/>
      <c r="QVT38" s="64"/>
      <c r="QVU38" s="64"/>
      <c r="QVV38" s="64"/>
      <c r="QVW38" s="64"/>
      <c r="QVX38" s="64"/>
      <c r="QVY38" s="64"/>
      <c r="QVZ38" s="64"/>
      <c r="QWA38" s="64"/>
      <c r="QWB38" s="64"/>
      <c r="QWC38" s="64"/>
      <c r="QWD38" s="64"/>
      <c r="QWE38" s="64"/>
      <c r="QWF38" s="64"/>
      <c r="QWG38" s="64"/>
      <c r="QWH38" s="64"/>
      <c r="QWI38" s="64"/>
      <c r="QWJ38" s="64"/>
      <c r="QWK38" s="64"/>
      <c r="QWL38" s="64"/>
      <c r="QWM38" s="64"/>
      <c r="QWN38" s="64"/>
      <c r="QWO38" s="64"/>
      <c r="QWP38" s="64"/>
      <c r="QWQ38" s="64"/>
      <c r="QWR38" s="64"/>
      <c r="QWS38" s="64"/>
      <c r="QWT38" s="64"/>
      <c r="QWU38" s="64"/>
      <c r="QWV38" s="64"/>
      <c r="QWW38" s="64"/>
      <c r="QWX38" s="64"/>
      <c r="QWY38" s="64"/>
      <c r="QWZ38" s="64"/>
      <c r="QXA38" s="64"/>
      <c r="QXB38" s="64"/>
      <c r="QXC38" s="64"/>
      <c r="QXD38" s="64"/>
      <c r="QXE38" s="64"/>
      <c r="QXF38" s="64"/>
      <c r="QXG38" s="64"/>
      <c r="QXH38" s="64"/>
      <c r="QXI38" s="64"/>
      <c r="QXJ38" s="64"/>
      <c r="QXK38" s="64"/>
      <c r="QXL38" s="64"/>
      <c r="QXM38" s="64"/>
      <c r="QXN38" s="64"/>
      <c r="QXO38" s="64"/>
      <c r="QXP38" s="64"/>
      <c r="QXQ38" s="64"/>
      <c r="QXR38" s="64"/>
      <c r="QXS38" s="64"/>
      <c r="QXT38" s="64"/>
      <c r="QXU38" s="64"/>
      <c r="QXV38" s="64"/>
      <c r="QXW38" s="64"/>
      <c r="QXX38" s="64"/>
      <c r="QXY38" s="64"/>
      <c r="QXZ38" s="64"/>
      <c r="QYA38" s="64"/>
      <c r="QYB38" s="64"/>
      <c r="QYC38" s="64"/>
      <c r="QYD38" s="64"/>
      <c r="QYE38" s="64"/>
      <c r="QYF38" s="64"/>
      <c r="QYG38" s="64"/>
      <c r="QYH38" s="64"/>
      <c r="QYI38" s="64"/>
      <c r="QYJ38" s="64"/>
      <c r="QYK38" s="64"/>
      <c r="QYL38" s="64"/>
      <c r="QYM38" s="64"/>
      <c r="QYN38" s="64"/>
      <c r="QYO38" s="64"/>
      <c r="QYP38" s="64"/>
      <c r="QYQ38" s="64"/>
      <c r="QYR38" s="64"/>
      <c r="QYS38" s="64"/>
      <c r="QYT38" s="64"/>
      <c r="QYU38" s="64"/>
      <c r="QYV38" s="64"/>
      <c r="QYW38" s="64"/>
      <c r="QYX38" s="64"/>
      <c r="QYY38" s="64"/>
      <c r="QYZ38" s="64"/>
      <c r="QZA38" s="64"/>
      <c r="QZB38" s="64"/>
      <c r="QZC38" s="64"/>
      <c r="QZD38" s="64"/>
      <c r="QZE38" s="64"/>
      <c r="QZF38" s="64"/>
      <c r="QZG38" s="64"/>
      <c r="QZH38" s="64"/>
      <c r="QZI38" s="64"/>
      <c r="QZJ38" s="64"/>
      <c r="QZK38" s="64"/>
      <c r="QZL38" s="64"/>
      <c r="QZM38" s="64"/>
      <c r="QZN38" s="64"/>
      <c r="QZO38" s="64"/>
      <c r="QZP38" s="64"/>
      <c r="QZQ38" s="64"/>
      <c r="QZR38" s="64"/>
      <c r="QZS38" s="64"/>
      <c r="QZT38" s="64"/>
      <c r="QZU38" s="64"/>
      <c r="QZV38" s="64"/>
      <c r="QZW38" s="64"/>
      <c r="QZX38" s="64"/>
      <c r="QZY38" s="64"/>
      <c r="QZZ38" s="64"/>
      <c r="RAA38" s="64"/>
      <c r="RAB38" s="64"/>
      <c r="RAC38" s="64"/>
      <c r="RAD38" s="64"/>
      <c r="RAE38" s="64"/>
      <c r="RAF38" s="64"/>
      <c r="RAG38" s="64"/>
      <c r="RAH38" s="64"/>
      <c r="RAI38" s="64"/>
      <c r="RAJ38" s="64"/>
      <c r="RAK38" s="64"/>
      <c r="RAL38" s="64"/>
      <c r="RAM38" s="64"/>
      <c r="RAN38" s="64"/>
      <c r="RAO38" s="64"/>
      <c r="RAP38" s="64"/>
      <c r="RAQ38" s="64"/>
      <c r="RAR38" s="64"/>
      <c r="RAS38" s="64"/>
      <c r="RAT38" s="64"/>
      <c r="RAU38" s="64"/>
      <c r="RAV38" s="64"/>
      <c r="RAW38" s="64"/>
      <c r="RAX38" s="64"/>
      <c r="RAY38" s="64"/>
      <c r="RAZ38" s="64"/>
      <c r="RBA38" s="64"/>
      <c r="RBB38" s="64"/>
      <c r="RBC38" s="64"/>
      <c r="RBD38" s="64"/>
      <c r="RBE38" s="64"/>
      <c r="RBF38" s="64"/>
      <c r="RBG38" s="64"/>
      <c r="RBH38" s="64"/>
      <c r="RBI38" s="64"/>
      <c r="RBJ38" s="64"/>
      <c r="RBK38" s="64"/>
      <c r="RBL38" s="64"/>
      <c r="RBM38" s="64"/>
      <c r="RBN38" s="64"/>
      <c r="RBO38" s="64"/>
      <c r="RBP38" s="64"/>
      <c r="RBQ38" s="64"/>
      <c r="RBR38" s="64"/>
      <c r="RBS38" s="64"/>
      <c r="RBT38" s="64"/>
      <c r="RBU38" s="64"/>
      <c r="RBV38" s="64"/>
      <c r="RBW38" s="64"/>
      <c r="RBX38" s="64"/>
      <c r="RBY38" s="64"/>
      <c r="RBZ38" s="64"/>
      <c r="RCA38" s="64"/>
      <c r="RCB38" s="64"/>
      <c r="RCC38" s="64"/>
      <c r="RCD38" s="64"/>
      <c r="RCE38" s="64"/>
      <c r="RCF38" s="64"/>
      <c r="RCG38" s="64"/>
      <c r="RCH38" s="64"/>
      <c r="RCI38" s="64"/>
      <c r="RCJ38" s="64"/>
      <c r="RCK38" s="64"/>
      <c r="RCL38" s="64"/>
      <c r="RCM38" s="64"/>
      <c r="RCN38" s="64"/>
      <c r="RCO38" s="64"/>
      <c r="RCP38" s="64"/>
      <c r="RCQ38" s="64"/>
      <c r="RCR38" s="64"/>
      <c r="RCS38" s="64"/>
      <c r="RCT38" s="64"/>
      <c r="RCU38" s="64"/>
      <c r="RCV38" s="64"/>
      <c r="RCW38" s="64"/>
      <c r="RCX38" s="64"/>
      <c r="RCY38" s="64"/>
      <c r="RCZ38" s="64"/>
      <c r="RDA38" s="64"/>
      <c r="RDB38" s="64"/>
      <c r="RDC38" s="64"/>
      <c r="RDD38" s="64"/>
      <c r="RDE38" s="64"/>
      <c r="RDF38" s="64"/>
      <c r="RDG38" s="64"/>
      <c r="RDH38" s="64"/>
      <c r="RDI38" s="64"/>
      <c r="RDJ38" s="64"/>
      <c r="RDK38" s="64"/>
      <c r="RDL38" s="64"/>
      <c r="RDM38" s="64"/>
      <c r="RDN38" s="64"/>
      <c r="RDO38" s="64"/>
      <c r="RDP38" s="64"/>
      <c r="RDQ38" s="64"/>
      <c r="RDR38" s="64"/>
      <c r="RDS38" s="64"/>
      <c r="RDT38" s="64"/>
      <c r="RDU38" s="64"/>
      <c r="RDV38" s="64"/>
      <c r="RDW38" s="64"/>
      <c r="RDX38" s="64"/>
      <c r="RDY38" s="64"/>
      <c r="RDZ38" s="64"/>
      <c r="REA38" s="64"/>
      <c r="REB38" s="64"/>
      <c r="REC38" s="64"/>
      <c r="RED38" s="64"/>
      <c r="REE38" s="64"/>
      <c r="REF38" s="64"/>
      <c r="REG38" s="64"/>
      <c r="REH38" s="64"/>
      <c r="REI38" s="64"/>
      <c r="REJ38" s="64"/>
      <c r="REK38" s="64"/>
      <c r="REL38" s="64"/>
      <c r="REM38" s="64"/>
      <c r="REN38" s="64"/>
      <c r="REO38" s="64"/>
      <c r="REP38" s="64"/>
      <c r="REQ38" s="64"/>
      <c r="RER38" s="64"/>
      <c r="RES38" s="64"/>
      <c r="RET38" s="64"/>
      <c r="REU38" s="64"/>
      <c r="REV38" s="64"/>
      <c r="REW38" s="64"/>
      <c r="REX38" s="64"/>
      <c r="REY38" s="64"/>
      <c r="REZ38" s="64"/>
      <c r="RFA38" s="64"/>
      <c r="RFB38" s="64"/>
      <c r="RFC38" s="64"/>
      <c r="RFD38" s="64"/>
      <c r="RFE38" s="64"/>
      <c r="RFF38" s="64"/>
      <c r="RFG38" s="64"/>
      <c r="RFH38" s="64"/>
      <c r="RFI38" s="64"/>
      <c r="RFJ38" s="64"/>
      <c r="RFK38" s="64"/>
      <c r="RFL38" s="64"/>
      <c r="RFM38" s="64"/>
      <c r="RFN38" s="64"/>
      <c r="RFO38" s="64"/>
      <c r="RFP38" s="64"/>
      <c r="RFQ38" s="64"/>
      <c r="RFR38" s="64"/>
      <c r="RFS38" s="64"/>
      <c r="RFT38" s="64"/>
      <c r="RFU38" s="64"/>
      <c r="RFV38" s="64"/>
      <c r="RFW38" s="64"/>
      <c r="RFX38" s="64"/>
      <c r="RFY38" s="64"/>
      <c r="RFZ38" s="64"/>
      <c r="RGA38" s="64"/>
      <c r="RGB38" s="64"/>
      <c r="RGC38" s="64"/>
      <c r="RGD38" s="64"/>
      <c r="RGE38" s="64"/>
      <c r="RGF38" s="64"/>
      <c r="RGG38" s="64"/>
      <c r="RGH38" s="64"/>
      <c r="RGI38" s="64"/>
      <c r="RGJ38" s="64"/>
      <c r="RGK38" s="64"/>
      <c r="RGL38" s="64"/>
      <c r="RGM38" s="64"/>
      <c r="RGN38" s="64"/>
      <c r="RGO38" s="64"/>
      <c r="RGP38" s="64"/>
      <c r="RGQ38" s="64"/>
      <c r="RGR38" s="64"/>
      <c r="RGS38" s="64"/>
      <c r="RGT38" s="64"/>
      <c r="RGU38" s="64"/>
      <c r="RGV38" s="64"/>
      <c r="RGW38" s="64"/>
      <c r="RGX38" s="64"/>
      <c r="RGY38" s="64"/>
      <c r="RGZ38" s="64"/>
      <c r="RHA38" s="64"/>
      <c r="RHB38" s="64"/>
      <c r="RHC38" s="64"/>
      <c r="RHD38" s="64"/>
      <c r="RHE38" s="64"/>
      <c r="RHF38" s="64"/>
      <c r="RHG38" s="64"/>
      <c r="RHH38" s="64"/>
      <c r="RHI38" s="64"/>
      <c r="RHJ38" s="64"/>
      <c r="RHK38" s="64"/>
      <c r="RHL38" s="64"/>
      <c r="RHM38" s="64"/>
      <c r="RHN38" s="64"/>
      <c r="RHO38" s="64"/>
      <c r="RHP38" s="64"/>
      <c r="RHQ38" s="64"/>
      <c r="RHR38" s="64"/>
      <c r="RHS38" s="64"/>
      <c r="RHT38" s="64"/>
      <c r="RHU38" s="64"/>
      <c r="RHV38" s="64"/>
      <c r="RHW38" s="64"/>
      <c r="RHX38" s="64"/>
      <c r="RHY38" s="64"/>
      <c r="RHZ38" s="64"/>
      <c r="RIA38" s="64"/>
      <c r="RIB38" s="64"/>
      <c r="RIC38" s="64"/>
      <c r="RID38" s="64"/>
      <c r="RIE38" s="64"/>
      <c r="RIF38" s="64"/>
      <c r="RIG38" s="64"/>
      <c r="RIH38" s="64"/>
      <c r="RII38" s="64"/>
      <c r="RIJ38" s="64"/>
      <c r="RIK38" s="64"/>
      <c r="RIL38" s="64"/>
      <c r="RIM38" s="64"/>
      <c r="RIN38" s="64"/>
      <c r="RIO38" s="64"/>
      <c r="RIP38" s="64"/>
      <c r="RIQ38" s="64"/>
      <c r="RIR38" s="64"/>
      <c r="RIS38" s="64"/>
      <c r="RIT38" s="64"/>
      <c r="RIU38" s="64"/>
      <c r="RIV38" s="64"/>
      <c r="RIW38" s="64"/>
      <c r="RIX38" s="64"/>
      <c r="RIY38" s="64"/>
      <c r="RIZ38" s="64"/>
      <c r="RJA38" s="64"/>
      <c r="RJB38" s="64"/>
      <c r="RJC38" s="64"/>
      <c r="RJD38" s="64"/>
      <c r="RJE38" s="64"/>
      <c r="RJF38" s="64"/>
      <c r="RJG38" s="64"/>
      <c r="RJH38" s="64"/>
      <c r="RJI38" s="64"/>
      <c r="RJJ38" s="64"/>
      <c r="RJK38" s="64"/>
      <c r="RJL38" s="64"/>
      <c r="RJM38" s="64"/>
      <c r="RJN38" s="64"/>
      <c r="RJO38" s="64"/>
      <c r="RJP38" s="64"/>
      <c r="RJQ38" s="64"/>
      <c r="RJR38" s="64"/>
      <c r="RJS38" s="64"/>
      <c r="RJT38" s="64"/>
      <c r="RJU38" s="64"/>
      <c r="RJV38" s="64"/>
      <c r="RJW38" s="64"/>
      <c r="RJX38" s="64"/>
      <c r="RJY38" s="64"/>
      <c r="RJZ38" s="64"/>
      <c r="RKA38" s="64"/>
      <c r="RKB38" s="64"/>
      <c r="RKC38" s="64"/>
      <c r="RKD38" s="64"/>
      <c r="RKE38" s="64"/>
      <c r="RKF38" s="64"/>
      <c r="RKG38" s="64"/>
      <c r="RKH38" s="64"/>
      <c r="RKI38" s="64"/>
      <c r="RKJ38" s="64"/>
      <c r="RKK38" s="64"/>
      <c r="RKL38" s="64"/>
      <c r="RKM38" s="64"/>
      <c r="RKN38" s="64"/>
      <c r="RKO38" s="64"/>
      <c r="RKP38" s="64"/>
      <c r="RKQ38" s="64"/>
      <c r="RKR38" s="64"/>
      <c r="RKS38" s="64"/>
      <c r="RKT38" s="64"/>
      <c r="RKU38" s="64"/>
      <c r="RKV38" s="64"/>
      <c r="RKW38" s="64"/>
      <c r="RKX38" s="64"/>
      <c r="RKY38" s="64"/>
      <c r="RKZ38" s="64"/>
      <c r="RLA38" s="64"/>
      <c r="RLB38" s="64"/>
      <c r="RLC38" s="64"/>
      <c r="RLD38" s="64"/>
      <c r="RLE38" s="64"/>
      <c r="RLF38" s="64"/>
      <c r="RLG38" s="64"/>
      <c r="RLH38" s="64"/>
      <c r="RLI38" s="64"/>
      <c r="RLJ38" s="64"/>
      <c r="RLK38" s="64"/>
      <c r="RLL38" s="64"/>
      <c r="RLM38" s="64"/>
      <c r="RLN38" s="64"/>
      <c r="RLO38" s="64"/>
      <c r="RLP38" s="64"/>
      <c r="RLQ38" s="64"/>
      <c r="RLR38" s="64"/>
      <c r="RLS38" s="64"/>
      <c r="RLT38" s="64"/>
      <c r="RLU38" s="64"/>
      <c r="RLV38" s="64"/>
      <c r="RLW38" s="64"/>
      <c r="RLX38" s="64"/>
      <c r="RLY38" s="64"/>
      <c r="RLZ38" s="64"/>
      <c r="RMA38" s="64"/>
      <c r="RMB38" s="64"/>
      <c r="RMC38" s="64"/>
      <c r="RMD38" s="64"/>
      <c r="RME38" s="64"/>
      <c r="RMF38" s="64"/>
      <c r="RMG38" s="64"/>
      <c r="RMH38" s="64"/>
      <c r="RMI38" s="64"/>
      <c r="RMJ38" s="64"/>
      <c r="RMK38" s="64"/>
      <c r="RML38" s="64"/>
      <c r="RMM38" s="64"/>
      <c r="RMN38" s="64"/>
      <c r="RMO38" s="64"/>
      <c r="RMP38" s="64"/>
      <c r="RMQ38" s="64"/>
      <c r="RMR38" s="64"/>
      <c r="RMS38" s="64"/>
      <c r="RMT38" s="64"/>
      <c r="RMU38" s="64"/>
      <c r="RMV38" s="64"/>
      <c r="RMW38" s="64"/>
      <c r="RMX38" s="64"/>
      <c r="RMY38" s="64"/>
      <c r="RMZ38" s="64"/>
      <c r="RNA38" s="64"/>
      <c r="RNB38" s="64"/>
      <c r="RNC38" s="64"/>
      <c r="RND38" s="64"/>
      <c r="RNE38" s="64"/>
      <c r="RNF38" s="64"/>
      <c r="RNG38" s="64"/>
      <c r="RNH38" s="64"/>
      <c r="RNI38" s="64"/>
      <c r="RNJ38" s="64"/>
      <c r="RNK38" s="64"/>
      <c r="RNL38" s="64"/>
      <c r="RNM38" s="64"/>
      <c r="RNN38" s="64"/>
      <c r="RNO38" s="64"/>
      <c r="RNP38" s="64"/>
      <c r="RNQ38" s="64"/>
      <c r="RNR38" s="64"/>
      <c r="RNS38" s="64"/>
      <c r="RNT38" s="64"/>
      <c r="RNU38" s="64"/>
      <c r="RNV38" s="64"/>
      <c r="RNW38" s="64"/>
      <c r="RNX38" s="64"/>
      <c r="RNY38" s="64"/>
      <c r="RNZ38" s="64"/>
      <c r="ROA38" s="64"/>
      <c r="ROB38" s="64"/>
      <c r="ROC38" s="64"/>
      <c r="ROD38" s="64"/>
      <c r="ROE38" s="64"/>
      <c r="ROF38" s="64"/>
      <c r="ROG38" s="64"/>
      <c r="ROH38" s="64"/>
      <c r="ROI38" s="64"/>
      <c r="ROJ38" s="64"/>
      <c r="ROK38" s="64"/>
      <c r="ROL38" s="64"/>
      <c r="ROM38" s="64"/>
      <c r="RON38" s="64"/>
      <c r="ROO38" s="64"/>
      <c r="ROP38" s="64"/>
      <c r="ROQ38" s="64"/>
      <c r="ROR38" s="64"/>
      <c r="ROS38" s="64"/>
      <c r="ROT38" s="64"/>
      <c r="ROU38" s="64"/>
      <c r="ROV38" s="64"/>
      <c r="ROW38" s="64"/>
      <c r="ROX38" s="64"/>
      <c r="ROY38" s="64"/>
      <c r="ROZ38" s="64"/>
      <c r="RPA38" s="64"/>
      <c r="RPB38" s="64"/>
      <c r="RPC38" s="64"/>
      <c r="RPD38" s="64"/>
      <c r="RPE38" s="64"/>
      <c r="RPF38" s="64"/>
      <c r="RPG38" s="64"/>
      <c r="RPH38" s="64"/>
      <c r="RPI38" s="64"/>
      <c r="RPJ38" s="64"/>
      <c r="RPK38" s="64"/>
      <c r="RPL38" s="64"/>
      <c r="RPM38" s="64"/>
      <c r="RPN38" s="64"/>
      <c r="RPO38" s="64"/>
      <c r="RPP38" s="64"/>
      <c r="RPQ38" s="64"/>
      <c r="RPR38" s="64"/>
      <c r="RPS38" s="64"/>
      <c r="RPT38" s="64"/>
      <c r="RPU38" s="64"/>
      <c r="RPV38" s="64"/>
      <c r="RPW38" s="64"/>
      <c r="RPX38" s="64"/>
      <c r="RPY38" s="64"/>
      <c r="RPZ38" s="64"/>
      <c r="RQA38" s="64"/>
      <c r="RQB38" s="64"/>
      <c r="RQC38" s="64"/>
      <c r="RQD38" s="64"/>
      <c r="RQE38" s="64"/>
      <c r="RQF38" s="64"/>
      <c r="RQG38" s="64"/>
      <c r="RQH38" s="64"/>
      <c r="RQI38" s="64"/>
      <c r="RQJ38" s="64"/>
      <c r="RQK38" s="64"/>
      <c r="RQL38" s="64"/>
      <c r="RQM38" s="64"/>
      <c r="RQN38" s="64"/>
      <c r="RQO38" s="64"/>
      <c r="RQP38" s="64"/>
      <c r="RQQ38" s="64"/>
      <c r="RQR38" s="64"/>
      <c r="RQS38" s="64"/>
      <c r="RQT38" s="64"/>
      <c r="RQU38" s="64"/>
      <c r="RQV38" s="64"/>
      <c r="RQW38" s="64"/>
      <c r="RQX38" s="64"/>
      <c r="RQY38" s="64"/>
      <c r="RQZ38" s="64"/>
      <c r="RRA38" s="64"/>
      <c r="RRB38" s="64"/>
      <c r="RRC38" s="64"/>
      <c r="RRD38" s="64"/>
      <c r="RRE38" s="64"/>
      <c r="RRF38" s="64"/>
      <c r="RRG38" s="64"/>
      <c r="RRH38" s="64"/>
      <c r="RRI38" s="64"/>
      <c r="RRJ38" s="64"/>
      <c r="RRK38" s="64"/>
      <c r="RRL38" s="64"/>
      <c r="RRM38" s="64"/>
      <c r="RRN38" s="64"/>
      <c r="RRO38" s="64"/>
      <c r="RRP38" s="64"/>
      <c r="RRQ38" s="64"/>
      <c r="RRR38" s="64"/>
      <c r="RRS38" s="64"/>
      <c r="RRT38" s="64"/>
      <c r="RRU38" s="64"/>
      <c r="RRV38" s="64"/>
      <c r="RRW38" s="64"/>
      <c r="RRX38" s="64"/>
      <c r="RRY38" s="64"/>
      <c r="RRZ38" s="64"/>
      <c r="RSA38" s="64"/>
      <c r="RSB38" s="64"/>
      <c r="RSC38" s="64"/>
      <c r="RSD38" s="64"/>
      <c r="RSE38" s="64"/>
      <c r="RSF38" s="64"/>
      <c r="RSG38" s="64"/>
      <c r="RSH38" s="64"/>
      <c r="RSI38" s="64"/>
      <c r="RSJ38" s="64"/>
      <c r="RSK38" s="64"/>
      <c r="RSL38" s="64"/>
      <c r="RSM38" s="64"/>
      <c r="RSN38" s="64"/>
      <c r="RSO38" s="64"/>
      <c r="RSP38" s="64"/>
      <c r="RSQ38" s="64"/>
      <c r="RSR38" s="64"/>
      <c r="RSS38" s="64"/>
      <c r="RST38" s="64"/>
      <c r="RSU38" s="64"/>
      <c r="RSV38" s="64"/>
      <c r="RSW38" s="64"/>
      <c r="RSX38" s="64"/>
      <c r="RSY38" s="64"/>
      <c r="RSZ38" s="64"/>
      <c r="RTA38" s="64"/>
      <c r="RTB38" s="64"/>
      <c r="RTC38" s="64"/>
      <c r="RTD38" s="64"/>
      <c r="RTE38" s="64"/>
      <c r="RTF38" s="64"/>
      <c r="RTG38" s="64"/>
      <c r="RTH38" s="64"/>
      <c r="RTI38" s="64"/>
      <c r="RTJ38" s="64"/>
      <c r="RTK38" s="64"/>
      <c r="RTL38" s="64"/>
      <c r="RTM38" s="64"/>
      <c r="RTN38" s="64"/>
      <c r="RTO38" s="64"/>
      <c r="RTP38" s="64"/>
      <c r="RTQ38" s="64"/>
      <c r="RTR38" s="64"/>
      <c r="RTS38" s="64"/>
      <c r="RTT38" s="64"/>
      <c r="RTU38" s="64"/>
      <c r="RTV38" s="64"/>
      <c r="RTW38" s="64"/>
      <c r="RTX38" s="64"/>
      <c r="RTY38" s="64"/>
      <c r="RTZ38" s="64"/>
      <c r="RUA38" s="64"/>
      <c r="RUB38" s="64"/>
      <c r="RUC38" s="64"/>
      <c r="RUD38" s="64"/>
      <c r="RUE38" s="64"/>
      <c r="RUF38" s="64"/>
      <c r="RUG38" s="64"/>
      <c r="RUH38" s="64"/>
      <c r="RUI38" s="64"/>
      <c r="RUJ38" s="64"/>
      <c r="RUK38" s="64"/>
      <c r="RUL38" s="64"/>
      <c r="RUM38" s="64"/>
      <c r="RUN38" s="64"/>
      <c r="RUO38" s="64"/>
      <c r="RUP38" s="64"/>
      <c r="RUQ38" s="64"/>
      <c r="RUR38" s="64"/>
      <c r="RUS38" s="64"/>
      <c r="RUT38" s="64"/>
      <c r="RUU38" s="64"/>
      <c r="RUV38" s="64"/>
      <c r="RUW38" s="64"/>
      <c r="RUX38" s="64"/>
      <c r="RUY38" s="64"/>
      <c r="RUZ38" s="64"/>
      <c r="RVA38" s="64"/>
      <c r="RVB38" s="64"/>
      <c r="RVC38" s="64"/>
      <c r="RVD38" s="64"/>
      <c r="RVE38" s="64"/>
      <c r="RVF38" s="64"/>
      <c r="RVG38" s="64"/>
      <c r="RVH38" s="64"/>
      <c r="RVI38" s="64"/>
      <c r="RVJ38" s="64"/>
      <c r="RVK38" s="64"/>
      <c r="RVL38" s="64"/>
      <c r="RVM38" s="64"/>
      <c r="RVN38" s="64"/>
      <c r="RVO38" s="64"/>
      <c r="RVP38" s="64"/>
      <c r="RVQ38" s="64"/>
      <c r="RVR38" s="64"/>
      <c r="RVS38" s="64"/>
      <c r="RVT38" s="64"/>
      <c r="RVU38" s="64"/>
      <c r="RVV38" s="64"/>
      <c r="RVW38" s="64"/>
      <c r="RVX38" s="64"/>
      <c r="RVY38" s="64"/>
      <c r="RVZ38" s="64"/>
      <c r="RWA38" s="64"/>
      <c r="RWB38" s="64"/>
      <c r="RWC38" s="64"/>
      <c r="RWD38" s="64"/>
      <c r="RWE38" s="64"/>
      <c r="RWF38" s="64"/>
      <c r="RWG38" s="64"/>
      <c r="RWH38" s="64"/>
      <c r="RWI38" s="64"/>
      <c r="RWJ38" s="64"/>
      <c r="RWK38" s="64"/>
      <c r="RWL38" s="64"/>
      <c r="RWM38" s="64"/>
      <c r="RWN38" s="64"/>
      <c r="RWO38" s="64"/>
      <c r="RWP38" s="64"/>
      <c r="RWQ38" s="64"/>
      <c r="RWR38" s="64"/>
      <c r="RWS38" s="64"/>
      <c r="RWT38" s="64"/>
      <c r="RWU38" s="64"/>
      <c r="RWV38" s="64"/>
      <c r="RWW38" s="64"/>
      <c r="RWX38" s="64"/>
      <c r="RWY38" s="64"/>
      <c r="RWZ38" s="64"/>
      <c r="RXA38" s="64"/>
      <c r="RXB38" s="64"/>
      <c r="RXC38" s="64"/>
      <c r="RXD38" s="64"/>
      <c r="RXE38" s="64"/>
      <c r="RXF38" s="64"/>
      <c r="RXG38" s="64"/>
      <c r="RXH38" s="64"/>
      <c r="RXI38" s="64"/>
      <c r="RXJ38" s="64"/>
      <c r="RXK38" s="64"/>
      <c r="RXL38" s="64"/>
      <c r="RXM38" s="64"/>
      <c r="RXN38" s="64"/>
      <c r="RXO38" s="64"/>
      <c r="RXP38" s="64"/>
      <c r="RXQ38" s="64"/>
      <c r="RXR38" s="64"/>
      <c r="RXS38" s="64"/>
      <c r="RXT38" s="64"/>
      <c r="RXU38" s="64"/>
      <c r="RXV38" s="64"/>
      <c r="RXW38" s="64"/>
      <c r="RXX38" s="64"/>
      <c r="RXY38" s="64"/>
      <c r="RXZ38" s="64"/>
      <c r="RYA38" s="64"/>
      <c r="RYB38" s="64"/>
      <c r="RYC38" s="64"/>
      <c r="RYD38" s="64"/>
      <c r="RYE38" s="64"/>
      <c r="RYF38" s="64"/>
      <c r="RYG38" s="64"/>
      <c r="RYH38" s="64"/>
      <c r="RYI38" s="64"/>
      <c r="RYJ38" s="64"/>
      <c r="RYK38" s="64"/>
      <c r="RYL38" s="64"/>
      <c r="RYM38" s="64"/>
      <c r="RYN38" s="64"/>
      <c r="RYO38" s="64"/>
      <c r="RYP38" s="64"/>
      <c r="RYQ38" s="64"/>
      <c r="RYR38" s="64"/>
      <c r="RYS38" s="64"/>
      <c r="RYT38" s="64"/>
      <c r="RYU38" s="64"/>
      <c r="RYV38" s="64"/>
      <c r="RYW38" s="64"/>
      <c r="RYX38" s="64"/>
      <c r="RYY38" s="64"/>
      <c r="RYZ38" s="64"/>
      <c r="RZA38" s="64"/>
      <c r="RZB38" s="64"/>
      <c r="RZC38" s="64"/>
      <c r="RZD38" s="64"/>
      <c r="RZE38" s="64"/>
      <c r="RZF38" s="64"/>
      <c r="RZG38" s="64"/>
      <c r="RZH38" s="64"/>
      <c r="RZI38" s="64"/>
      <c r="RZJ38" s="64"/>
      <c r="RZK38" s="64"/>
      <c r="RZL38" s="64"/>
      <c r="RZM38" s="64"/>
      <c r="RZN38" s="64"/>
      <c r="RZO38" s="64"/>
      <c r="RZP38" s="64"/>
      <c r="RZQ38" s="64"/>
      <c r="RZR38" s="64"/>
      <c r="RZS38" s="64"/>
      <c r="RZT38" s="64"/>
      <c r="RZU38" s="64"/>
      <c r="RZV38" s="64"/>
      <c r="RZW38" s="64"/>
      <c r="RZX38" s="64"/>
      <c r="RZY38" s="64"/>
      <c r="RZZ38" s="64"/>
      <c r="SAA38" s="64"/>
      <c r="SAB38" s="64"/>
      <c r="SAC38" s="64"/>
      <c r="SAD38" s="64"/>
      <c r="SAE38" s="64"/>
      <c r="SAF38" s="64"/>
      <c r="SAG38" s="64"/>
      <c r="SAH38" s="64"/>
      <c r="SAI38" s="64"/>
      <c r="SAJ38" s="64"/>
      <c r="SAK38" s="64"/>
      <c r="SAL38" s="64"/>
      <c r="SAM38" s="64"/>
      <c r="SAN38" s="64"/>
      <c r="SAO38" s="64"/>
      <c r="SAP38" s="64"/>
      <c r="SAQ38" s="64"/>
      <c r="SAR38" s="64"/>
      <c r="SAS38" s="64"/>
      <c r="SAT38" s="64"/>
      <c r="SAU38" s="64"/>
      <c r="SAV38" s="64"/>
      <c r="SAW38" s="64"/>
      <c r="SAX38" s="64"/>
      <c r="SAY38" s="64"/>
      <c r="SAZ38" s="64"/>
      <c r="SBA38" s="64"/>
      <c r="SBB38" s="64"/>
      <c r="SBC38" s="64"/>
      <c r="SBD38" s="64"/>
      <c r="SBE38" s="64"/>
      <c r="SBF38" s="64"/>
      <c r="SBG38" s="64"/>
      <c r="SBH38" s="64"/>
      <c r="SBI38" s="64"/>
      <c r="SBJ38" s="64"/>
      <c r="SBK38" s="64"/>
      <c r="SBL38" s="64"/>
      <c r="SBM38" s="64"/>
      <c r="SBN38" s="64"/>
      <c r="SBO38" s="64"/>
      <c r="SBP38" s="64"/>
      <c r="SBQ38" s="64"/>
      <c r="SBR38" s="64"/>
      <c r="SBS38" s="64"/>
      <c r="SBT38" s="64"/>
      <c r="SBU38" s="64"/>
      <c r="SBV38" s="64"/>
      <c r="SBW38" s="64"/>
      <c r="SBX38" s="64"/>
      <c r="SBY38" s="64"/>
      <c r="SBZ38" s="64"/>
      <c r="SCA38" s="64"/>
      <c r="SCB38" s="64"/>
      <c r="SCC38" s="64"/>
      <c r="SCD38" s="64"/>
      <c r="SCE38" s="64"/>
      <c r="SCF38" s="64"/>
      <c r="SCG38" s="64"/>
      <c r="SCH38" s="64"/>
      <c r="SCI38" s="64"/>
      <c r="SCJ38" s="64"/>
      <c r="SCK38" s="64"/>
      <c r="SCL38" s="64"/>
      <c r="SCM38" s="64"/>
      <c r="SCN38" s="64"/>
      <c r="SCO38" s="64"/>
      <c r="SCP38" s="64"/>
      <c r="SCQ38" s="64"/>
      <c r="SCR38" s="64"/>
      <c r="SCS38" s="64"/>
      <c r="SCT38" s="64"/>
      <c r="SCU38" s="64"/>
      <c r="SCV38" s="64"/>
      <c r="SCW38" s="64"/>
      <c r="SCX38" s="64"/>
      <c r="SCY38" s="64"/>
      <c r="SCZ38" s="64"/>
      <c r="SDA38" s="64"/>
      <c r="SDB38" s="64"/>
      <c r="SDC38" s="64"/>
      <c r="SDD38" s="64"/>
      <c r="SDE38" s="64"/>
      <c r="SDF38" s="64"/>
      <c r="SDG38" s="64"/>
      <c r="SDH38" s="64"/>
      <c r="SDI38" s="64"/>
      <c r="SDJ38" s="64"/>
      <c r="SDK38" s="64"/>
      <c r="SDL38" s="64"/>
      <c r="SDM38" s="64"/>
      <c r="SDN38" s="64"/>
      <c r="SDO38" s="64"/>
      <c r="SDP38" s="64"/>
      <c r="SDQ38" s="64"/>
      <c r="SDR38" s="64"/>
      <c r="SDS38" s="64"/>
      <c r="SDT38" s="64"/>
      <c r="SDU38" s="64"/>
      <c r="SDV38" s="64"/>
      <c r="SDW38" s="64"/>
      <c r="SDX38" s="64"/>
      <c r="SDY38" s="64"/>
      <c r="SDZ38" s="64"/>
      <c r="SEA38" s="64"/>
      <c r="SEB38" s="64"/>
      <c r="SEC38" s="64"/>
      <c r="SED38" s="64"/>
      <c r="SEE38" s="64"/>
      <c r="SEF38" s="64"/>
      <c r="SEG38" s="64"/>
      <c r="SEH38" s="64"/>
      <c r="SEI38" s="64"/>
      <c r="SEJ38" s="64"/>
      <c r="SEK38" s="64"/>
      <c r="SEL38" s="64"/>
      <c r="SEM38" s="64"/>
      <c r="SEN38" s="64"/>
      <c r="SEO38" s="64"/>
      <c r="SEP38" s="64"/>
      <c r="SEQ38" s="64"/>
      <c r="SER38" s="64"/>
      <c r="SES38" s="64"/>
      <c r="SET38" s="64"/>
      <c r="SEU38" s="64"/>
      <c r="SEV38" s="64"/>
      <c r="SEW38" s="64"/>
      <c r="SEX38" s="64"/>
      <c r="SEY38" s="64"/>
      <c r="SEZ38" s="64"/>
      <c r="SFA38" s="64"/>
      <c r="SFB38" s="64"/>
      <c r="SFC38" s="64"/>
      <c r="SFD38" s="64"/>
      <c r="SFE38" s="64"/>
      <c r="SFF38" s="64"/>
      <c r="SFG38" s="64"/>
      <c r="SFH38" s="64"/>
      <c r="SFI38" s="64"/>
      <c r="SFJ38" s="64"/>
      <c r="SFK38" s="64"/>
      <c r="SFL38" s="64"/>
      <c r="SFM38" s="64"/>
      <c r="SFN38" s="64"/>
      <c r="SFO38" s="64"/>
      <c r="SFP38" s="64"/>
      <c r="SFQ38" s="64"/>
      <c r="SFR38" s="64"/>
      <c r="SFS38" s="64"/>
      <c r="SFT38" s="64"/>
      <c r="SFU38" s="64"/>
      <c r="SFV38" s="64"/>
      <c r="SFW38" s="64"/>
      <c r="SFX38" s="64"/>
      <c r="SFY38" s="64"/>
      <c r="SFZ38" s="64"/>
      <c r="SGA38" s="64"/>
      <c r="SGB38" s="64"/>
      <c r="SGC38" s="64"/>
      <c r="SGD38" s="64"/>
      <c r="SGE38" s="64"/>
      <c r="SGF38" s="64"/>
      <c r="SGG38" s="64"/>
      <c r="SGH38" s="64"/>
      <c r="SGI38" s="64"/>
      <c r="SGJ38" s="64"/>
      <c r="SGK38" s="64"/>
      <c r="SGL38" s="64"/>
      <c r="SGM38" s="64"/>
      <c r="SGN38" s="64"/>
      <c r="SGO38" s="64"/>
      <c r="SGP38" s="64"/>
      <c r="SGQ38" s="64"/>
      <c r="SGR38" s="64"/>
      <c r="SGS38" s="64"/>
      <c r="SGT38" s="64"/>
      <c r="SGU38" s="64"/>
      <c r="SGV38" s="64"/>
      <c r="SGW38" s="64"/>
      <c r="SGX38" s="64"/>
      <c r="SGY38" s="64"/>
      <c r="SGZ38" s="64"/>
      <c r="SHA38" s="64"/>
      <c r="SHB38" s="64"/>
      <c r="SHC38" s="64"/>
      <c r="SHD38" s="64"/>
      <c r="SHE38" s="64"/>
      <c r="SHF38" s="64"/>
      <c r="SHG38" s="64"/>
      <c r="SHH38" s="64"/>
      <c r="SHI38" s="64"/>
      <c r="SHJ38" s="64"/>
      <c r="SHK38" s="64"/>
      <c r="SHL38" s="64"/>
      <c r="SHM38" s="64"/>
      <c r="SHN38" s="64"/>
      <c r="SHO38" s="64"/>
      <c r="SHP38" s="64"/>
      <c r="SHQ38" s="64"/>
      <c r="SHR38" s="64"/>
      <c r="SHS38" s="64"/>
      <c r="SHT38" s="64"/>
      <c r="SHU38" s="64"/>
      <c r="SHV38" s="64"/>
      <c r="SHW38" s="64"/>
      <c r="SHX38" s="64"/>
      <c r="SHY38" s="64"/>
      <c r="SHZ38" s="64"/>
      <c r="SIA38" s="64"/>
      <c r="SIB38" s="64"/>
      <c r="SIC38" s="64"/>
      <c r="SID38" s="64"/>
      <c r="SIE38" s="64"/>
      <c r="SIF38" s="64"/>
      <c r="SIG38" s="64"/>
      <c r="SIH38" s="64"/>
      <c r="SII38" s="64"/>
      <c r="SIJ38" s="64"/>
      <c r="SIK38" s="64"/>
      <c r="SIL38" s="64"/>
      <c r="SIM38" s="64"/>
      <c r="SIN38" s="64"/>
      <c r="SIO38" s="64"/>
      <c r="SIP38" s="64"/>
      <c r="SIQ38" s="64"/>
      <c r="SIR38" s="64"/>
      <c r="SIS38" s="64"/>
      <c r="SIT38" s="64"/>
      <c r="SIU38" s="64"/>
      <c r="SIV38" s="64"/>
      <c r="SIW38" s="64"/>
      <c r="SIX38" s="64"/>
      <c r="SIY38" s="64"/>
      <c r="SIZ38" s="64"/>
      <c r="SJA38" s="64"/>
      <c r="SJB38" s="64"/>
      <c r="SJC38" s="64"/>
      <c r="SJD38" s="64"/>
      <c r="SJE38" s="64"/>
      <c r="SJF38" s="64"/>
      <c r="SJG38" s="64"/>
      <c r="SJH38" s="64"/>
      <c r="SJI38" s="64"/>
      <c r="SJJ38" s="64"/>
      <c r="SJK38" s="64"/>
      <c r="SJL38" s="64"/>
      <c r="SJM38" s="64"/>
      <c r="SJN38" s="64"/>
      <c r="SJO38" s="64"/>
      <c r="SJP38" s="64"/>
      <c r="SJQ38" s="64"/>
      <c r="SJR38" s="64"/>
      <c r="SJS38" s="64"/>
      <c r="SJT38" s="64"/>
      <c r="SJU38" s="64"/>
      <c r="SJV38" s="64"/>
      <c r="SJW38" s="64"/>
      <c r="SJX38" s="64"/>
      <c r="SJY38" s="64"/>
      <c r="SJZ38" s="64"/>
      <c r="SKA38" s="64"/>
      <c r="SKB38" s="64"/>
      <c r="SKC38" s="64"/>
      <c r="SKD38" s="64"/>
      <c r="SKE38" s="64"/>
      <c r="SKF38" s="64"/>
      <c r="SKG38" s="64"/>
      <c r="SKH38" s="64"/>
      <c r="SKI38" s="64"/>
      <c r="SKJ38" s="64"/>
      <c r="SKK38" s="64"/>
      <c r="SKL38" s="64"/>
      <c r="SKM38" s="64"/>
      <c r="SKN38" s="64"/>
      <c r="SKO38" s="64"/>
      <c r="SKP38" s="64"/>
      <c r="SKQ38" s="64"/>
      <c r="SKR38" s="64"/>
      <c r="SKS38" s="64"/>
      <c r="SKT38" s="64"/>
      <c r="SKU38" s="64"/>
      <c r="SKV38" s="64"/>
      <c r="SKW38" s="64"/>
      <c r="SKX38" s="64"/>
      <c r="SKY38" s="64"/>
      <c r="SKZ38" s="64"/>
      <c r="SLA38" s="64"/>
      <c r="SLB38" s="64"/>
      <c r="SLC38" s="64"/>
      <c r="SLD38" s="64"/>
      <c r="SLE38" s="64"/>
      <c r="SLF38" s="64"/>
      <c r="SLG38" s="64"/>
      <c r="SLH38" s="64"/>
      <c r="SLI38" s="64"/>
      <c r="SLJ38" s="64"/>
      <c r="SLK38" s="64"/>
      <c r="SLL38" s="64"/>
      <c r="SLM38" s="64"/>
      <c r="SLN38" s="64"/>
      <c r="SLO38" s="64"/>
      <c r="SLP38" s="64"/>
      <c r="SLQ38" s="64"/>
      <c r="SLR38" s="64"/>
      <c r="SLS38" s="64"/>
      <c r="SLT38" s="64"/>
      <c r="SLU38" s="64"/>
      <c r="SLV38" s="64"/>
      <c r="SLW38" s="64"/>
      <c r="SLX38" s="64"/>
      <c r="SLY38" s="64"/>
      <c r="SLZ38" s="64"/>
      <c r="SMA38" s="64"/>
      <c r="SMB38" s="64"/>
      <c r="SMC38" s="64"/>
      <c r="SMD38" s="64"/>
      <c r="SME38" s="64"/>
      <c r="SMF38" s="64"/>
      <c r="SMG38" s="64"/>
      <c r="SMH38" s="64"/>
      <c r="SMI38" s="64"/>
      <c r="SMJ38" s="64"/>
      <c r="SMK38" s="64"/>
      <c r="SML38" s="64"/>
      <c r="SMM38" s="64"/>
      <c r="SMN38" s="64"/>
      <c r="SMO38" s="64"/>
      <c r="SMP38" s="64"/>
      <c r="SMQ38" s="64"/>
      <c r="SMR38" s="64"/>
      <c r="SMS38" s="64"/>
      <c r="SMT38" s="64"/>
      <c r="SMU38" s="64"/>
      <c r="SMV38" s="64"/>
      <c r="SMW38" s="64"/>
      <c r="SMX38" s="64"/>
      <c r="SMY38" s="64"/>
      <c r="SMZ38" s="64"/>
      <c r="SNA38" s="64"/>
      <c r="SNB38" s="64"/>
      <c r="SNC38" s="64"/>
      <c r="SND38" s="64"/>
      <c r="SNE38" s="64"/>
      <c r="SNF38" s="64"/>
      <c r="SNG38" s="64"/>
      <c r="SNH38" s="64"/>
      <c r="SNI38" s="64"/>
      <c r="SNJ38" s="64"/>
      <c r="SNK38" s="64"/>
      <c r="SNL38" s="64"/>
      <c r="SNM38" s="64"/>
      <c r="SNN38" s="64"/>
      <c r="SNO38" s="64"/>
      <c r="SNP38" s="64"/>
      <c r="SNQ38" s="64"/>
      <c r="SNR38" s="64"/>
      <c r="SNS38" s="64"/>
      <c r="SNT38" s="64"/>
      <c r="SNU38" s="64"/>
      <c r="SNV38" s="64"/>
      <c r="SNW38" s="64"/>
      <c r="SNX38" s="64"/>
      <c r="SNY38" s="64"/>
      <c r="SNZ38" s="64"/>
      <c r="SOA38" s="64"/>
      <c r="SOB38" s="64"/>
      <c r="SOC38" s="64"/>
      <c r="SOD38" s="64"/>
      <c r="SOE38" s="64"/>
      <c r="SOF38" s="64"/>
      <c r="SOG38" s="64"/>
      <c r="SOH38" s="64"/>
      <c r="SOI38" s="64"/>
      <c r="SOJ38" s="64"/>
      <c r="SOK38" s="64"/>
      <c r="SOL38" s="64"/>
      <c r="SOM38" s="64"/>
      <c r="SON38" s="64"/>
      <c r="SOO38" s="64"/>
      <c r="SOP38" s="64"/>
      <c r="SOQ38" s="64"/>
      <c r="SOR38" s="64"/>
      <c r="SOS38" s="64"/>
      <c r="SOT38" s="64"/>
      <c r="SOU38" s="64"/>
      <c r="SOV38" s="64"/>
      <c r="SOW38" s="64"/>
      <c r="SOX38" s="64"/>
      <c r="SOY38" s="64"/>
      <c r="SOZ38" s="64"/>
      <c r="SPA38" s="64"/>
      <c r="SPB38" s="64"/>
      <c r="SPC38" s="64"/>
      <c r="SPD38" s="64"/>
      <c r="SPE38" s="64"/>
      <c r="SPF38" s="64"/>
      <c r="SPG38" s="64"/>
      <c r="SPH38" s="64"/>
      <c r="SPI38" s="64"/>
      <c r="SPJ38" s="64"/>
      <c r="SPK38" s="64"/>
      <c r="SPL38" s="64"/>
      <c r="SPM38" s="64"/>
      <c r="SPN38" s="64"/>
      <c r="SPO38" s="64"/>
      <c r="SPP38" s="64"/>
      <c r="SPQ38" s="64"/>
      <c r="SPR38" s="64"/>
      <c r="SPS38" s="64"/>
      <c r="SPT38" s="64"/>
      <c r="SPU38" s="64"/>
      <c r="SPV38" s="64"/>
      <c r="SPW38" s="64"/>
      <c r="SPX38" s="64"/>
      <c r="SPY38" s="64"/>
      <c r="SPZ38" s="64"/>
      <c r="SQA38" s="64"/>
      <c r="SQB38" s="64"/>
      <c r="SQC38" s="64"/>
      <c r="SQD38" s="64"/>
      <c r="SQE38" s="64"/>
      <c r="SQF38" s="64"/>
      <c r="SQG38" s="64"/>
      <c r="SQH38" s="64"/>
      <c r="SQI38" s="64"/>
      <c r="SQJ38" s="64"/>
      <c r="SQK38" s="64"/>
      <c r="SQL38" s="64"/>
      <c r="SQM38" s="64"/>
      <c r="SQN38" s="64"/>
      <c r="SQO38" s="64"/>
      <c r="SQP38" s="64"/>
      <c r="SQQ38" s="64"/>
      <c r="SQR38" s="64"/>
      <c r="SQS38" s="64"/>
      <c r="SQT38" s="64"/>
      <c r="SQU38" s="64"/>
      <c r="SQV38" s="64"/>
      <c r="SQW38" s="64"/>
      <c r="SQX38" s="64"/>
      <c r="SQY38" s="64"/>
      <c r="SQZ38" s="64"/>
      <c r="SRA38" s="64"/>
      <c r="SRB38" s="64"/>
      <c r="SRC38" s="64"/>
      <c r="SRD38" s="64"/>
      <c r="SRE38" s="64"/>
      <c r="SRF38" s="64"/>
      <c r="SRG38" s="64"/>
      <c r="SRH38" s="64"/>
      <c r="SRI38" s="64"/>
      <c r="SRJ38" s="64"/>
      <c r="SRK38" s="64"/>
      <c r="SRL38" s="64"/>
      <c r="SRM38" s="64"/>
      <c r="SRN38" s="64"/>
      <c r="SRO38" s="64"/>
      <c r="SRP38" s="64"/>
      <c r="SRQ38" s="64"/>
      <c r="SRR38" s="64"/>
      <c r="SRS38" s="64"/>
      <c r="SRT38" s="64"/>
      <c r="SRU38" s="64"/>
      <c r="SRV38" s="64"/>
      <c r="SRW38" s="64"/>
      <c r="SRX38" s="64"/>
      <c r="SRY38" s="64"/>
      <c r="SRZ38" s="64"/>
      <c r="SSA38" s="64"/>
      <c r="SSB38" s="64"/>
      <c r="SSC38" s="64"/>
      <c r="SSD38" s="64"/>
      <c r="SSE38" s="64"/>
      <c r="SSF38" s="64"/>
      <c r="SSG38" s="64"/>
      <c r="SSH38" s="64"/>
      <c r="SSI38" s="64"/>
      <c r="SSJ38" s="64"/>
      <c r="SSK38" s="64"/>
      <c r="SSL38" s="64"/>
      <c r="SSM38" s="64"/>
      <c r="SSN38" s="64"/>
      <c r="SSO38" s="64"/>
      <c r="SSP38" s="64"/>
      <c r="SSQ38" s="64"/>
      <c r="SSR38" s="64"/>
      <c r="SSS38" s="64"/>
      <c r="SST38" s="64"/>
      <c r="SSU38" s="64"/>
      <c r="SSV38" s="64"/>
      <c r="SSW38" s="64"/>
      <c r="SSX38" s="64"/>
      <c r="SSY38" s="64"/>
      <c r="SSZ38" s="64"/>
      <c r="STA38" s="64"/>
      <c r="STB38" s="64"/>
      <c r="STC38" s="64"/>
      <c r="STD38" s="64"/>
      <c r="STE38" s="64"/>
      <c r="STF38" s="64"/>
      <c r="STG38" s="64"/>
      <c r="STH38" s="64"/>
      <c r="STI38" s="64"/>
      <c r="STJ38" s="64"/>
      <c r="STK38" s="64"/>
      <c r="STL38" s="64"/>
      <c r="STM38" s="64"/>
      <c r="STN38" s="64"/>
      <c r="STO38" s="64"/>
      <c r="STP38" s="64"/>
      <c r="STQ38" s="64"/>
      <c r="STR38" s="64"/>
      <c r="STS38" s="64"/>
      <c r="STT38" s="64"/>
      <c r="STU38" s="64"/>
      <c r="STV38" s="64"/>
      <c r="STW38" s="64"/>
      <c r="STX38" s="64"/>
      <c r="STY38" s="64"/>
      <c r="STZ38" s="64"/>
      <c r="SUA38" s="64"/>
      <c r="SUB38" s="64"/>
      <c r="SUC38" s="64"/>
      <c r="SUD38" s="64"/>
      <c r="SUE38" s="64"/>
      <c r="SUF38" s="64"/>
      <c r="SUG38" s="64"/>
      <c r="SUH38" s="64"/>
      <c r="SUI38" s="64"/>
      <c r="SUJ38" s="64"/>
      <c r="SUK38" s="64"/>
      <c r="SUL38" s="64"/>
      <c r="SUM38" s="64"/>
      <c r="SUN38" s="64"/>
      <c r="SUO38" s="64"/>
      <c r="SUP38" s="64"/>
      <c r="SUQ38" s="64"/>
      <c r="SUR38" s="64"/>
      <c r="SUS38" s="64"/>
      <c r="SUT38" s="64"/>
      <c r="SUU38" s="64"/>
      <c r="SUV38" s="64"/>
      <c r="SUW38" s="64"/>
      <c r="SUX38" s="64"/>
      <c r="SUY38" s="64"/>
      <c r="SUZ38" s="64"/>
      <c r="SVA38" s="64"/>
      <c r="SVB38" s="64"/>
      <c r="SVC38" s="64"/>
      <c r="SVD38" s="64"/>
      <c r="SVE38" s="64"/>
      <c r="SVF38" s="64"/>
      <c r="SVG38" s="64"/>
      <c r="SVH38" s="64"/>
      <c r="SVI38" s="64"/>
      <c r="SVJ38" s="64"/>
      <c r="SVK38" s="64"/>
      <c r="SVL38" s="64"/>
      <c r="SVM38" s="64"/>
      <c r="SVN38" s="64"/>
      <c r="SVO38" s="64"/>
      <c r="SVP38" s="64"/>
      <c r="SVQ38" s="64"/>
      <c r="SVR38" s="64"/>
      <c r="SVS38" s="64"/>
      <c r="SVT38" s="64"/>
      <c r="SVU38" s="64"/>
      <c r="SVV38" s="64"/>
      <c r="SVW38" s="64"/>
      <c r="SVX38" s="64"/>
      <c r="SVY38" s="64"/>
      <c r="SVZ38" s="64"/>
      <c r="SWA38" s="64"/>
      <c r="SWB38" s="64"/>
      <c r="SWC38" s="64"/>
      <c r="SWD38" s="64"/>
      <c r="SWE38" s="64"/>
      <c r="SWF38" s="64"/>
      <c r="SWG38" s="64"/>
      <c r="SWH38" s="64"/>
      <c r="SWI38" s="64"/>
      <c r="SWJ38" s="64"/>
      <c r="SWK38" s="64"/>
      <c r="SWL38" s="64"/>
      <c r="SWM38" s="64"/>
      <c r="SWN38" s="64"/>
      <c r="SWO38" s="64"/>
      <c r="SWP38" s="64"/>
      <c r="SWQ38" s="64"/>
      <c r="SWR38" s="64"/>
      <c r="SWS38" s="64"/>
      <c r="SWT38" s="64"/>
      <c r="SWU38" s="64"/>
      <c r="SWV38" s="64"/>
      <c r="SWW38" s="64"/>
      <c r="SWX38" s="64"/>
      <c r="SWY38" s="64"/>
      <c r="SWZ38" s="64"/>
      <c r="SXA38" s="64"/>
      <c r="SXB38" s="64"/>
      <c r="SXC38" s="64"/>
      <c r="SXD38" s="64"/>
      <c r="SXE38" s="64"/>
      <c r="SXF38" s="64"/>
      <c r="SXG38" s="64"/>
      <c r="SXH38" s="64"/>
      <c r="SXI38" s="64"/>
      <c r="SXJ38" s="64"/>
      <c r="SXK38" s="64"/>
      <c r="SXL38" s="64"/>
      <c r="SXM38" s="64"/>
      <c r="SXN38" s="64"/>
      <c r="SXO38" s="64"/>
      <c r="SXP38" s="64"/>
      <c r="SXQ38" s="64"/>
      <c r="SXR38" s="64"/>
      <c r="SXS38" s="64"/>
      <c r="SXT38" s="64"/>
      <c r="SXU38" s="64"/>
      <c r="SXV38" s="64"/>
      <c r="SXW38" s="64"/>
      <c r="SXX38" s="64"/>
      <c r="SXY38" s="64"/>
      <c r="SXZ38" s="64"/>
      <c r="SYA38" s="64"/>
      <c r="SYB38" s="64"/>
      <c r="SYC38" s="64"/>
      <c r="SYD38" s="64"/>
      <c r="SYE38" s="64"/>
      <c r="SYF38" s="64"/>
      <c r="SYG38" s="64"/>
      <c r="SYH38" s="64"/>
      <c r="SYI38" s="64"/>
      <c r="SYJ38" s="64"/>
      <c r="SYK38" s="64"/>
      <c r="SYL38" s="64"/>
      <c r="SYM38" s="64"/>
      <c r="SYN38" s="64"/>
      <c r="SYO38" s="64"/>
      <c r="SYP38" s="64"/>
      <c r="SYQ38" s="64"/>
      <c r="SYR38" s="64"/>
      <c r="SYS38" s="64"/>
      <c r="SYT38" s="64"/>
      <c r="SYU38" s="64"/>
      <c r="SYV38" s="64"/>
      <c r="SYW38" s="64"/>
      <c r="SYX38" s="64"/>
      <c r="SYY38" s="64"/>
      <c r="SYZ38" s="64"/>
      <c r="SZA38" s="64"/>
      <c r="SZB38" s="64"/>
      <c r="SZC38" s="64"/>
      <c r="SZD38" s="64"/>
      <c r="SZE38" s="64"/>
      <c r="SZF38" s="64"/>
      <c r="SZG38" s="64"/>
      <c r="SZH38" s="64"/>
      <c r="SZI38" s="64"/>
      <c r="SZJ38" s="64"/>
      <c r="SZK38" s="64"/>
      <c r="SZL38" s="64"/>
      <c r="SZM38" s="64"/>
      <c r="SZN38" s="64"/>
      <c r="SZO38" s="64"/>
      <c r="SZP38" s="64"/>
      <c r="SZQ38" s="64"/>
      <c r="SZR38" s="64"/>
      <c r="SZS38" s="64"/>
      <c r="SZT38" s="64"/>
      <c r="SZU38" s="64"/>
      <c r="SZV38" s="64"/>
      <c r="SZW38" s="64"/>
      <c r="SZX38" s="64"/>
      <c r="SZY38" s="64"/>
      <c r="SZZ38" s="64"/>
      <c r="TAA38" s="64"/>
      <c r="TAB38" s="64"/>
      <c r="TAC38" s="64"/>
      <c r="TAD38" s="64"/>
      <c r="TAE38" s="64"/>
      <c r="TAF38" s="64"/>
      <c r="TAG38" s="64"/>
      <c r="TAH38" s="64"/>
      <c r="TAI38" s="64"/>
      <c r="TAJ38" s="64"/>
      <c r="TAK38" s="64"/>
      <c r="TAL38" s="64"/>
      <c r="TAM38" s="64"/>
      <c r="TAN38" s="64"/>
      <c r="TAO38" s="64"/>
      <c r="TAP38" s="64"/>
      <c r="TAQ38" s="64"/>
      <c r="TAR38" s="64"/>
      <c r="TAS38" s="64"/>
      <c r="TAT38" s="64"/>
      <c r="TAU38" s="64"/>
      <c r="TAV38" s="64"/>
      <c r="TAW38" s="64"/>
      <c r="TAX38" s="64"/>
      <c r="TAY38" s="64"/>
      <c r="TAZ38" s="64"/>
      <c r="TBA38" s="64"/>
      <c r="TBB38" s="64"/>
      <c r="TBC38" s="64"/>
      <c r="TBD38" s="64"/>
      <c r="TBE38" s="64"/>
      <c r="TBF38" s="64"/>
      <c r="TBG38" s="64"/>
      <c r="TBH38" s="64"/>
      <c r="TBI38" s="64"/>
      <c r="TBJ38" s="64"/>
      <c r="TBK38" s="64"/>
      <c r="TBL38" s="64"/>
      <c r="TBM38" s="64"/>
      <c r="TBN38" s="64"/>
      <c r="TBO38" s="64"/>
      <c r="TBP38" s="64"/>
      <c r="TBQ38" s="64"/>
      <c r="TBR38" s="64"/>
      <c r="TBS38" s="64"/>
      <c r="TBT38" s="64"/>
      <c r="TBU38" s="64"/>
      <c r="TBV38" s="64"/>
      <c r="TBW38" s="64"/>
      <c r="TBX38" s="64"/>
      <c r="TBY38" s="64"/>
      <c r="TBZ38" s="64"/>
      <c r="TCA38" s="64"/>
      <c r="TCB38" s="64"/>
      <c r="TCC38" s="64"/>
      <c r="TCD38" s="64"/>
      <c r="TCE38" s="64"/>
      <c r="TCF38" s="64"/>
      <c r="TCG38" s="64"/>
      <c r="TCH38" s="64"/>
      <c r="TCI38" s="64"/>
      <c r="TCJ38" s="64"/>
      <c r="TCK38" s="64"/>
      <c r="TCL38" s="64"/>
      <c r="TCM38" s="64"/>
      <c r="TCN38" s="64"/>
      <c r="TCO38" s="64"/>
      <c r="TCP38" s="64"/>
      <c r="TCQ38" s="64"/>
      <c r="TCR38" s="64"/>
      <c r="TCS38" s="64"/>
      <c r="TCT38" s="64"/>
      <c r="TCU38" s="64"/>
      <c r="TCV38" s="64"/>
      <c r="TCW38" s="64"/>
      <c r="TCX38" s="64"/>
      <c r="TCY38" s="64"/>
      <c r="TCZ38" s="64"/>
      <c r="TDA38" s="64"/>
      <c r="TDB38" s="64"/>
      <c r="TDC38" s="64"/>
      <c r="TDD38" s="64"/>
      <c r="TDE38" s="64"/>
      <c r="TDF38" s="64"/>
      <c r="TDG38" s="64"/>
      <c r="TDH38" s="64"/>
      <c r="TDI38" s="64"/>
      <c r="TDJ38" s="64"/>
      <c r="TDK38" s="64"/>
      <c r="TDL38" s="64"/>
      <c r="TDM38" s="64"/>
      <c r="TDN38" s="64"/>
      <c r="TDO38" s="64"/>
      <c r="TDP38" s="64"/>
      <c r="TDQ38" s="64"/>
      <c r="TDR38" s="64"/>
      <c r="TDS38" s="64"/>
      <c r="TDT38" s="64"/>
      <c r="TDU38" s="64"/>
      <c r="TDV38" s="64"/>
      <c r="TDW38" s="64"/>
      <c r="TDX38" s="64"/>
      <c r="TDY38" s="64"/>
      <c r="TDZ38" s="64"/>
      <c r="TEA38" s="64"/>
      <c r="TEB38" s="64"/>
      <c r="TEC38" s="64"/>
      <c r="TED38" s="64"/>
      <c r="TEE38" s="64"/>
      <c r="TEF38" s="64"/>
      <c r="TEG38" s="64"/>
      <c r="TEH38" s="64"/>
      <c r="TEI38" s="64"/>
      <c r="TEJ38" s="64"/>
      <c r="TEK38" s="64"/>
      <c r="TEL38" s="64"/>
      <c r="TEM38" s="64"/>
      <c r="TEN38" s="64"/>
      <c r="TEO38" s="64"/>
      <c r="TEP38" s="64"/>
      <c r="TEQ38" s="64"/>
      <c r="TER38" s="64"/>
      <c r="TES38" s="64"/>
      <c r="TET38" s="64"/>
      <c r="TEU38" s="64"/>
      <c r="TEV38" s="64"/>
      <c r="TEW38" s="64"/>
      <c r="TEX38" s="64"/>
      <c r="TEY38" s="64"/>
      <c r="TEZ38" s="64"/>
      <c r="TFA38" s="64"/>
      <c r="TFB38" s="64"/>
      <c r="TFC38" s="64"/>
      <c r="TFD38" s="64"/>
      <c r="TFE38" s="64"/>
      <c r="TFF38" s="64"/>
      <c r="TFG38" s="64"/>
      <c r="TFH38" s="64"/>
      <c r="TFI38" s="64"/>
      <c r="TFJ38" s="64"/>
      <c r="TFK38" s="64"/>
      <c r="TFL38" s="64"/>
      <c r="TFM38" s="64"/>
      <c r="TFN38" s="64"/>
      <c r="TFO38" s="64"/>
      <c r="TFP38" s="64"/>
      <c r="TFQ38" s="64"/>
      <c r="TFR38" s="64"/>
      <c r="TFS38" s="64"/>
      <c r="TFT38" s="64"/>
      <c r="TFU38" s="64"/>
      <c r="TFV38" s="64"/>
      <c r="TFW38" s="64"/>
      <c r="TFX38" s="64"/>
      <c r="TFY38" s="64"/>
      <c r="TFZ38" s="64"/>
      <c r="TGA38" s="64"/>
      <c r="TGB38" s="64"/>
      <c r="TGC38" s="64"/>
      <c r="TGD38" s="64"/>
      <c r="TGE38" s="64"/>
      <c r="TGF38" s="64"/>
      <c r="TGG38" s="64"/>
      <c r="TGH38" s="64"/>
      <c r="TGI38" s="64"/>
      <c r="TGJ38" s="64"/>
      <c r="TGK38" s="64"/>
      <c r="TGL38" s="64"/>
      <c r="TGM38" s="64"/>
      <c r="TGN38" s="64"/>
      <c r="TGO38" s="64"/>
      <c r="TGP38" s="64"/>
      <c r="TGQ38" s="64"/>
      <c r="TGR38" s="64"/>
      <c r="TGS38" s="64"/>
      <c r="TGT38" s="64"/>
      <c r="TGU38" s="64"/>
      <c r="TGV38" s="64"/>
      <c r="TGW38" s="64"/>
      <c r="TGX38" s="64"/>
      <c r="TGY38" s="64"/>
      <c r="TGZ38" s="64"/>
      <c r="THA38" s="64"/>
      <c r="THB38" s="64"/>
      <c r="THC38" s="64"/>
      <c r="THD38" s="64"/>
      <c r="THE38" s="64"/>
      <c r="THF38" s="64"/>
      <c r="THG38" s="64"/>
      <c r="THH38" s="64"/>
      <c r="THI38" s="64"/>
      <c r="THJ38" s="64"/>
      <c r="THK38" s="64"/>
      <c r="THL38" s="64"/>
      <c r="THM38" s="64"/>
      <c r="THN38" s="64"/>
      <c r="THO38" s="64"/>
      <c r="THP38" s="64"/>
      <c r="THQ38" s="64"/>
      <c r="THR38" s="64"/>
      <c r="THS38" s="64"/>
      <c r="THT38" s="64"/>
      <c r="THU38" s="64"/>
      <c r="THV38" s="64"/>
      <c r="THW38" s="64"/>
      <c r="THX38" s="64"/>
      <c r="THY38" s="64"/>
      <c r="THZ38" s="64"/>
      <c r="TIA38" s="64"/>
      <c r="TIB38" s="64"/>
      <c r="TIC38" s="64"/>
      <c r="TID38" s="64"/>
      <c r="TIE38" s="64"/>
      <c r="TIF38" s="64"/>
      <c r="TIG38" s="64"/>
      <c r="TIH38" s="64"/>
      <c r="TII38" s="64"/>
      <c r="TIJ38" s="64"/>
      <c r="TIK38" s="64"/>
      <c r="TIL38" s="64"/>
      <c r="TIM38" s="64"/>
      <c r="TIN38" s="64"/>
      <c r="TIO38" s="64"/>
      <c r="TIP38" s="64"/>
      <c r="TIQ38" s="64"/>
      <c r="TIR38" s="64"/>
      <c r="TIS38" s="64"/>
      <c r="TIT38" s="64"/>
      <c r="TIU38" s="64"/>
      <c r="TIV38" s="64"/>
      <c r="TIW38" s="64"/>
      <c r="TIX38" s="64"/>
      <c r="TIY38" s="64"/>
      <c r="TIZ38" s="64"/>
      <c r="TJA38" s="64"/>
      <c r="TJB38" s="64"/>
      <c r="TJC38" s="64"/>
      <c r="TJD38" s="64"/>
      <c r="TJE38" s="64"/>
      <c r="TJF38" s="64"/>
      <c r="TJG38" s="64"/>
      <c r="TJH38" s="64"/>
      <c r="TJI38" s="64"/>
      <c r="TJJ38" s="64"/>
      <c r="TJK38" s="64"/>
      <c r="TJL38" s="64"/>
      <c r="TJM38" s="64"/>
      <c r="TJN38" s="64"/>
      <c r="TJO38" s="64"/>
      <c r="TJP38" s="64"/>
      <c r="TJQ38" s="64"/>
      <c r="TJR38" s="64"/>
      <c r="TJS38" s="64"/>
      <c r="TJT38" s="64"/>
      <c r="TJU38" s="64"/>
      <c r="TJV38" s="64"/>
      <c r="TJW38" s="64"/>
      <c r="TJX38" s="64"/>
      <c r="TJY38" s="64"/>
      <c r="TJZ38" s="64"/>
      <c r="TKA38" s="64"/>
      <c r="TKB38" s="64"/>
      <c r="TKC38" s="64"/>
      <c r="TKD38" s="64"/>
      <c r="TKE38" s="64"/>
      <c r="TKF38" s="64"/>
      <c r="TKG38" s="64"/>
      <c r="TKH38" s="64"/>
      <c r="TKI38" s="64"/>
      <c r="TKJ38" s="64"/>
      <c r="TKK38" s="64"/>
      <c r="TKL38" s="64"/>
      <c r="TKM38" s="64"/>
      <c r="TKN38" s="64"/>
      <c r="TKO38" s="64"/>
      <c r="TKP38" s="64"/>
      <c r="TKQ38" s="64"/>
      <c r="TKR38" s="64"/>
      <c r="TKS38" s="64"/>
      <c r="TKT38" s="64"/>
      <c r="TKU38" s="64"/>
      <c r="TKV38" s="64"/>
      <c r="TKW38" s="64"/>
      <c r="TKX38" s="64"/>
      <c r="TKY38" s="64"/>
      <c r="TKZ38" s="64"/>
      <c r="TLA38" s="64"/>
      <c r="TLB38" s="64"/>
      <c r="TLC38" s="64"/>
      <c r="TLD38" s="64"/>
      <c r="TLE38" s="64"/>
      <c r="TLF38" s="64"/>
      <c r="TLG38" s="64"/>
      <c r="TLH38" s="64"/>
      <c r="TLI38" s="64"/>
      <c r="TLJ38" s="64"/>
      <c r="TLK38" s="64"/>
      <c r="TLL38" s="64"/>
      <c r="TLM38" s="64"/>
      <c r="TLN38" s="64"/>
      <c r="TLO38" s="64"/>
      <c r="TLP38" s="64"/>
      <c r="TLQ38" s="64"/>
      <c r="TLR38" s="64"/>
      <c r="TLS38" s="64"/>
      <c r="TLT38" s="64"/>
      <c r="TLU38" s="64"/>
      <c r="TLV38" s="64"/>
      <c r="TLW38" s="64"/>
      <c r="TLX38" s="64"/>
      <c r="TLY38" s="64"/>
      <c r="TLZ38" s="64"/>
      <c r="TMA38" s="64"/>
      <c r="TMB38" s="64"/>
      <c r="TMC38" s="64"/>
      <c r="TMD38" s="64"/>
      <c r="TME38" s="64"/>
      <c r="TMF38" s="64"/>
      <c r="TMG38" s="64"/>
      <c r="TMH38" s="64"/>
      <c r="TMI38" s="64"/>
      <c r="TMJ38" s="64"/>
      <c r="TMK38" s="64"/>
      <c r="TML38" s="64"/>
      <c r="TMM38" s="64"/>
      <c r="TMN38" s="64"/>
      <c r="TMO38" s="64"/>
      <c r="TMP38" s="64"/>
      <c r="TMQ38" s="64"/>
      <c r="TMR38" s="64"/>
      <c r="TMS38" s="64"/>
      <c r="TMT38" s="64"/>
      <c r="TMU38" s="64"/>
      <c r="TMV38" s="64"/>
      <c r="TMW38" s="64"/>
      <c r="TMX38" s="64"/>
      <c r="TMY38" s="64"/>
      <c r="TMZ38" s="64"/>
      <c r="TNA38" s="64"/>
      <c r="TNB38" s="64"/>
      <c r="TNC38" s="64"/>
      <c r="TND38" s="64"/>
      <c r="TNE38" s="64"/>
      <c r="TNF38" s="64"/>
      <c r="TNG38" s="64"/>
      <c r="TNH38" s="64"/>
      <c r="TNI38" s="64"/>
      <c r="TNJ38" s="64"/>
      <c r="TNK38" s="64"/>
      <c r="TNL38" s="64"/>
      <c r="TNM38" s="64"/>
      <c r="TNN38" s="64"/>
      <c r="TNO38" s="64"/>
      <c r="TNP38" s="64"/>
      <c r="TNQ38" s="64"/>
      <c r="TNR38" s="64"/>
      <c r="TNS38" s="64"/>
      <c r="TNT38" s="64"/>
      <c r="TNU38" s="64"/>
      <c r="TNV38" s="64"/>
      <c r="TNW38" s="64"/>
      <c r="TNX38" s="64"/>
      <c r="TNY38" s="64"/>
      <c r="TNZ38" s="64"/>
      <c r="TOA38" s="64"/>
      <c r="TOB38" s="64"/>
      <c r="TOC38" s="64"/>
      <c r="TOD38" s="64"/>
      <c r="TOE38" s="64"/>
      <c r="TOF38" s="64"/>
      <c r="TOG38" s="64"/>
      <c r="TOH38" s="64"/>
      <c r="TOI38" s="64"/>
      <c r="TOJ38" s="64"/>
      <c r="TOK38" s="64"/>
      <c r="TOL38" s="64"/>
      <c r="TOM38" s="64"/>
      <c r="TON38" s="64"/>
      <c r="TOO38" s="64"/>
      <c r="TOP38" s="64"/>
      <c r="TOQ38" s="64"/>
      <c r="TOR38" s="64"/>
      <c r="TOS38" s="64"/>
      <c r="TOT38" s="64"/>
      <c r="TOU38" s="64"/>
      <c r="TOV38" s="64"/>
      <c r="TOW38" s="64"/>
      <c r="TOX38" s="64"/>
      <c r="TOY38" s="64"/>
      <c r="TOZ38" s="64"/>
      <c r="TPA38" s="64"/>
      <c r="TPB38" s="64"/>
      <c r="TPC38" s="64"/>
      <c r="TPD38" s="64"/>
      <c r="TPE38" s="64"/>
      <c r="TPF38" s="64"/>
      <c r="TPG38" s="64"/>
      <c r="TPH38" s="64"/>
      <c r="TPI38" s="64"/>
      <c r="TPJ38" s="64"/>
      <c r="TPK38" s="64"/>
      <c r="TPL38" s="64"/>
      <c r="TPM38" s="64"/>
      <c r="TPN38" s="64"/>
      <c r="TPO38" s="64"/>
      <c r="TPP38" s="64"/>
      <c r="TPQ38" s="64"/>
      <c r="TPR38" s="64"/>
      <c r="TPS38" s="64"/>
      <c r="TPT38" s="64"/>
      <c r="TPU38" s="64"/>
      <c r="TPV38" s="64"/>
      <c r="TPW38" s="64"/>
      <c r="TPX38" s="64"/>
      <c r="TPY38" s="64"/>
      <c r="TPZ38" s="64"/>
      <c r="TQA38" s="64"/>
      <c r="TQB38" s="64"/>
      <c r="TQC38" s="64"/>
      <c r="TQD38" s="64"/>
      <c r="TQE38" s="64"/>
      <c r="TQF38" s="64"/>
      <c r="TQG38" s="64"/>
      <c r="TQH38" s="64"/>
      <c r="TQI38" s="64"/>
      <c r="TQJ38" s="64"/>
      <c r="TQK38" s="64"/>
      <c r="TQL38" s="64"/>
      <c r="TQM38" s="64"/>
      <c r="TQN38" s="64"/>
      <c r="TQO38" s="64"/>
      <c r="TQP38" s="64"/>
      <c r="TQQ38" s="64"/>
      <c r="TQR38" s="64"/>
      <c r="TQS38" s="64"/>
      <c r="TQT38" s="64"/>
      <c r="TQU38" s="64"/>
      <c r="TQV38" s="64"/>
      <c r="TQW38" s="64"/>
      <c r="TQX38" s="64"/>
      <c r="TQY38" s="64"/>
      <c r="TQZ38" s="64"/>
      <c r="TRA38" s="64"/>
      <c r="TRB38" s="64"/>
      <c r="TRC38" s="64"/>
      <c r="TRD38" s="64"/>
      <c r="TRE38" s="64"/>
      <c r="TRF38" s="64"/>
      <c r="TRG38" s="64"/>
      <c r="TRH38" s="64"/>
      <c r="TRI38" s="64"/>
      <c r="TRJ38" s="64"/>
      <c r="TRK38" s="64"/>
      <c r="TRL38" s="64"/>
      <c r="TRM38" s="64"/>
      <c r="TRN38" s="64"/>
      <c r="TRO38" s="64"/>
      <c r="TRP38" s="64"/>
      <c r="TRQ38" s="64"/>
      <c r="TRR38" s="64"/>
      <c r="TRS38" s="64"/>
      <c r="TRT38" s="64"/>
      <c r="TRU38" s="64"/>
      <c r="TRV38" s="64"/>
      <c r="TRW38" s="64"/>
      <c r="TRX38" s="64"/>
      <c r="TRY38" s="64"/>
      <c r="TRZ38" s="64"/>
      <c r="TSA38" s="64"/>
      <c r="TSB38" s="64"/>
      <c r="TSC38" s="64"/>
      <c r="TSD38" s="64"/>
      <c r="TSE38" s="64"/>
      <c r="TSF38" s="64"/>
      <c r="TSG38" s="64"/>
      <c r="TSH38" s="64"/>
      <c r="TSI38" s="64"/>
      <c r="TSJ38" s="64"/>
      <c r="TSK38" s="64"/>
      <c r="TSL38" s="64"/>
      <c r="TSM38" s="64"/>
      <c r="TSN38" s="64"/>
      <c r="TSO38" s="64"/>
      <c r="TSP38" s="64"/>
      <c r="TSQ38" s="64"/>
      <c r="TSR38" s="64"/>
      <c r="TSS38" s="64"/>
      <c r="TST38" s="64"/>
      <c r="TSU38" s="64"/>
      <c r="TSV38" s="64"/>
      <c r="TSW38" s="64"/>
      <c r="TSX38" s="64"/>
      <c r="TSY38" s="64"/>
      <c r="TSZ38" s="64"/>
      <c r="TTA38" s="64"/>
      <c r="TTB38" s="64"/>
      <c r="TTC38" s="64"/>
      <c r="TTD38" s="64"/>
      <c r="TTE38" s="64"/>
      <c r="TTF38" s="64"/>
      <c r="TTG38" s="64"/>
      <c r="TTH38" s="64"/>
      <c r="TTI38" s="64"/>
      <c r="TTJ38" s="64"/>
      <c r="TTK38" s="64"/>
      <c r="TTL38" s="64"/>
      <c r="TTM38" s="64"/>
      <c r="TTN38" s="64"/>
      <c r="TTO38" s="64"/>
      <c r="TTP38" s="64"/>
      <c r="TTQ38" s="64"/>
      <c r="TTR38" s="64"/>
      <c r="TTS38" s="64"/>
      <c r="TTT38" s="64"/>
      <c r="TTU38" s="64"/>
      <c r="TTV38" s="64"/>
      <c r="TTW38" s="64"/>
      <c r="TTX38" s="64"/>
      <c r="TTY38" s="64"/>
      <c r="TTZ38" s="64"/>
      <c r="TUA38" s="64"/>
      <c r="TUB38" s="64"/>
      <c r="TUC38" s="64"/>
      <c r="TUD38" s="64"/>
      <c r="TUE38" s="64"/>
      <c r="TUF38" s="64"/>
      <c r="TUG38" s="64"/>
      <c r="TUH38" s="64"/>
      <c r="TUI38" s="64"/>
      <c r="TUJ38" s="64"/>
      <c r="TUK38" s="64"/>
      <c r="TUL38" s="64"/>
      <c r="TUM38" s="64"/>
      <c r="TUN38" s="64"/>
      <c r="TUO38" s="64"/>
      <c r="TUP38" s="64"/>
      <c r="TUQ38" s="64"/>
      <c r="TUR38" s="64"/>
      <c r="TUS38" s="64"/>
      <c r="TUT38" s="64"/>
      <c r="TUU38" s="64"/>
      <c r="TUV38" s="64"/>
      <c r="TUW38" s="64"/>
      <c r="TUX38" s="64"/>
      <c r="TUY38" s="64"/>
      <c r="TUZ38" s="64"/>
      <c r="TVA38" s="64"/>
      <c r="TVB38" s="64"/>
      <c r="TVC38" s="64"/>
      <c r="TVD38" s="64"/>
      <c r="TVE38" s="64"/>
      <c r="TVF38" s="64"/>
      <c r="TVG38" s="64"/>
      <c r="TVH38" s="64"/>
      <c r="TVI38" s="64"/>
      <c r="TVJ38" s="64"/>
      <c r="TVK38" s="64"/>
      <c r="TVL38" s="64"/>
      <c r="TVM38" s="64"/>
      <c r="TVN38" s="64"/>
      <c r="TVO38" s="64"/>
      <c r="TVP38" s="64"/>
      <c r="TVQ38" s="64"/>
      <c r="TVR38" s="64"/>
      <c r="TVS38" s="64"/>
      <c r="TVT38" s="64"/>
      <c r="TVU38" s="64"/>
      <c r="TVV38" s="64"/>
      <c r="TVW38" s="64"/>
      <c r="TVX38" s="64"/>
      <c r="TVY38" s="64"/>
      <c r="TVZ38" s="64"/>
      <c r="TWA38" s="64"/>
      <c r="TWB38" s="64"/>
      <c r="TWC38" s="64"/>
      <c r="TWD38" s="64"/>
      <c r="TWE38" s="64"/>
      <c r="TWF38" s="64"/>
      <c r="TWG38" s="64"/>
      <c r="TWH38" s="64"/>
      <c r="TWI38" s="64"/>
      <c r="TWJ38" s="64"/>
      <c r="TWK38" s="64"/>
      <c r="TWL38" s="64"/>
      <c r="TWM38" s="64"/>
      <c r="TWN38" s="64"/>
      <c r="TWO38" s="64"/>
      <c r="TWP38" s="64"/>
      <c r="TWQ38" s="64"/>
      <c r="TWR38" s="64"/>
      <c r="TWS38" s="64"/>
      <c r="TWT38" s="64"/>
      <c r="TWU38" s="64"/>
      <c r="TWV38" s="64"/>
      <c r="TWW38" s="64"/>
      <c r="TWX38" s="64"/>
      <c r="TWY38" s="64"/>
      <c r="TWZ38" s="64"/>
      <c r="TXA38" s="64"/>
      <c r="TXB38" s="64"/>
      <c r="TXC38" s="64"/>
      <c r="TXD38" s="64"/>
      <c r="TXE38" s="64"/>
      <c r="TXF38" s="64"/>
      <c r="TXG38" s="64"/>
      <c r="TXH38" s="64"/>
      <c r="TXI38" s="64"/>
      <c r="TXJ38" s="64"/>
      <c r="TXK38" s="64"/>
      <c r="TXL38" s="64"/>
      <c r="TXM38" s="64"/>
      <c r="TXN38" s="64"/>
      <c r="TXO38" s="64"/>
      <c r="TXP38" s="64"/>
      <c r="TXQ38" s="64"/>
      <c r="TXR38" s="64"/>
      <c r="TXS38" s="64"/>
      <c r="TXT38" s="64"/>
      <c r="TXU38" s="64"/>
      <c r="TXV38" s="64"/>
      <c r="TXW38" s="64"/>
      <c r="TXX38" s="64"/>
      <c r="TXY38" s="64"/>
      <c r="TXZ38" s="64"/>
      <c r="TYA38" s="64"/>
      <c r="TYB38" s="64"/>
      <c r="TYC38" s="64"/>
      <c r="TYD38" s="64"/>
      <c r="TYE38" s="64"/>
      <c r="TYF38" s="64"/>
      <c r="TYG38" s="64"/>
      <c r="TYH38" s="64"/>
      <c r="TYI38" s="64"/>
      <c r="TYJ38" s="64"/>
      <c r="TYK38" s="64"/>
      <c r="TYL38" s="64"/>
      <c r="TYM38" s="64"/>
      <c r="TYN38" s="64"/>
      <c r="TYO38" s="64"/>
      <c r="TYP38" s="64"/>
      <c r="TYQ38" s="64"/>
      <c r="TYR38" s="64"/>
      <c r="TYS38" s="64"/>
      <c r="TYT38" s="64"/>
      <c r="TYU38" s="64"/>
      <c r="TYV38" s="64"/>
      <c r="TYW38" s="64"/>
      <c r="TYX38" s="64"/>
      <c r="TYY38" s="64"/>
      <c r="TYZ38" s="64"/>
      <c r="TZA38" s="64"/>
      <c r="TZB38" s="64"/>
      <c r="TZC38" s="64"/>
      <c r="TZD38" s="64"/>
      <c r="TZE38" s="64"/>
      <c r="TZF38" s="64"/>
      <c r="TZG38" s="64"/>
      <c r="TZH38" s="64"/>
      <c r="TZI38" s="64"/>
      <c r="TZJ38" s="64"/>
      <c r="TZK38" s="64"/>
      <c r="TZL38" s="64"/>
      <c r="TZM38" s="64"/>
      <c r="TZN38" s="64"/>
      <c r="TZO38" s="64"/>
      <c r="TZP38" s="64"/>
      <c r="TZQ38" s="64"/>
      <c r="TZR38" s="64"/>
      <c r="TZS38" s="64"/>
      <c r="TZT38" s="64"/>
      <c r="TZU38" s="64"/>
      <c r="TZV38" s="64"/>
      <c r="TZW38" s="64"/>
      <c r="TZX38" s="64"/>
      <c r="TZY38" s="64"/>
      <c r="TZZ38" s="64"/>
      <c r="UAA38" s="64"/>
      <c r="UAB38" s="64"/>
      <c r="UAC38" s="64"/>
      <c r="UAD38" s="64"/>
      <c r="UAE38" s="64"/>
      <c r="UAF38" s="64"/>
      <c r="UAG38" s="64"/>
      <c r="UAH38" s="64"/>
      <c r="UAI38" s="64"/>
      <c r="UAJ38" s="64"/>
      <c r="UAK38" s="64"/>
      <c r="UAL38" s="64"/>
      <c r="UAM38" s="64"/>
      <c r="UAN38" s="64"/>
      <c r="UAO38" s="64"/>
      <c r="UAP38" s="64"/>
      <c r="UAQ38" s="64"/>
      <c r="UAR38" s="64"/>
      <c r="UAS38" s="64"/>
      <c r="UAT38" s="64"/>
      <c r="UAU38" s="64"/>
      <c r="UAV38" s="64"/>
      <c r="UAW38" s="64"/>
      <c r="UAX38" s="64"/>
      <c r="UAY38" s="64"/>
      <c r="UAZ38" s="64"/>
      <c r="UBA38" s="64"/>
      <c r="UBB38" s="64"/>
      <c r="UBC38" s="64"/>
      <c r="UBD38" s="64"/>
      <c r="UBE38" s="64"/>
      <c r="UBF38" s="64"/>
      <c r="UBG38" s="64"/>
      <c r="UBH38" s="64"/>
      <c r="UBI38" s="64"/>
      <c r="UBJ38" s="64"/>
      <c r="UBK38" s="64"/>
      <c r="UBL38" s="64"/>
      <c r="UBM38" s="64"/>
      <c r="UBN38" s="64"/>
      <c r="UBO38" s="64"/>
      <c r="UBP38" s="64"/>
      <c r="UBQ38" s="64"/>
      <c r="UBR38" s="64"/>
      <c r="UBS38" s="64"/>
      <c r="UBT38" s="64"/>
      <c r="UBU38" s="64"/>
      <c r="UBV38" s="64"/>
      <c r="UBW38" s="64"/>
      <c r="UBX38" s="64"/>
      <c r="UBY38" s="64"/>
      <c r="UBZ38" s="64"/>
      <c r="UCA38" s="64"/>
      <c r="UCB38" s="64"/>
      <c r="UCC38" s="64"/>
      <c r="UCD38" s="64"/>
      <c r="UCE38" s="64"/>
      <c r="UCF38" s="64"/>
      <c r="UCG38" s="64"/>
      <c r="UCH38" s="64"/>
      <c r="UCI38" s="64"/>
      <c r="UCJ38" s="64"/>
      <c r="UCK38" s="64"/>
      <c r="UCL38" s="64"/>
      <c r="UCM38" s="64"/>
      <c r="UCN38" s="64"/>
      <c r="UCO38" s="64"/>
      <c r="UCP38" s="64"/>
      <c r="UCQ38" s="64"/>
      <c r="UCR38" s="64"/>
      <c r="UCS38" s="64"/>
      <c r="UCT38" s="64"/>
      <c r="UCU38" s="64"/>
      <c r="UCV38" s="64"/>
      <c r="UCW38" s="64"/>
      <c r="UCX38" s="64"/>
      <c r="UCY38" s="64"/>
      <c r="UCZ38" s="64"/>
      <c r="UDA38" s="64"/>
      <c r="UDB38" s="64"/>
      <c r="UDC38" s="64"/>
      <c r="UDD38" s="64"/>
      <c r="UDE38" s="64"/>
      <c r="UDF38" s="64"/>
      <c r="UDG38" s="64"/>
      <c r="UDH38" s="64"/>
      <c r="UDI38" s="64"/>
      <c r="UDJ38" s="64"/>
      <c r="UDK38" s="64"/>
      <c r="UDL38" s="64"/>
      <c r="UDM38" s="64"/>
      <c r="UDN38" s="64"/>
      <c r="UDO38" s="64"/>
      <c r="UDP38" s="64"/>
      <c r="UDQ38" s="64"/>
      <c r="UDR38" s="64"/>
      <c r="UDS38" s="64"/>
      <c r="UDT38" s="64"/>
      <c r="UDU38" s="64"/>
      <c r="UDV38" s="64"/>
      <c r="UDW38" s="64"/>
      <c r="UDX38" s="64"/>
      <c r="UDY38" s="64"/>
      <c r="UDZ38" s="64"/>
      <c r="UEA38" s="64"/>
      <c r="UEB38" s="64"/>
      <c r="UEC38" s="64"/>
      <c r="UED38" s="64"/>
      <c r="UEE38" s="64"/>
      <c r="UEF38" s="64"/>
      <c r="UEG38" s="64"/>
      <c r="UEH38" s="64"/>
      <c r="UEI38" s="64"/>
      <c r="UEJ38" s="64"/>
      <c r="UEK38" s="64"/>
      <c r="UEL38" s="64"/>
      <c r="UEM38" s="64"/>
      <c r="UEN38" s="64"/>
      <c r="UEO38" s="64"/>
      <c r="UEP38" s="64"/>
      <c r="UEQ38" s="64"/>
      <c r="UER38" s="64"/>
      <c r="UES38" s="64"/>
      <c r="UET38" s="64"/>
      <c r="UEU38" s="64"/>
      <c r="UEV38" s="64"/>
      <c r="UEW38" s="64"/>
      <c r="UEX38" s="64"/>
      <c r="UEY38" s="64"/>
      <c r="UEZ38" s="64"/>
      <c r="UFA38" s="64"/>
      <c r="UFB38" s="64"/>
      <c r="UFC38" s="64"/>
      <c r="UFD38" s="64"/>
      <c r="UFE38" s="64"/>
      <c r="UFF38" s="64"/>
      <c r="UFG38" s="64"/>
      <c r="UFH38" s="64"/>
      <c r="UFI38" s="64"/>
      <c r="UFJ38" s="64"/>
      <c r="UFK38" s="64"/>
      <c r="UFL38" s="64"/>
      <c r="UFM38" s="64"/>
      <c r="UFN38" s="64"/>
      <c r="UFO38" s="64"/>
      <c r="UFP38" s="64"/>
      <c r="UFQ38" s="64"/>
      <c r="UFR38" s="64"/>
      <c r="UFS38" s="64"/>
      <c r="UFT38" s="64"/>
      <c r="UFU38" s="64"/>
      <c r="UFV38" s="64"/>
      <c r="UFW38" s="64"/>
      <c r="UFX38" s="64"/>
      <c r="UFY38" s="64"/>
      <c r="UFZ38" s="64"/>
      <c r="UGA38" s="64"/>
      <c r="UGB38" s="64"/>
      <c r="UGC38" s="64"/>
      <c r="UGD38" s="64"/>
      <c r="UGE38" s="64"/>
      <c r="UGF38" s="64"/>
      <c r="UGG38" s="64"/>
      <c r="UGH38" s="64"/>
      <c r="UGI38" s="64"/>
      <c r="UGJ38" s="64"/>
      <c r="UGK38" s="64"/>
      <c r="UGL38" s="64"/>
      <c r="UGM38" s="64"/>
      <c r="UGN38" s="64"/>
      <c r="UGO38" s="64"/>
      <c r="UGP38" s="64"/>
      <c r="UGQ38" s="64"/>
      <c r="UGR38" s="64"/>
      <c r="UGS38" s="64"/>
      <c r="UGT38" s="64"/>
      <c r="UGU38" s="64"/>
      <c r="UGV38" s="64"/>
      <c r="UGW38" s="64"/>
      <c r="UGX38" s="64"/>
      <c r="UGY38" s="64"/>
      <c r="UGZ38" s="64"/>
      <c r="UHA38" s="64"/>
      <c r="UHB38" s="64"/>
      <c r="UHC38" s="64"/>
      <c r="UHD38" s="64"/>
      <c r="UHE38" s="64"/>
      <c r="UHF38" s="64"/>
      <c r="UHG38" s="64"/>
      <c r="UHH38" s="64"/>
      <c r="UHI38" s="64"/>
      <c r="UHJ38" s="64"/>
      <c r="UHK38" s="64"/>
      <c r="UHL38" s="64"/>
      <c r="UHM38" s="64"/>
      <c r="UHN38" s="64"/>
      <c r="UHO38" s="64"/>
      <c r="UHP38" s="64"/>
      <c r="UHQ38" s="64"/>
      <c r="UHR38" s="64"/>
      <c r="UHS38" s="64"/>
      <c r="UHT38" s="64"/>
      <c r="UHU38" s="64"/>
      <c r="UHV38" s="64"/>
      <c r="UHW38" s="64"/>
      <c r="UHX38" s="64"/>
      <c r="UHY38" s="64"/>
      <c r="UHZ38" s="64"/>
      <c r="UIA38" s="64"/>
      <c r="UIB38" s="64"/>
      <c r="UIC38" s="64"/>
      <c r="UID38" s="64"/>
      <c r="UIE38" s="64"/>
      <c r="UIF38" s="64"/>
      <c r="UIG38" s="64"/>
      <c r="UIH38" s="64"/>
      <c r="UII38" s="64"/>
      <c r="UIJ38" s="64"/>
      <c r="UIK38" s="64"/>
      <c r="UIL38" s="64"/>
      <c r="UIM38" s="64"/>
      <c r="UIN38" s="64"/>
      <c r="UIO38" s="64"/>
      <c r="UIP38" s="64"/>
      <c r="UIQ38" s="64"/>
      <c r="UIR38" s="64"/>
      <c r="UIS38" s="64"/>
      <c r="UIT38" s="64"/>
      <c r="UIU38" s="64"/>
      <c r="UIV38" s="64"/>
      <c r="UIW38" s="64"/>
      <c r="UIX38" s="64"/>
      <c r="UIY38" s="64"/>
      <c r="UIZ38" s="64"/>
      <c r="UJA38" s="64"/>
      <c r="UJB38" s="64"/>
      <c r="UJC38" s="64"/>
      <c r="UJD38" s="64"/>
      <c r="UJE38" s="64"/>
      <c r="UJF38" s="64"/>
      <c r="UJG38" s="64"/>
      <c r="UJH38" s="64"/>
      <c r="UJI38" s="64"/>
      <c r="UJJ38" s="64"/>
      <c r="UJK38" s="64"/>
      <c r="UJL38" s="64"/>
      <c r="UJM38" s="64"/>
      <c r="UJN38" s="64"/>
      <c r="UJO38" s="64"/>
      <c r="UJP38" s="64"/>
      <c r="UJQ38" s="64"/>
      <c r="UJR38" s="64"/>
      <c r="UJS38" s="64"/>
      <c r="UJT38" s="64"/>
      <c r="UJU38" s="64"/>
      <c r="UJV38" s="64"/>
      <c r="UJW38" s="64"/>
      <c r="UJX38" s="64"/>
      <c r="UJY38" s="64"/>
      <c r="UJZ38" s="64"/>
      <c r="UKA38" s="64"/>
      <c r="UKB38" s="64"/>
      <c r="UKC38" s="64"/>
      <c r="UKD38" s="64"/>
      <c r="UKE38" s="64"/>
      <c r="UKF38" s="64"/>
      <c r="UKG38" s="64"/>
      <c r="UKH38" s="64"/>
      <c r="UKI38" s="64"/>
      <c r="UKJ38" s="64"/>
      <c r="UKK38" s="64"/>
      <c r="UKL38" s="64"/>
      <c r="UKM38" s="64"/>
      <c r="UKN38" s="64"/>
      <c r="UKO38" s="64"/>
      <c r="UKP38" s="64"/>
      <c r="UKQ38" s="64"/>
      <c r="UKR38" s="64"/>
      <c r="UKS38" s="64"/>
      <c r="UKT38" s="64"/>
      <c r="UKU38" s="64"/>
      <c r="UKV38" s="64"/>
      <c r="UKW38" s="64"/>
      <c r="UKX38" s="64"/>
      <c r="UKY38" s="64"/>
      <c r="UKZ38" s="64"/>
      <c r="ULA38" s="64"/>
      <c r="ULB38" s="64"/>
      <c r="ULC38" s="64"/>
      <c r="ULD38" s="64"/>
      <c r="ULE38" s="64"/>
      <c r="ULF38" s="64"/>
      <c r="ULG38" s="64"/>
      <c r="ULH38" s="64"/>
      <c r="ULI38" s="64"/>
      <c r="ULJ38" s="64"/>
      <c r="ULK38" s="64"/>
      <c r="ULL38" s="64"/>
      <c r="ULM38" s="64"/>
      <c r="ULN38" s="64"/>
      <c r="ULO38" s="64"/>
      <c r="ULP38" s="64"/>
      <c r="ULQ38" s="64"/>
      <c r="ULR38" s="64"/>
      <c r="ULS38" s="64"/>
      <c r="ULT38" s="64"/>
      <c r="ULU38" s="64"/>
      <c r="ULV38" s="64"/>
      <c r="ULW38" s="64"/>
      <c r="ULX38" s="64"/>
      <c r="ULY38" s="64"/>
      <c r="ULZ38" s="64"/>
      <c r="UMA38" s="64"/>
      <c r="UMB38" s="64"/>
      <c r="UMC38" s="64"/>
      <c r="UMD38" s="64"/>
      <c r="UME38" s="64"/>
      <c r="UMF38" s="64"/>
      <c r="UMG38" s="64"/>
      <c r="UMH38" s="64"/>
      <c r="UMI38" s="64"/>
      <c r="UMJ38" s="64"/>
      <c r="UMK38" s="64"/>
      <c r="UML38" s="64"/>
      <c r="UMM38" s="64"/>
      <c r="UMN38" s="64"/>
      <c r="UMO38" s="64"/>
      <c r="UMP38" s="64"/>
      <c r="UMQ38" s="64"/>
      <c r="UMR38" s="64"/>
      <c r="UMS38" s="64"/>
      <c r="UMT38" s="64"/>
      <c r="UMU38" s="64"/>
      <c r="UMV38" s="64"/>
      <c r="UMW38" s="64"/>
      <c r="UMX38" s="64"/>
      <c r="UMY38" s="64"/>
      <c r="UMZ38" s="64"/>
      <c r="UNA38" s="64"/>
      <c r="UNB38" s="64"/>
      <c r="UNC38" s="64"/>
      <c r="UND38" s="64"/>
      <c r="UNE38" s="64"/>
      <c r="UNF38" s="64"/>
      <c r="UNG38" s="64"/>
      <c r="UNH38" s="64"/>
      <c r="UNI38" s="64"/>
      <c r="UNJ38" s="64"/>
      <c r="UNK38" s="64"/>
      <c r="UNL38" s="64"/>
      <c r="UNM38" s="64"/>
      <c r="UNN38" s="64"/>
      <c r="UNO38" s="64"/>
      <c r="UNP38" s="64"/>
      <c r="UNQ38" s="64"/>
      <c r="UNR38" s="64"/>
      <c r="UNS38" s="64"/>
      <c r="UNT38" s="64"/>
      <c r="UNU38" s="64"/>
      <c r="UNV38" s="64"/>
      <c r="UNW38" s="64"/>
      <c r="UNX38" s="64"/>
      <c r="UNY38" s="64"/>
      <c r="UNZ38" s="64"/>
      <c r="UOA38" s="64"/>
      <c r="UOB38" s="64"/>
      <c r="UOC38" s="64"/>
      <c r="UOD38" s="64"/>
      <c r="UOE38" s="64"/>
      <c r="UOF38" s="64"/>
      <c r="UOG38" s="64"/>
      <c r="UOH38" s="64"/>
      <c r="UOI38" s="64"/>
      <c r="UOJ38" s="64"/>
      <c r="UOK38" s="64"/>
      <c r="UOL38" s="64"/>
      <c r="UOM38" s="64"/>
      <c r="UON38" s="64"/>
      <c r="UOO38" s="64"/>
      <c r="UOP38" s="64"/>
      <c r="UOQ38" s="64"/>
      <c r="UOR38" s="64"/>
      <c r="UOS38" s="64"/>
      <c r="UOT38" s="64"/>
      <c r="UOU38" s="64"/>
      <c r="UOV38" s="64"/>
      <c r="UOW38" s="64"/>
      <c r="UOX38" s="64"/>
      <c r="UOY38" s="64"/>
      <c r="UOZ38" s="64"/>
      <c r="UPA38" s="64"/>
      <c r="UPB38" s="64"/>
      <c r="UPC38" s="64"/>
      <c r="UPD38" s="64"/>
      <c r="UPE38" s="64"/>
      <c r="UPF38" s="64"/>
      <c r="UPG38" s="64"/>
      <c r="UPH38" s="64"/>
      <c r="UPI38" s="64"/>
      <c r="UPJ38" s="64"/>
      <c r="UPK38" s="64"/>
      <c r="UPL38" s="64"/>
      <c r="UPM38" s="64"/>
      <c r="UPN38" s="64"/>
      <c r="UPO38" s="64"/>
      <c r="UPP38" s="64"/>
      <c r="UPQ38" s="64"/>
      <c r="UPR38" s="64"/>
      <c r="UPS38" s="64"/>
      <c r="UPT38" s="64"/>
      <c r="UPU38" s="64"/>
      <c r="UPV38" s="64"/>
      <c r="UPW38" s="64"/>
      <c r="UPX38" s="64"/>
      <c r="UPY38" s="64"/>
      <c r="UPZ38" s="64"/>
      <c r="UQA38" s="64"/>
      <c r="UQB38" s="64"/>
      <c r="UQC38" s="64"/>
      <c r="UQD38" s="64"/>
      <c r="UQE38" s="64"/>
      <c r="UQF38" s="64"/>
      <c r="UQG38" s="64"/>
      <c r="UQH38" s="64"/>
      <c r="UQI38" s="64"/>
      <c r="UQJ38" s="64"/>
      <c r="UQK38" s="64"/>
      <c r="UQL38" s="64"/>
      <c r="UQM38" s="64"/>
      <c r="UQN38" s="64"/>
      <c r="UQO38" s="64"/>
      <c r="UQP38" s="64"/>
      <c r="UQQ38" s="64"/>
      <c r="UQR38" s="64"/>
      <c r="UQS38" s="64"/>
      <c r="UQT38" s="64"/>
      <c r="UQU38" s="64"/>
      <c r="UQV38" s="64"/>
      <c r="UQW38" s="64"/>
      <c r="UQX38" s="64"/>
      <c r="UQY38" s="64"/>
      <c r="UQZ38" s="64"/>
      <c r="URA38" s="64"/>
      <c r="URB38" s="64"/>
      <c r="URC38" s="64"/>
      <c r="URD38" s="64"/>
      <c r="URE38" s="64"/>
      <c r="URF38" s="64"/>
      <c r="URG38" s="64"/>
      <c r="URH38" s="64"/>
      <c r="URI38" s="64"/>
      <c r="URJ38" s="64"/>
      <c r="URK38" s="64"/>
      <c r="URL38" s="64"/>
      <c r="URM38" s="64"/>
      <c r="URN38" s="64"/>
      <c r="URO38" s="64"/>
      <c r="URP38" s="64"/>
      <c r="URQ38" s="64"/>
      <c r="URR38" s="64"/>
      <c r="URS38" s="64"/>
      <c r="URT38" s="64"/>
      <c r="URU38" s="64"/>
      <c r="URV38" s="64"/>
      <c r="URW38" s="64"/>
      <c r="URX38" s="64"/>
      <c r="URY38" s="64"/>
      <c r="URZ38" s="64"/>
      <c r="USA38" s="64"/>
      <c r="USB38" s="64"/>
      <c r="USC38" s="64"/>
      <c r="USD38" s="64"/>
      <c r="USE38" s="64"/>
      <c r="USF38" s="64"/>
      <c r="USG38" s="64"/>
      <c r="USH38" s="64"/>
      <c r="USI38" s="64"/>
      <c r="USJ38" s="64"/>
      <c r="USK38" s="64"/>
      <c r="USL38" s="64"/>
      <c r="USM38" s="64"/>
      <c r="USN38" s="64"/>
      <c r="USO38" s="64"/>
      <c r="USP38" s="64"/>
      <c r="USQ38" s="64"/>
      <c r="USR38" s="64"/>
      <c r="USS38" s="64"/>
      <c r="UST38" s="64"/>
      <c r="USU38" s="64"/>
      <c r="USV38" s="64"/>
      <c r="USW38" s="64"/>
      <c r="USX38" s="64"/>
      <c r="USY38" s="64"/>
      <c r="USZ38" s="64"/>
      <c r="UTA38" s="64"/>
      <c r="UTB38" s="64"/>
      <c r="UTC38" s="64"/>
      <c r="UTD38" s="64"/>
      <c r="UTE38" s="64"/>
      <c r="UTF38" s="64"/>
      <c r="UTG38" s="64"/>
      <c r="UTH38" s="64"/>
      <c r="UTI38" s="64"/>
      <c r="UTJ38" s="64"/>
      <c r="UTK38" s="64"/>
      <c r="UTL38" s="64"/>
      <c r="UTM38" s="64"/>
      <c r="UTN38" s="64"/>
      <c r="UTO38" s="64"/>
      <c r="UTP38" s="64"/>
      <c r="UTQ38" s="64"/>
      <c r="UTR38" s="64"/>
      <c r="UTS38" s="64"/>
      <c r="UTT38" s="64"/>
      <c r="UTU38" s="64"/>
      <c r="UTV38" s="64"/>
      <c r="UTW38" s="64"/>
      <c r="UTX38" s="64"/>
      <c r="UTY38" s="64"/>
      <c r="UTZ38" s="64"/>
      <c r="UUA38" s="64"/>
      <c r="UUB38" s="64"/>
      <c r="UUC38" s="64"/>
      <c r="UUD38" s="64"/>
      <c r="UUE38" s="64"/>
      <c r="UUF38" s="64"/>
      <c r="UUG38" s="64"/>
      <c r="UUH38" s="64"/>
      <c r="UUI38" s="64"/>
      <c r="UUJ38" s="64"/>
      <c r="UUK38" s="64"/>
      <c r="UUL38" s="64"/>
      <c r="UUM38" s="64"/>
      <c r="UUN38" s="64"/>
      <c r="UUO38" s="64"/>
      <c r="UUP38" s="64"/>
      <c r="UUQ38" s="64"/>
      <c r="UUR38" s="64"/>
      <c r="UUS38" s="64"/>
      <c r="UUT38" s="64"/>
      <c r="UUU38" s="64"/>
      <c r="UUV38" s="64"/>
      <c r="UUW38" s="64"/>
      <c r="UUX38" s="64"/>
      <c r="UUY38" s="64"/>
      <c r="UUZ38" s="64"/>
      <c r="UVA38" s="64"/>
      <c r="UVB38" s="64"/>
      <c r="UVC38" s="64"/>
      <c r="UVD38" s="64"/>
      <c r="UVE38" s="64"/>
      <c r="UVF38" s="64"/>
      <c r="UVG38" s="64"/>
      <c r="UVH38" s="64"/>
      <c r="UVI38" s="64"/>
      <c r="UVJ38" s="64"/>
      <c r="UVK38" s="64"/>
      <c r="UVL38" s="64"/>
      <c r="UVM38" s="64"/>
      <c r="UVN38" s="64"/>
      <c r="UVO38" s="64"/>
      <c r="UVP38" s="64"/>
      <c r="UVQ38" s="64"/>
      <c r="UVR38" s="64"/>
      <c r="UVS38" s="64"/>
      <c r="UVT38" s="64"/>
      <c r="UVU38" s="64"/>
      <c r="UVV38" s="64"/>
      <c r="UVW38" s="64"/>
      <c r="UVX38" s="64"/>
      <c r="UVY38" s="64"/>
      <c r="UVZ38" s="64"/>
      <c r="UWA38" s="64"/>
      <c r="UWB38" s="64"/>
      <c r="UWC38" s="64"/>
      <c r="UWD38" s="64"/>
      <c r="UWE38" s="64"/>
      <c r="UWF38" s="64"/>
      <c r="UWG38" s="64"/>
      <c r="UWH38" s="64"/>
      <c r="UWI38" s="64"/>
      <c r="UWJ38" s="64"/>
      <c r="UWK38" s="64"/>
      <c r="UWL38" s="64"/>
      <c r="UWM38" s="64"/>
      <c r="UWN38" s="64"/>
      <c r="UWO38" s="64"/>
      <c r="UWP38" s="64"/>
      <c r="UWQ38" s="64"/>
      <c r="UWR38" s="64"/>
      <c r="UWS38" s="64"/>
      <c r="UWT38" s="64"/>
      <c r="UWU38" s="64"/>
      <c r="UWV38" s="64"/>
      <c r="UWW38" s="64"/>
      <c r="UWX38" s="64"/>
      <c r="UWY38" s="64"/>
      <c r="UWZ38" s="64"/>
      <c r="UXA38" s="64"/>
      <c r="UXB38" s="64"/>
      <c r="UXC38" s="64"/>
      <c r="UXD38" s="64"/>
      <c r="UXE38" s="64"/>
      <c r="UXF38" s="64"/>
      <c r="UXG38" s="64"/>
      <c r="UXH38" s="64"/>
      <c r="UXI38" s="64"/>
      <c r="UXJ38" s="64"/>
      <c r="UXK38" s="64"/>
      <c r="UXL38" s="64"/>
      <c r="UXM38" s="64"/>
      <c r="UXN38" s="64"/>
      <c r="UXO38" s="64"/>
      <c r="UXP38" s="64"/>
      <c r="UXQ38" s="64"/>
      <c r="UXR38" s="64"/>
      <c r="UXS38" s="64"/>
      <c r="UXT38" s="64"/>
      <c r="UXU38" s="64"/>
      <c r="UXV38" s="64"/>
      <c r="UXW38" s="64"/>
      <c r="UXX38" s="64"/>
      <c r="UXY38" s="64"/>
      <c r="UXZ38" s="64"/>
      <c r="UYA38" s="64"/>
      <c r="UYB38" s="64"/>
      <c r="UYC38" s="64"/>
      <c r="UYD38" s="64"/>
      <c r="UYE38" s="64"/>
      <c r="UYF38" s="64"/>
      <c r="UYG38" s="64"/>
      <c r="UYH38" s="64"/>
      <c r="UYI38" s="64"/>
      <c r="UYJ38" s="64"/>
      <c r="UYK38" s="64"/>
      <c r="UYL38" s="64"/>
      <c r="UYM38" s="64"/>
      <c r="UYN38" s="64"/>
      <c r="UYO38" s="64"/>
      <c r="UYP38" s="64"/>
      <c r="UYQ38" s="64"/>
      <c r="UYR38" s="64"/>
      <c r="UYS38" s="64"/>
      <c r="UYT38" s="64"/>
      <c r="UYU38" s="64"/>
      <c r="UYV38" s="64"/>
      <c r="UYW38" s="64"/>
      <c r="UYX38" s="64"/>
      <c r="UYY38" s="64"/>
      <c r="UYZ38" s="64"/>
      <c r="UZA38" s="64"/>
      <c r="UZB38" s="64"/>
      <c r="UZC38" s="64"/>
      <c r="UZD38" s="64"/>
      <c r="UZE38" s="64"/>
      <c r="UZF38" s="64"/>
      <c r="UZG38" s="64"/>
      <c r="UZH38" s="64"/>
      <c r="UZI38" s="64"/>
      <c r="UZJ38" s="64"/>
      <c r="UZK38" s="64"/>
      <c r="UZL38" s="64"/>
      <c r="UZM38" s="64"/>
      <c r="UZN38" s="64"/>
      <c r="UZO38" s="64"/>
      <c r="UZP38" s="64"/>
      <c r="UZQ38" s="64"/>
      <c r="UZR38" s="64"/>
      <c r="UZS38" s="64"/>
      <c r="UZT38" s="64"/>
      <c r="UZU38" s="64"/>
      <c r="UZV38" s="64"/>
      <c r="UZW38" s="64"/>
      <c r="UZX38" s="64"/>
      <c r="UZY38" s="64"/>
      <c r="UZZ38" s="64"/>
      <c r="VAA38" s="64"/>
      <c r="VAB38" s="64"/>
      <c r="VAC38" s="64"/>
      <c r="VAD38" s="64"/>
      <c r="VAE38" s="64"/>
      <c r="VAF38" s="64"/>
      <c r="VAG38" s="64"/>
      <c r="VAH38" s="64"/>
      <c r="VAI38" s="64"/>
      <c r="VAJ38" s="64"/>
      <c r="VAK38" s="64"/>
      <c r="VAL38" s="64"/>
      <c r="VAM38" s="64"/>
      <c r="VAN38" s="64"/>
      <c r="VAO38" s="64"/>
      <c r="VAP38" s="64"/>
      <c r="VAQ38" s="64"/>
      <c r="VAR38" s="64"/>
      <c r="VAS38" s="64"/>
      <c r="VAT38" s="64"/>
      <c r="VAU38" s="64"/>
      <c r="VAV38" s="64"/>
      <c r="VAW38" s="64"/>
      <c r="VAX38" s="64"/>
      <c r="VAY38" s="64"/>
      <c r="VAZ38" s="64"/>
      <c r="VBA38" s="64"/>
      <c r="VBB38" s="64"/>
      <c r="VBC38" s="64"/>
      <c r="VBD38" s="64"/>
      <c r="VBE38" s="64"/>
      <c r="VBF38" s="64"/>
      <c r="VBG38" s="64"/>
      <c r="VBH38" s="64"/>
      <c r="VBI38" s="64"/>
      <c r="VBJ38" s="64"/>
      <c r="VBK38" s="64"/>
      <c r="VBL38" s="64"/>
      <c r="VBM38" s="64"/>
      <c r="VBN38" s="64"/>
      <c r="VBO38" s="64"/>
      <c r="VBP38" s="64"/>
      <c r="VBQ38" s="64"/>
      <c r="VBR38" s="64"/>
      <c r="VBS38" s="64"/>
      <c r="VBT38" s="64"/>
      <c r="VBU38" s="64"/>
      <c r="VBV38" s="64"/>
      <c r="VBW38" s="64"/>
      <c r="VBX38" s="64"/>
      <c r="VBY38" s="64"/>
      <c r="VBZ38" s="64"/>
      <c r="VCA38" s="64"/>
      <c r="VCB38" s="64"/>
      <c r="VCC38" s="64"/>
      <c r="VCD38" s="64"/>
      <c r="VCE38" s="64"/>
      <c r="VCF38" s="64"/>
      <c r="VCG38" s="64"/>
      <c r="VCH38" s="64"/>
      <c r="VCI38" s="64"/>
      <c r="VCJ38" s="64"/>
      <c r="VCK38" s="64"/>
      <c r="VCL38" s="64"/>
      <c r="VCM38" s="64"/>
      <c r="VCN38" s="64"/>
      <c r="VCO38" s="64"/>
      <c r="VCP38" s="64"/>
      <c r="VCQ38" s="64"/>
      <c r="VCR38" s="64"/>
      <c r="VCS38" s="64"/>
      <c r="VCT38" s="64"/>
      <c r="VCU38" s="64"/>
      <c r="VCV38" s="64"/>
      <c r="VCW38" s="64"/>
      <c r="VCX38" s="64"/>
      <c r="VCY38" s="64"/>
      <c r="VCZ38" s="64"/>
      <c r="VDA38" s="64"/>
      <c r="VDB38" s="64"/>
      <c r="VDC38" s="64"/>
      <c r="VDD38" s="64"/>
      <c r="VDE38" s="64"/>
      <c r="VDF38" s="64"/>
      <c r="VDG38" s="64"/>
      <c r="VDH38" s="64"/>
      <c r="VDI38" s="64"/>
      <c r="VDJ38" s="64"/>
      <c r="VDK38" s="64"/>
      <c r="VDL38" s="64"/>
      <c r="VDM38" s="64"/>
      <c r="VDN38" s="64"/>
      <c r="VDO38" s="64"/>
      <c r="VDP38" s="64"/>
      <c r="VDQ38" s="64"/>
      <c r="VDR38" s="64"/>
      <c r="VDS38" s="64"/>
      <c r="VDT38" s="64"/>
      <c r="VDU38" s="64"/>
      <c r="VDV38" s="64"/>
      <c r="VDW38" s="64"/>
      <c r="VDX38" s="64"/>
      <c r="VDY38" s="64"/>
      <c r="VDZ38" s="64"/>
      <c r="VEA38" s="64"/>
      <c r="VEB38" s="64"/>
      <c r="VEC38" s="64"/>
      <c r="VED38" s="64"/>
      <c r="VEE38" s="64"/>
      <c r="VEF38" s="64"/>
      <c r="VEG38" s="64"/>
      <c r="VEH38" s="64"/>
      <c r="VEI38" s="64"/>
      <c r="VEJ38" s="64"/>
      <c r="VEK38" s="64"/>
      <c r="VEL38" s="64"/>
      <c r="VEM38" s="64"/>
      <c r="VEN38" s="64"/>
      <c r="VEO38" s="64"/>
      <c r="VEP38" s="64"/>
      <c r="VEQ38" s="64"/>
      <c r="VER38" s="64"/>
      <c r="VES38" s="64"/>
      <c r="VET38" s="64"/>
      <c r="VEU38" s="64"/>
      <c r="VEV38" s="64"/>
      <c r="VEW38" s="64"/>
      <c r="VEX38" s="64"/>
      <c r="VEY38" s="64"/>
      <c r="VEZ38" s="64"/>
      <c r="VFA38" s="64"/>
      <c r="VFB38" s="64"/>
      <c r="VFC38" s="64"/>
      <c r="VFD38" s="64"/>
      <c r="VFE38" s="64"/>
      <c r="VFF38" s="64"/>
      <c r="VFG38" s="64"/>
      <c r="VFH38" s="64"/>
      <c r="VFI38" s="64"/>
      <c r="VFJ38" s="64"/>
      <c r="VFK38" s="64"/>
      <c r="VFL38" s="64"/>
      <c r="VFM38" s="64"/>
      <c r="VFN38" s="64"/>
      <c r="VFO38" s="64"/>
      <c r="VFP38" s="64"/>
      <c r="VFQ38" s="64"/>
      <c r="VFR38" s="64"/>
      <c r="VFS38" s="64"/>
      <c r="VFT38" s="64"/>
      <c r="VFU38" s="64"/>
      <c r="VFV38" s="64"/>
      <c r="VFW38" s="64"/>
      <c r="VFX38" s="64"/>
      <c r="VFY38" s="64"/>
      <c r="VFZ38" s="64"/>
      <c r="VGA38" s="64"/>
      <c r="VGB38" s="64"/>
      <c r="VGC38" s="64"/>
      <c r="VGD38" s="64"/>
      <c r="VGE38" s="64"/>
      <c r="VGF38" s="64"/>
      <c r="VGG38" s="64"/>
      <c r="VGH38" s="64"/>
      <c r="VGI38" s="64"/>
      <c r="VGJ38" s="64"/>
      <c r="VGK38" s="64"/>
      <c r="VGL38" s="64"/>
      <c r="VGM38" s="64"/>
      <c r="VGN38" s="64"/>
      <c r="VGO38" s="64"/>
      <c r="VGP38" s="64"/>
      <c r="VGQ38" s="64"/>
      <c r="VGR38" s="64"/>
      <c r="VGS38" s="64"/>
      <c r="VGT38" s="64"/>
      <c r="VGU38" s="64"/>
      <c r="VGV38" s="64"/>
      <c r="VGW38" s="64"/>
      <c r="VGX38" s="64"/>
      <c r="VGY38" s="64"/>
      <c r="VGZ38" s="64"/>
      <c r="VHA38" s="64"/>
      <c r="VHB38" s="64"/>
      <c r="VHC38" s="64"/>
      <c r="VHD38" s="64"/>
      <c r="VHE38" s="64"/>
      <c r="VHF38" s="64"/>
      <c r="VHG38" s="64"/>
      <c r="VHH38" s="64"/>
      <c r="VHI38" s="64"/>
      <c r="VHJ38" s="64"/>
      <c r="VHK38" s="64"/>
      <c r="VHL38" s="64"/>
      <c r="VHM38" s="64"/>
      <c r="VHN38" s="64"/>
      <c r="VHO38" s="64"/>
      <c r="VHP38" s="64"/>
      <c r="VHQ38" s="64"/>
      <c r="VHR38" s="64"/>
      <c r="VHS38" s="64"/>
      <c r="VHT38" s="64"/>
      <c r="VHU38" s="64"/>
      <c r="VHV38" s="64"/>
      <c r="VHW38" s="64"/>
      <c r="VHX38" s="64"/>
      <c r="VHY38" s="64"/>
      <c r="VHZ38" s="64"/>
      <c r="VIA38" s="64"/>
      <c r="VIB38" s="64"/>
      <c r="VIC38" s="64"/>
      <c r="VID38" s="64"/>
      <c r="VIE38" s="64"/>
      <c r="VIF38" s="64"/>
      <c r="VIG38" s="64"/>
      <c r="VIH38" s="64"/>
      <c r="VII38" s="64"/>
      <c r="VIJ38" s="64"/>
      <c r="VIK38" s="64"/>
      <c r="VIL38" s="64"/>
      <c r="VIM38" s="64"/>
      <c r="VIN38" s="64"/>
      <c r="VIO38" s="64"/>
      <c r="VIP38" s="64"/>
      <c r="VIQ38" s="64"/>
      <c r="VIR38" s="64"/>
      <c r="VIS38" s="64"/>
      <c r="VIT38" s="64"/>
      <c r="VIU38" s="64"/>
      <c r="VIV38" s="64"/>
      <c r="VIW38" s="64"/>
      <c r="VIX38" s="64"/>
      <c r="VIY38" s="64"/>
      <c r="VIZ38" s="64"/>
      <c r="VJA38" s="64"/>
      <c r="VJB38" s="64"/>
      <c r="VJC38" s="64"/>
      <c r="VJD38" s="64"/>
      <c r="VJE38" s="64"/>
      <c r="VJF38" s="64"/>
      <c r="VJG38" s="64"/>
      <c r="VJH38" s="64"/>
      <c r="VJI38" s="64"/>
      <c r="VJJ38" s="64"/>
      <c r="VJK38" s="64"/>
      <c r="VJL38" s="64"/>
      <c r="VJM38" s="64"/>
      <c r="VJN38" s="64"/>
      <c r="VJO38" s="64"/>
      <c r="VJP38" s="64"/>
      <c r="VJQ38" s="64"/>
      <c r="VJR38" s="64"/>
      <c r="VJS38" s="64"/>
      <c r="VJT38" s="64"/>
      <c r="VJU38" s="64"/>
      <c r="VJV38" s="64"/>
      <c r="VJW38" s="64"/>
      <c r="VJX38" s="64"/>
      <c r="VJY38" s="64"/>
      <c r="VJZ38" s="64"/>
      <c r="VKA38" s="64"/>
      <c r="VKB38" s="64"/>
      <c r="VKC38" s="64"/>
      <c r="VKD38" s="64"/>
      <c r="VKE38" s="64"/>
      <c r="VKF38" s="64"/>
      <c r="VKG38" s="64"/>
      <c r="VKH38" s="64"/>
      <c r="VKI38" s="64"/>
      <c r="VKJ38" s="64"/>
      <c r="VKK38" s="64"/>
      <c r="VKL38" s="64"/>
      <c r="VKM38" s="64"/>
      <c r="VKN38" s="64"/>
      <c r="VKO38" s="64"/>
      <c r="VKP38" s="64"/>
      <c r="VKQ38" s="64"/>
      <c r="VKR38" s="64"/>
      <c r="VKS38" s="64"/>
      <c r="VKT38" s="64"/>
      <c r="VKU38" s="64"/>
      <c r="VKV38" s="64"/>
      <c r="VKW38" s="64"/>
      <c r="VKX38" s="64"/>
      <c r="VKY38" s="64"/>
      <c r="VKZ38" s="64"/>
      <c r="VLA38" s="64"/>
      <c r="VLB38" s="64"/>
      <c r="VLC38" s="64"/>
      <c r="VLD38" s="64"/>
      <c r="VLE38" s="64"/>
      <c r="VLF38" s="64"/>
      <c r="VLG38" s="64"/>
      <c r="VLH38" s="64"/>
      <c r="VLI38" s="64"/>
      <c r="VLJ38" s="64"/>
      <c r="VLK38" s="64"/>
      <c r="VLL38" s="64"/>
      <c r="VLM38" s="64"/>
      <c r="VLN38" s="64"/>
      <c r="VLO38" s="64"/>
      <c r="VLP38" s="64"/>
      <c r="VLQ38" s="64"/>
      <c r="VLR38" s="64"/>
      <c r="VLS38" s="64"/>
      <c r="VLT38" s="64"/>
      <c r="VLU38" s="64"/>
      <c r="VLV38" s="64"/>
      <c r="VLW38" s="64"/>
      <c r="VLX38" s="64"/>
      <c r="VLY38" s="64"/>
      <c r="VLZ38" s="64"/>
      <c r="VMA38" s="64"/>
      <c r="VMB38" s="64"/>
      <c r="VMC38" s="64"/>
      <c r="VMD38" s="64"/>
      <c r="VME38" s="64"/>
      <c r="VMF38" s="64"/>
      <c r="VMG38" s="64"/>
      <c r="VMH38" s="64"/>
      <c r="VMI38" s="64"/>
      <c r="VMJ38" s="64"/>
      <c r="VMK38" s="64"/>
      <c r="VML38" s="64"/>
      <c r="VMM38" s="64"/>
      <c r="VMN38" s="64"/>
      <c r="VMO38" s="64"/>
      <c r="VMP38" s="64"/>
      <c r="VMQ38" s="64"/>
      <c r="VMR38" s="64"/>
      <c r="VMS38" s="64"/>
      <c r="VMT38" s="64"/>
      <c r="VMU38" s="64"/>
      <c r="VMV38" s="64"/>
      <c r="VMW38" s="64"/>
      <c r="VMX38" s="64"/>
      <c r="VMY38" s="64"/>
      <c r="VMZ38" s="64"/>
      <c r="VNA38" s="64"/>
      <c r="VNB38" s="64"/>
      <c r="VNC38" s="64"/>
      <c r="VND38" s="64"/>
      <c r="VNE38" s="64"/>
      <c r="VNF38" s="64"/>
      <c r="VNG38" s="64"/>
      <c r="VNH38" s="64"/>
      <c r="VNI38" s="64"/>
      <c r="VNJ38" s="64"/>
      <c r="VNK38" s="64"/>
      <c r="VNL38" s="64"/>
      <c r="VNM38" s="64"/>
      <c r="VNN38" s="64"/>
      <c r="VNO38" s="64"/>
      <c r="VNP38" s="64"/>
      <c r="VNQ38" s="64"/>
      <c r="VNR38" s="64"/>
      <c r="VNS38" s="64"/>
      <c r="VNT38" s="64"/>
      <c r="VNU38" s="64"/>
      <c r="VNV38" s="64"/>
      <c r="VNW38" s="64"/>
      <c r="VNX38" s="64"/>
      <c r="VNY38" s="64"/>
      <c r="VNZ38" s="64"/>
      <c r="VOA38" s="64"/>
      <c r="VOB38" s="64"/>
      <c r="VOC38" s="64"/>
      <c r="VOD38" s="64"/>
      <c r="VOE38" s="64"/>
      <c r="VOF38" s="64"/>
      <c r="VOG38" s="64"/>
      <c r="VOH38" s="64"/>
      <c r="VOI38" s="64"/>
      <c r="VOJ38" s="64"/>
      <c r="VOK38" s="64"/>
      <c r="VOL38" s="64"/>
      <c r="VOM38" s="64"/>
      <c r="VON38" s="64"/>
      <c r="VOO38" s="64"/>
      <c r="VOP38" s="64"/>
      <c r="VOQ38" s="64"/>
      <c r="VOR38" s="64"/>
      <c r="VOS38" s="64"/>
      <c r="VOT38" s="64"/>
      <c r="VOU38" s="64"/>
      <c r="VOV38" s="64"/>
      <c r="VOW38" s="64"/>
      <c r="VOX38" s="64"/>
      <c r="VOY38" s="64"/>
      <c r="VOZ38" s="64"/>
      <c r="VPA38" s="64"/>
      <c r="VPB38" s="64"/>
      <c r="VPC38" s="64"/>
      <c r="VPD38" s="64"/>
      <c r="VPE38" s="64"/>
      <c r="VPF38" s="64"/>
      <c r="VPG38" s="64"/>
      <c r="VPH38" s="64"/>
      <c r="VPI38" s="64"/>
      <c r="VPJ38" s="64"/>
      <c r="VPK38" s="64"/>
      <c r="VPL38" s="64"/>
      <c r="VPM38" s="64"/>
      <c r="VPN38" s="64"/>
      <c r="VPO38" s="64"/>
      <c r="VPP38" s="64"/>
      <c r="VPQ38" s="64"/>
      <c r="VPR38" s="64"/>
      <c r="VPS38" s="64"/>
      <c r="VPT38" s="64"/>
      <c r="VPU38" s="64"/>
      <c r="VPV38" s="64"/>
      <c r="VPW38" s="64"/>
      <c r="VPX38" s="64"/>
      <c r="VPY38" s="64"/>
      <c r="VPZ38" s="64"/>
      <c r="VQA38" s="64"/>
      <c r="VQB38" s="64"/>
      <c r="VQC38" s="64"/>
      <c r="VQD38" s="64"/>
      <c r="VQE38" s="64"/>
      <c r="VQF38" s="64"/>
      <c r="VQG38" s="64"/>
      <c r="VQH38" s="64"/>
      <c r="VQI38" s="64"/>
      <c r="VQJ38" s="64"/>
      <c r="VQK38" s="64"/>
      <c r="VQL38" s="64"/>
      <c r="VQM38" s="64"/>
      <c r="VQN38" s="64"/>
      <c r="VQO38" s="64"/>
      <c r="VQP38" s="64"/>
      <c r="VQQ38" s="64"/>
      <c r="VQR38" s="64"/>
      <c r="VQS38" s="64"/>
      <c r="VQT38" s="64"/>
      <c r="VQU38" s="64"/>
      <c r="VQV38" s="64"/>
      <c r="VQW38" s="64"/>
      <c r="VQX38" s="64"/>
      <c r="VQY38" s="64"/>
      <c r="VQZ38" s="64"/>
      <c r="VRA38" s="64"/>
      <c r="VRB38" s="64"/>
      <c r="VRC38" s="64"/>
      <c r="VRD38" s="64"/>
      <c r="VRE38" s="64"/>
      <c r="VRF38" s="64"/>
      <c r="VRG38" s="64"/>
      <c r="VRH38" s="64"/>
      <c r="VRI38" s="64"/>
      <c r="VRJ38" s="64"/>
      <c r="VRK38" s="64"/>
      <c r="VRL38" s="64"/>
      <c r="VRM38" s="64"/>
      <c r="VRN38" s="64"/>
      <c r="VRO38" s="64"/>
      <c r="VRP38" s="64"/>
      <c r="VRQ38" s="64"/>
      <c r="VRR38" s="64"/>
      <c r="VRS38" s="64"/>
      <c r="VRT38" s="64"/>
      <c r="VRU38" s="64"/>
      <c r="VRV38" s="64"/>
      <c r="VRW38" s="64"/>
      <c r="VRX38" s="64"/>
      <c r="VRY38" s="64"/>
      <c r="VRZ38" s="64"/>
      <c r="VSA38" s="64"/>
      <c r="VSB38" s="64"/>
      <c r="VSC38" s="64"/>
      <c r="VSD38" s="64"/>
      <c r="VSE38" s="64"/>
      <c r="VSF38" s="64"/>
      <c r="VSG38" s="64"/>
      <c r="VSH38" s="64"/>
      <c r="VSI38" s="64"/>
      <c r="VSJ38" s="64"/>
      <c r="VSK38" s="64"/>
      <c r="VSL38" s="64"/>
      <c r="VSM38" s="64"/>
      <c r="VSN38" s="64"/>
      <c r="VSO38" s="64"/>
      <c r="VSP38" s="64"/>
      <c r="VSQ38" s="64"/>
      <c r="VSR38" s="64"/>
      <c r="VSS38" s="64"/>
      <c r="VST38" s="64"/>
      <c r="VSU38" s="64"/>
      <c r="VSV38" s="64"/>
      <c r="VSW38" s="64"/>
      <c r="VSX38" s="64"/>
      <c r="VSY38" s="64"/>
      <c r="VSZ38" s="64"/>
      <c r="VTA38" s="64"/>
      <c r="VTB38" s="64"/>
      <c r="VTC38" s="64"/>
      <c r="VTD38" s="64"/>
      <c r="VTE38" s="64"/>
      <c r="VTF38" s="64"/>
      <c r="VTG38" s="64"/>
      <c r="VTH38" s="64"/>
      <c r="VTI38" s="64"/>
      <c r="VTJ38" s="64"/>
      <c r="VTK38" s="64"/>
      <c r="VTL38" s="64"/>
      <c r="VTM38" s="64"/>
      <c r="VTN38" s="64"/>
      <c r="VTO38" s="64"/>
      <c r="VTP38" s="64"/>
      <c r="VTQ38" s="64"/>
      <c r="VTR38" s="64"/>
      <c r="VTS38" s="64"/>
      <c r="VTT38" s="64"/>
      <c r="VTU38" s="64"/>
      <c r="VTV38" s="64"/>
      <c r="VTW38" s="64"/>
      <c r="VTX38" s="64"/>
      <c r="VTY38" s="64"/>
      <c r="VTZ38" s="64"/>
      <c r="VUA38" s="64"/>
      <c r="VUB38" s="64"/>
      <c r="VUC38" s="64"/>
      <c r="VUD38" s="64"/>
      <c r="VUE38" s="64"/>
      <c r="VUF38" s="64"/>
      <c r="VUG38" s="64"/>
      <c r="VUH38" s="64"/>
      <c r="VUI38" s="64"/>
      <c r="VUJ38" s="64"/>
      <c r="VUK38" s="64"/>
      <c r="VUL38" s="64"/>
      <c r="VUM38" s="64"/>
      <c r="VUN38" s="64"/>
      <c r="VUO38" s="64"/>
      <c r="VUP38" s="64"/>
      <c r="VUQ38" s="64"/>
      <c r="VUR38" s="64"/>
      <c r="VUS38" s="64"/>
      <c r="VUT38" s="64"/>
      <c r="VUU38" s="64"/>
      <c r="VUV38" s="64"/>
      <c r="VUW38" s="64"/>
      <c r="VUX38" s="64"/>
      <c r="VUY38" s="64"/>
      <c r="VUZ38" s="64"/>
      <c r="VVA38" s="64"/>
      <c r="VVB38" s="64"/>
      <c r="VVC38" s="64"/>
      <c r="VVD38" s="64"/>
      <c r="VVE38" s="64"/>
      <c r="VVF38" s="64"/>
      <c r="VVG38" s="64"/>
      <c r="VVH38" s="64"/>
      <c r="VVI38" s="64"/>
      <c r="VVJ38" s="64"/>
      <c r="VVK38" s="64"/>
      <c r="VVL38" s="64"/>
      <c r="VVM38" s="64"/>
      <c r="VVN38" s="64"/>
      <c r="VVO38" s="64"/>
      <c r="VVP38" s="64"/>
      <c r="VVQ38" s="64"/>
      <c r="VVR38" s="64"/>
      <c r="VVS38" s="64"/>
      <c r="VVT38" s="64"/>
      <c r="VVU38" s="64"/>
      <c r="VVV38" s="64"/>
      <c r="VVW38" s="64"/>
      <c r="VVX38" s="64"/>
      <c r="VVY38" s="64"/>
      <c r="VVZ38" s="64"/>
      <c r="VWA38" s="64"/>
      <c r="VWB38" s="64"/>
      <c r="VWC38" s="64"/>
      <c r="VWD38" s="64"/>
      <c r="VWE38" s="64"/>
      <c r="VWF38" s="64"/>
      <c r="VWG38" s="64"/>
      <c r="VWH38" s="64"/>
      <c r="VWI38" s="64"/>
      <c r="VWJ38" s="64"/>
      <c r="VWK38" s="64"/>
      <c r="VWL38" s="64"/>
      <c r="VWM38" s="64"/>
      <c r="VWN38" s="64"/>
      <c r="VWO38" s="64"/>
      <c r="VWP38" s="64"/>
      <c r="VWQ38" s="64"/>
      <c r="VWR38" s="64"/>
      <c r="VWS38" s="64"/>
      <c r="VWT38" s="64"/>
      <c r="VWU38" s="64"/>
      <c r="VWV38" s="64"/>
      <c r="VWW38" s="64"/>
      <c r="VWX38" s="64"/>
      <c r="VWY38" s="64"/>
      <c r="VWZ38" s="64"/>
      <c r="VXA38" s="64"/>
      <c r="VXB38" s="64"/>
      <c r="VXC38" s="64"/>
      <c r="VXD38" s="64"/>
      <c r="VXE38" s="64"/>
      <c r="VXF38" s="64"/>
      <c r="VXG38" s="64"/>
      <c r="VXH38" s="64"/>
      <c r="VXI38" s="64"/>
      <c r="VXJ38" s="64"/>
      <c r="VXK38" s="64"/>
      <c r="VXL38" s="64"/>
      <c r="VXM38" s="64"/>
      <c r="VXN38" s="64"/>
      <c r="VXO38" s="64"/>
      <c r="VXP38" s="64"/>
      <c r="VXQ38" s="64"/>
      <c r="VXR38" s="64"/>
      <c r="VXS38" s="64"/>
      <c r="VXT38" s="64"/>
      <c r="VXU38" s="64"/>
      <c r="VXV38" s="64"/>
      <c r="VXW38" s="64"/>
      <c r="VXX38" s="64"/>
      <c r="VXY38" s="64"/>
      <c r="VXZ38" s="64"/>
      <c r="VYA38" s="64"/>
      <c r="VYB38" s="64"/>
      <c r="VYC38" s="64"/>
      <c r="VYD38" s="64"/>
      <c r="VYE38" s="64"/>
      <c r="VYF38" s="64"/>
      <c r="VYG38" s="64"/>
      <c r="VYH38" s="64"/>
      <c r="VYI38" s="64"/>
      <c r="VYJ38" s="64"/>
      <c r="VYK38" s="64"/>
      <c r="VYL38" s="64"/>
      <c r="VYM38" s="64"/>
      <c r="VYN38" s="64"/>
      <c r="VYO38" s="64"/>
      <c r="VYP38" s="64"/>
      <c r="VYQ38" s="64"/>
      <c r="VYR38" s="64"/>
      <c r="VYS38" s="64"/>
      <c r="VYT38" s="64"/>
      <c r="VYU38" s="64"/>
      <c r="VYV38" s="64"/>
      <c r="VYW38" s="64"/>
      <c r="VYX38" s="64"/>
      <c r="VYY38" s="64"/>
      <c r="VYZ38" s="64"/>
      <c r="VZA38" s="64"/>
      <c r="VZB38" s="64"/>
      <c r="VZC38" s="64"/>
      <c r="VZD38" s="64"/>
      <c r="VZE38" s="64"/>
      <c r="VZF38" s="64"/>
      <c r="VZG38" s="64"/>
      <c r="VZH38" s="64"/>
      <c r="VZI38" s="64"/>
      <c r="VZJ38" s="64"/>
      <c r="VZK38" s="64"/>
      <c r="VZL38" s="64"/>
      <c r="VZM38" s="64"/>
      <c r="VZN38" s="64"/>
      <c r="VZO38" s="64"/>
      <c r="VZP38" s="64"/>
      <c r="VZQ38" s="64"/>
      <c r="VZR38" s="64"/>
      <c r="VZS38" s="64"/>
      <c r="VZT38" s="64"/>
      <c r="VZU38" s="64"/>
      <c r="VZV38" s="64"/>
      <c r="VZW38" s="64"/>
      <c r="VZX38" s="64"/>
      <c r="VZY38" s="64"/>
      <c r="VZZ38" s="64"/>
      <c r="WAA38" s="64"/>
      <c r="WAB38" s="64"/>
      <c r="WAC38" s="64"/>
      <c r="WAD38" s="64"/>
      <c r="WAE38" s="64"/>
      <c r="WAF38" s="64"/>
      <c r="WAG38" s="64"/>
      <c r="WAH38" s="64"/>
      <c r="WAI38" s="64"/>
      <c r="WAJ38" s="64"/>
      <c r="WAK38" s="64"/>
      <c r="WAL38" s="64"/>
      <c r="WAM38" s="64"/>
      <c r="WAN38" s="64"/>
      <c r="WAO38" s="64"/>
      <c r="WAP38" s="64"/>
      <c r="WAQ38" s="64"/>
      <c r="WAR38" s="64"/>
      <c r="WAS38" s="64"/>
      <c r="WAT38" s="64"/>
      <c r="WAU38" s="64"/>
      <c r="WAV38" s="64"/>
      <c r="WAW38" s="64"/>
      <c r="WAX38" s="64"/>
      <c r="WAY38" s="64"/>
      <c r="WAZ38" s="64"/>
      <c r="WBA38" s="64"/>
      <c r="WBB38" s="64"/>
      <c r="WBC38" s="64"/>
      <c r="WBD38" s="64"/>
      <c r="WBE38" s="64"/>
      <c r="WBF38" s="64"/>
      <c r="WBG38" s="64"/>
      <c r="WBH38" s="64"/>
      <c r="WBI38" s="64"/>
      <c r="WBJ38" s="64"/>
      <c r="WBK38" s="64"/>
      <c r="WBL38" s="64"/>
      <c r="WBM38" s="64"/>
      <c r="WBN38" s="64"/>
      <c r="WBO38" s="64"/>
      <c r="WBP38" s="64"/>
      <c r="WBQ38" s="64"/>
      <c r="WBR38" s="64"/>
      <c r="WBS38" s="64"/>
      <c r="WBT38" s="64"/>
      <c r="WBU38" s="64"/>
      <c r="WBV38" s="64"/>
      <c r="WBW38" s="64"/>
      <c r="WBX38" s="64"/>
      <c r="WBY38" s="64"/>
      <c r="WBZ38" s="64"/>
      <c r="WCA38" s="64"/>
      <c r="WCB38" s="64"/>
      <c r="WCC38" s="64"/>
      <c r="WCD38" s="64"/>
      <c r="WCE38" s="64"/>
      <c r="WCF38" s="64"/>
      <c r="WCG38" s="64"/>
      <c r="WCH38" s="64"/>
      <c r="WCI38" s="64"/>
      <c r="WCJ38" s="64"/>
      <c r="WCK38" s="64"/>
      <c r="WCL38" s="64"/>
      <c r="WCM38" s="64"/>
      <c r="WCN38" s="64"/>
      <c r="WCO38" s="64"/>
      <c r="WCP38" s="64"/>
      <c r="WCQ38" s="64"/>
      <c r="WCR38" s="64"/>
      <c r="WCS38" s="64"/>
      <c r="WCT38" s="64"/>
      <c r="WCU38" s="64"/>
      <c r="WCV38" s="64"/>
      <c r="WCW38" s="64"/>
      <c r="WCX38" s="64"/>
      <c r="WCY38" s="64"/>
      <c r="WCZ38" s="64"/>
      <c r="WDA38" s="64"/>
      <c r="WDB38" s="64"/>
      <c r="WDC38" s="64"/>
      <c r="WDD38" s="64"/>
      <c r="WDE38" s="64"/>
      <c r="WDF38" s="64"/>
      <c r="WDG38" s="64"/>
      <c r="WDH38" s="64"/>
      <c r="WDI38" s="64"/>
      <c r="WDJ38" s="64"/>
      <c r="WDK38" s="64"/>
      <c r="WDL38" s="64"/>
      <c r="WDM38" s="64"/>
      <c r="WDN38" s="64"/>
      <c r="WDO38" s="64"/>
      <c r="WDP38" s="64"/>
      <c r="WDQ38" s="64"/>
      <c r="WDR38" s="64"/>
      <c r="WDS38" s="64"/>
      <c r="WDT38" s="64"/>
      <c r="WDU38" s="64"/>
      <c r="WDV38" s="64"/>
      <c r="WDW38" s="64"/>
      <c r="WDX38" s="64"/>
      <c r="WDY38" s="64"/>
      <c r="WDZ38" s="64"/>
      <c r="WEA38" s="64"/>
      <c r="WEB38" s="64"/>
      <c r="WEC38" s="64"/>
      <c r="WED38" s="64"/>
      <c r="WEE38" s="64"/>
      <c r="WEF38" s="64"/>
      <c r="WEG38" s="64"/>
      <c r="WEH38" s="64"/>
      <c r="WEI38" s="64"/>
      <c r="WEJ38" s="64"/>
      <c r="WEK38" s="64"/>
      <c r="WEL38" s="64"/>
      <c r="WEM38" s="64"/>
      <c r="WEN38" s="64"/>
      <c r="WEO38" s="64"/>
      <c r="WEP38" s="64"/>
      <c r="WEQ38" s="64"/>
      <c r="WER38" s="64"/>
      <c r="WES38" s="64"/>
      <c r="WET38" s="64"/>
      <c r="WEU38" s="64"/>
      <c r="WEV38" s="64"/>
      <c r="WEW38" s="64"/>
      <c r="WEX38" s="64"/>
      <c r="WEY38" s="64"/>
      <c r="WEZ38" s="64"/>
      <c r="WFA38" s="64"/>
      <c r="WFB38" s="64"/>
      <c r="WFC38" s="64"/>
      <c r="WFD38" s="64"/>
      <c r="WFE38" s="64"/>
      <c r="WFF38" s="64"/>
      <c r="WFG38" s="64"/>
      <c r="WFH38" s="64"/>
      <c r="WFI38" s="64"/>
      <c r="WFJ38" s="64"/>
      <c r="WFK38" s="64"/>
      <c r="WFL38" s="64"/>
      <c r="WFM38" s="64"/>
      <c r="WFN38" s="64"/>
      <c r="WFO38" s="64"/>
      <c r="WFP38" s="64"/>
      <c r="WFQ38" s="64"/>
      <c r="WFR38" s="64"/>
      <c r="WFS38" s="64"/>
      <c r="WFT38" s="64"/>
      <c r="WFU38" s="64"/>
      <c r="WFV38" s="64"/>
      <c r="WFW38" s="64"/>
      <c r="WFX38" s="64"/>
      <c r="WFY38" s="64"/>
      <c r="WFZ38" s="64"/>
      <c r="WGA38" s="64"/>
      <c r="WGB38" s="64"/>
      <c r="WGC38" s="64"/>
      <c r="WGD38" s="64"/>
      <c r="WGE38" s="64"/>
      <c r="WGF38" s="64"/>
      <c r="WGG38" s="64"/>
      <c r="WGH38" s="64"/>
      <c r="WGI38" s="64"/>
      <c r="WGJ38" s="64"/>
      <c r="WGK38" s="64"/>
      <c r="WGL38" s="64"/>
      <c r="WGM38" s="64"/>
      <c r="WGN38" s="64"/>
      <c r="WGO38" s="64"/>
      <c r="WGP38" s="64"/>
      <c r="WGQ38" s="64"/>
      <c r="WGR38" s="64"/>
      <c r="WGS38" s="64"/>
      <c r="WGT38" s="64"/>
      <c r="WGU38" s="64"/>
      <c r="WGV38" s="64"/>
      <c r="WGW38" s="64"/>
      <c r="WGX38" s="64"/>
      <c r="WGY38" s="64"/>
      <c r="WGZ38" s="64"/>
      <c r="WHA38" s="64"/>
      <c r="WHB38" s="64"/>
      <c r="WHC38" s="64"/>
      <c r="WHD38" s="64"/>
      <c r="WHE38" s="64"/>
      <c r="WHF38" s="64"/>
      <c r="WHG38" s="64"/>
      <c r="WHH38" s="64"/>
      <c r="WHI38" s="64"/>
      <c r="WHJ38" s="64"/>
      <c r="WHK38" s="64"/>
      <c r="WHL38" s="64"/>
      <c r="WHM38" s="64"/>
      <c r="WHN38" s="64"/>
      <c r="WHO38" s="64"/>
      <c r="WHP38" s="64"/>
      <c r="WHQ38" s="64"/>
      <c r="WHR38" s="64"/>
      <c r="WHS38" s="64"/>
      <c r="WHT38" s="64"/>
      <c r="WHU38" s="64"/>
      <c r="WHV38" s="64"/>
      <c r="WHW38" s="64"/>
      <c r="WHX38" s="64"/>
      <c r="WHY38" s="64"/>
      <c r="WHZ38" s="64"/>
      <c r="WIA38" s="64"/>
      <c r="WIB38" s="64"/>
      <c r="WIC38" s="64"/>
      <c r="WID38" s="64"/>
      <c r="WIE38" s="64"/>
      <c r="WIF38" s="64"/>
      <c r="WIG38" s="64"/>
      <c r="WIH38" s="64"/>
      <c r="WII38" s="64"/>
      <c r="WIJ38" s="64"/>
      <c r="WIK38" s="64"/>
      <c r="WIL38" s="64"/>
      <c r="WIM38" s="64"/>
      <c r="WIN38" s="64"/>
      <c r="WIO38" s="64"/>
      <c r="WIP38" s="64"/>
      <c r="WIQ38" s="64"/>
      <c r="WIR38" s="64"/>
      <c r="WIS38" s="64"/>
      <c r="WIT38" s="64"/>
      <c r="WIU38" s="64"/>
      <c r="WIV38" s="64"/>
      <c r="WIW38" s="64"/>
      <c r="WIX38" s="64"/>
      <c r="WIY38" s="64"/>
      <c r="WIZ38" s="64"/>
      <c r="WJA38" s="64"/>
      <c r="WJB38" s="64"/>
      <c r="WJC38" s="64"/>
      <c r="WJD38" s="64"/>
      <c r="WJE38" s="64"/>
      <c r="WJF38" s="64"/>
      <c r="WJG38" s="64"/>
      <c r="WJH38" s="64"/>
      <c r="WJI38" s="64"/>
      <c r="WJJ38" s="64"/>
      <c r="WJK38" s="64"/>
      <c r="WJL38" s="64"/>
      <c r="WJM38" s="64"/>
      <c r="WJN38" s="64"/>
      <c r="WJO38" s="64"/>
      <c r="WJP38" s="64"/>
      <c r="WJQ38" s="64"/>
      <c r="WJR38" s="64"/>
      <c r="WJS38" s="64"/>
      <c r="WJT38" s="64"/>
      <c r="WJU38" s="64"/>
      <c r="WJV38" s="64"/>
      <c r="WJW38" s="64"/>
      <c r="WJX38" s="64"/>
      <c r="WJY38" s="64"/>
      <c r="WJZ38" s="64"/>
      <c r="WKA38" s="64"/>
      <c r="WKB38" s="64"/>
      <c r="WKC38" s="64"/>
      <c r="WKD38" s="64"/>
      <c r="WKE38" s="64"/>
      <c r="WKF38" s="64"/>
      <c r="WKG38" s="64"/>
      <c r="WKH38" s="64"/>
      <c r="WKI38" s="64"/>
      <c r="WKJ38" s="64"/>
      <c r="WKK38" s="64"/>
      <c r="WKL38" s="64"/>
      <c r="WKM38" s="64"/>
      <c r="WKN38" s="64"/>
      <c r="WKO38" s="64"/>
      <c r="WKP38" s="64"/>
      <c r="WKQ38" s="64"/>
      <c r="WKR38" s="64"/>
      <c r="WKS38" s="64"/>
      <c r="WKT38" s="64"/>
      <c r="WKU38" s="64"/>
      <c r="WKV38" s="64"/>
      <c r="WKW38" s="64"/>
      <c r="WKX38" s="64"/>
      <c r="WKY38" s="64"/>
      <c r="WKZ38" s="64"/>
      <c r="WLA38" s="64"/>
      <c r="WLB38" s="64"/>
      <c r="WLC38" s="64"/>
      <c r="WLD38" s="64"/>
      <c r="WLE38" s="64"/>
      <c r="WLF38" s="64"/>
      <c r="WLG38" s="64"/>
      <c r="WLH38" s="64"/>
      <c r="WLI38" s="64"/>
      <c r="WLJ38" s="64"/>
      <c r="WLK38" s="64"/>
      <c r="WLL38" s="64"/>
      <c r="WLM38" s="64"/>
      <c r="WLN38" s="64"/>
      <c r="WLO38" s="64"/>
      <c r="WLP38" s="64"/>
      <c r="WLQ38" s="64"/>
      <c r="WLR38" s="64"/>
      <c r="WLS38" s="64"/>
      <c r="WLT38" s="64"/>
      <c r="WLU38" s="64"/>
      <c r="WLV38" s="64"/>
      <c r="WLW38" s="64"/>
      <c r="WLX38" s="64"/>
      <c r="WLY38" s="64"/>
      <c r="WLZ38" s="64"/>
      <c r="WMA38" s="64"/>
      <c r="WMB38" s="64"/>
      <c r="WMC38" s="64"/>
      <c r="WMD38" s="64"/>
      <c r="WME38" s="64"/>
      <c r="WMF38" s="64"/>
      <c r="WMG38" s="64"/>
      <c r="WMH38" s="64"/>
      <c r="WMI38" s="64"/>
      <c r="WMJ38" s="64"/>
      <c r="WMK38" s="64"/>
      <c r="WML38" s="64"/>
      <c r="WMM38" s="64"/>
      <c r="WMN38" s="64"/>
      <c r="WMO38" s="64"/>
      <c r="WMP38" s="64"/>
      <c r="WMQ38" s="64"/>
      <c r="WMR38" s="64"/>
      <c r="WMS38" s="64"/>
      <c r="WMT38" s="64"/>
      <c r="WMU38" s="64"/>
      <c r="WMV38" s="64"/>
      <c r="WMW38" s="64"/>
      <c r="WMX38" s="64"/>
      <c r="WMY38" s="64"/>
      <c r="WMZ38" s="64"/>
      <c r="WNA38" s="64"/>
      <c r="WNB38" s="64"/>
      <c r="WNC38" s="64"/>
      <c r="WND38" s="64"/>
      <c r="WNE38" s="64"/>
      <c r="WNF38" s="64"/>
      <c r="WNG38" s="64"/>
      <c r="WNH38" s="64"/>
      <c r="WNI38" s="64"/>
      <c r="WNJ38" s="64"/>
      <c r="WNK38" s="64"/>
      <c r="WNL38" s="64"/>
      <c r="WNM38" s="64"/>
      <c r="WNN38" s="64"/>
      <c r="WNO38" s="64"/>
      <c r="WNP38" s="64"/>
      <c r="WNQ38" s="64"/>
      <c r="WNR38" s="64"/>
      <c r="WNS38" s="64"/>
      <c r="WNT38" s="64"/>
      <c r="WNU38" s="64"/>
      <c r="WNV38" s="64"/>
      <c r="WNW38" s="64"/>
      <c r="WNX38" s="64"/>
      <c r="WNY38" s="64"/>
      <c r="WNZ38" s="64"/>
      <c r="WOA38" s="64"/>
      <c r="WOB38" s="64"/>
      <c r="WOC38" s="64"/>
      <c r="WOD38" s="64"/>
      <c r="WOE38" s="64"/>
      <c r="WOF38" s="64"/>
      <c r="WOG38" s="64"/>
      <c r="WOH38" s="64"/>
      <c r="WOI38" s="64"/>
      <c r="WOJ38" s="64"/>
      <c r="WOK38" s="64"/>
      <c r="WOL38" s="64"/>
      <c r="WOM38" s="64"/>
      <c r="WON38" s="64"/>
      <c r="WOO38" s="64"/>
      <c r="WOP38" s="64"/>
      <c r="WOQ38" s="64"/>
      <c r="WOR38" s="64"/>
      <c r="WOS38" s="64"/>
      <c r="WOT38" s="64"/>
      <c r="WOU38" s="64"/>
      <c r="WOV38" s="64"/>
      <c r="WOW38" s="64"/>
      <c r="WOX38" s="64"/>
      <c r="WOY38" s="64"/>
      <c r="WOZ38" s="64"/>
      <c r="WPA38" s="64"/>
      <c r="WPB38" s="64"/>
      <c r="WPC38" s="64"/>
      <c r="WPD38" s="64"/>
      <c r="WPE38" s="64"/>
      <c r="WPF38" s="64"/>
      <c r="WPG38" s="64"/>
      <c r="WPH38" s="64"/>
      <c r="WPI38" s="64"/>
      <c r="WPJ38" s="64"/>
      <c r="WPK38" s="64"/>
      <c r="WPL38" s="64"/>
      <c r="WPM38" s="64"/>
      <c r="WPN38" s="64"/>
      <c r="WPO38" s="64"/>
      <c r="WPP38" s="64"/>
      <c r="WPQ38" s="64"/>
      <c r="WPR38" s="64"/>
      <c r="WPS38" s="64"/>
      <c r="WPT38" s="64"/>
      <c r="WPU38" s="64"/>
      <c r="WPV38" s="64"/>
      <c r="WPW38" s="64"/>
      <c r="WPX38" s="64"/>
      <c r="WPY38" s="64"/>
      <c r="WPZ38" s="64"/>
      <c r="WQA38" s="64"/>
      <c r="WQB38" s="64"/>
      <c r="WQC38" s="64"/>
      <c r="WQD38" s="64"/>
      <c r="WQE38" s="64"/>
      <c r="WQF38" s="64"/>
      <c r="WQG38" s="64"/>
      <c r="WQH38" s="64"/>
      <c r="WQI38" s="64"/>
      <c r="WQJ38" s="64"/>
      <c r="WQK38" s="64"/>
      <c r="WQL38" s="64"/>
      <c r="WQM38" s="64"/>
      <c r="WQN38" s="64"/>
      <c r="WQO38" s="64"/>
      <c r="WQP38" s="64"/>
      <c r="WQQ38" s="64"/>
      <c r="WQR38" s="64"/>
      <c r="WQS38" s="64"/>
      <c r="WQT38" s="64"/>
      <c r="WQU38" s="64"/>
      <c r="WQV38" s="64"/>
      <c r="WQW38" s="64"/>
      <c r="WQX38" s="64"/>
      <c r="WQY38" s="64"/>
      <c r="WQZ38" s="64"/>
      <c r="WRA38" s="64"/>
      <c r="WRB38" s="64"/>
      <c r="WRC38" s="64"/>
      <c r="WRD38" s="64"/>
      <c r="WRE38" s="64"/>
      <c r="WRF38" s="64"/>
      <c r="WRG38" s="64"/>
      <c r="WRH38" s="64"/>
      <c r="WRI38" s="64"/>
      <c r="WRJ38" s="64"/>
      <c r="WRK38" s="64"/>
      <c r="WRL38" s="64"/>
      <c r="WRM38" s="64"/>
      <c r="WRN38" s="64"/>
      <c r="WRO38" s="64"/>
      <c r="WRP38" s="64"/>
      <c r="WRQ38" s="64"/>
      <c r="WRR38" s="64"/>
      <c r="WRS38" s="64"/>
      <c r="WRT38" s="64"/>
      <c r="WRU38" s="64"/>
      <c r="WRV38" s="64"/>
      <c r="WRW38" s="64"/>
      <c r="WRX38" s="64"/>
      <c r="WRY38" s="64"/>
      <c r="WRZ38" s="64"/>
      <c r="WSA38" s="64"/>
      <c r="WSB38" s="64"/>
      <c r="WSC38" s="64"/>
      <c r="WSD38" s="64"/>
      <c r="WSE38" s="64"/>
      <c r="WSF38" s="64"/>
      <c r="WSG38" s="64"/>
      <c r="WSH38" s="64"/>
      <c r="WSI38" s="64"/>
      <c r="WSJ38" s="64"/>
      <c r="WSK38" s="64"/>
      <c r="WSL38" s="64"/>
      <c r="WSM38" s="64"/>
      <c r="WSN38" s="64"/>
      <c r="WSO38" s="64"/>
      <c r="WSP38" s="64"/>
      <c r="WSQ38" s="64"/>
      <c r="WSR38" s="64"/>
      <c r="WSS38" s="64"/>
      <c r="WST38" s="64"/>
      <c r="WSU38" s="64"/>
      <c r="WSV38" s="64"/>
      <c r="WSW38" s="64"/>
      <c r="WSX38" s="64"/>
      <c r="WSY38" s="64"/>
      <c r="WSZ38" s="64"/>
      <c r="WTA38" s="64"/>
      <c r="WTB38" s="64"/>
      <c r="WTC38" s="64"/>
      <c r="WTD38" s="64"/>
      <c r="WTE38" s="64"/>
      <c r="WTF38" s="64"/>
      <c r="WTG38" s="64"/>
      <c r="WTH38" s="64"/>
      <c r="WTI38" s="64"/>
      <c r="WTJ38" s="64"/>
      <c r="WTK38" s="64"/>
      <c r="WTL38" s="64"/>
      <c r="WTM38" s="64"/>
      <c r="WTN38" s="64"/>
      <c r="WTO38" s="64"/>
      <c r="WTP38" s="64"/>
      <c r="WTQ38" s="64"/>
      <c r="WTR38" s="64"/>
      <c r="WTS38" s="64"/>
      <c r="WTT38" s="64"/>
      <c r="WTU38" s="64"/>
      <c r="WTV38" s="64"/>
      <c r="WTW38" s="64"/>
      <c r="WTX38" s="64"/>
      <c r="WTY38" s="64"/>
      <c r="WTZ38" s="64"/>
      <c r="WUA38" s="64"/>
      <c r="WUB38" s="64"/>
      <c r="WUC38" s="64"/>
      <c r="WUD38" s="64"/>
      <c r="WUE38" s="64"/>
      <c r="WUF38" s="64"/>
      <c r="WUG38" s="64"/>
      <c r="WUH38" s="64"/>
      <c r="WUI38" s="64"/>
      <c r="WUJ38" s="64"/>
      <c r="WUK38" s="64"/>
      <c r="WUL38" s="64"/>
      <c r="WUM38" s="64"/>
      <c r="WUN38" s="64"/>
      <c r="WUO38" s="64"/>
      <c r="WUP38" s="64"/>
      <c r="WUQ38" s="64"/>
      <c r="WUR38" s="64"/>
      <c r="WUS38" s="64"/>
      <c r="WUT38" s="64"/>
      <c r="WUU38" s="64"/>
      <c r="WUV38" s="64"/>
      <c r="WUW38" s="64"/>
      <c r="WUX38" s="64"/>
      <c r="WUY38" s="64"/>
      <c r="WUZ38" s="64"/>
      <c r="WVA38" s="64"/>
      <c r="WVB38" s="64"/>
      <c r="WVC38" s="64"/>
      <c r="WVD38" s="64"/>
      <c r="WVE38" s="64"/>
      <c r="WVF38" s="64"/>
      <c r="WVG38" s="64"/>
      <c r="WVH38" s="64"/>
      <c r="WVI38" s="64"/>
      <c r="WVJ38" s="64"/>
      <c r="WVK38" s="64"/>
      <c r="WVL38" s="64"/>
      <c r="WVM38" s="64"/>
      <c r="WVN38" s="64"/>
      <c r="WVO38" s="64"/>
      <c r="WVP38" s="64"/>
      <c r="WVQ38" s="64"/>
      <c r="WVR38" s="64"/>
      <c r="WVS38" s="64"/>
      <c r="WVT38" s="64"/>
      <c r="WVU38" s="64"/>
      <c r="WVV38" s="64"/>
      <c r="WVW38" s="64"/>
      <c r="WVX38" s="64"/>
      <c r="WVY38" s="64"/>
      <c r="WVZ38" s="64"/>
      <c r="WWA38" s="64"/>
      <c r="WWB38" s="64"/>
      <c r="WWC38" s="64"/>
      <c r="WWD38" s="64"/>
      <c r="WWE38" s="64"/>
      <c r="WWF38" s="64"/>
      <c r="WWG38" s="64"/>
      <c r="WWH38" s="64"/>
      <c r="WWI38" s="64"/>
      <c r="WWJ38" s="64"/>
      <c r="WWK38" s="64"/>
      <c r="WWL38" s="64"/>
      <c r="WWM38" s="64"/>
      <c r="WWN38" s="64"/>
      <c r="WWO38" s="64"/>
      <c r="WWP38" s="64"/>
      <c r="WWQ38" s="64"/>
      <c r="WWR38" s="64"/>
      <c r="WWS38" s="64"/>
      <c r="WWT38" s="64"/>
      <c r="WWU38" s="64"/>
      <c r="WWV38" s="64"/>
      <c r="WWW38" s="64"/>
      <c r="WWX38" s="64"/>
      <c r="WWY38" s="64"/>
      <c r="WWZ38" s="64"/>
      <c r="WXA38" s="64"/>
      <c r="WXB38" s="64"/>
      <c r="WXC38" s="64"/>
      <c r="WXD38" s="64"/>
      <c r="WXE38" s="64"/>
      <c r="WXF38" s="64"/>
      <c r="WXG38" s="64"/>
      <c r="WXH38" s="64"/>
      <c r="WXI38" s="64"/>
      <c r="WXJ38" s="64"/>
      <c r="WXK38" s="64"/>
      <c r="WXL38" s="64"/>
      <c r="WXM38" s="64"/>
      <c r="WXN38" s="64"/>
      <c r="WXO38" s="64"/>
      <c r="WXP38" s="64"/>
      <c r="WXQ38" s="64"/>
      <c r="WXR38" s="64"/>
      <c r="WXS38" s="64"/>
      <c r="WXT38" s="64"/>
      <c r="WXU38" s="64"/>
      <c r="WXV38" s="64"/>
      <c r="WXW38" s="64"/>
      <c r="WXX38" s="64"/>
      <c r="WXY38" s="64"/>
      <c r="WXZ38" s="64"/>
      <c r="WYA38" s="64"/>
      <c r="WYB38" s="64"/>
      <c r="WYC38" s="64"/>
      <c r="WYD38" s="64"/>
      <c r="WYE38" s="64"/>
      <c r="WYF38" s="64"/>
      <c r="WYG38" s="64"/>
      <c r="WYH38" s="64"/>
      <c r="WYI38" s="64"/>
      <c r="WYJ38" s="64"/>
      <c r="WYK38" s="64"/>
      <c r="WYL38" s="64"/>
      <c r="WYM38" s="64"/>
      <c r="WYN38" s="64"/>
      <c r="WYO38" s="64"/>
      <c r="WYP38" s="64"/>
      <c r="WYQ38" s="64"/>
      <c r="WYR38" s="64"/>
      <c r="WYS38" s="64"/>
      <c r="WYT38" s="64"/>
      <c r="WYU38" s="64"/>
      <c r="WYV38" s="64"/>
      <c r="WYW38" s="64"/>
      <c r="WYX38" s="64"/>
      <c r="WYY38" s="64"/>
      <c r="WYZ38" s="64"/>
      <c r="WZA38" s="64"/>
      <c r="WZB38" s="64"/>
      <c r="WZC38" s="64"/>
      <c r="WZD38" s="64"/>
      <c r="WZE38" s="64"/>
      <c r="WZF38" s="64"/>
      <c r="WZG38" s="64"/>
      <c r="WZH38" s="64"/>
      <c r="WZI38" s="64"/>
      <c r="WZJ38" s="64"/>
      <c r="WZK38" s="64"/>
      <c r="WZL38" s="64"/>
      <c r="WZM38" s="64"/>
      <c r="WZN38" s="64"/>
      <c r="WZO38" s="64"/>
      <c r="WZP38" s="64"/>
      <c r="WZQ38" s="64"/>
      <c r="WZR38" s="64"/>
      <c r="WZS38" s="64"/>
      <c r="WZT38" s="64"/>
      <c r="WZU38" s="64"/>
      <c r="WZV38" s="64"/>
      <c r="WZW38" s="64"/>
      <c r="WZX38" s="64"/>
      <c r="WZY38" s="64"/>
      <c r="WZZ38" s="64"/>
      <c r="XAA38" s="64"/>
      <c r="XAB38" s="64"/>
      <c r="XAC38" s="64"/>
      <c r="XAD38" s="64"/>
      <c r="XAE38" s="64"/>
      <c r="XAF38" s="64"/>
      <c r="XAG38" s="64"/>
      <c r="XAH38" s="64"/>
      <c r="XAI38" s="64"/>
      <c r="XAJ38" s="64"/>
      <c r="XAK38" s="64"/>
      <c r="XAL38" s="64"/>
      <c r="XAM38" s="64"/>
      <c r="XAN38" s="64"/>
      <c r="XAO38" s="64"/>
      <c r="XAP38" s="64"/>
      <c r="XAQ38" s="64"/>
      <c r="XAR38" s="64"/>
      <c r="XAS38" s="64"/>
      <c r="XAT38" s="64"/>
      <c r="XAU38" s="64"/>
      <c r="XAV38" s="64"/>
      <c r="XAW38" s="64"/>
      <c r="XAX38" s="64"/>
      <c r="XAY38" s="64"/>
      <c r="XAZ38" s="64"/>
      <c r="XBA38" s="64"/>
      <c r="XBB38" s="64"/>
      <c r="XBC38" s="64"/>
      <c r="XBD38" s="64"/>
      <c r="XBE38" s="64"/>
      <c r="XBF38" s="64"/>
      <c r="XBG38" s="64"/>
      <c r="XBH38" s="64"/>
      <c r="XBI38" s="64"/>
      <c r="XBJ38" s="64"/>
      <c r="XBK38" s="64"/>
      <c r="XBL38" s="64"/>
      <c r="XBM38" s="64"/>
      <c r="XBN38" s="64"/>
      <c r="XBO38" s="64"/>
      <c r="XBP38" s="64"/>
      <c r="XBQ38" s="64"/>
      <c r="XBR38" s="64"/>
      <c r="XBS38" s="64"/>
      <c r="XBT38" s="64"/>
      <c r="XBU38" s="64"/>
      <c r="XBV38" s="64"/>
      <c r="XBW38" s="64"/>
      <c r="XBX38" s="64"/>
      <c r="XBY38" s="64"/>
      <c r="XBZ38" s="64"/>
      <c r="XCA38" s="64"/>
      <c r="XCB38" s="64"/>
      <c r="XCC38" s="64"/>
      <c r="XCD38" s="64"/>
      <c r="XCE38" s="64"/>
      <c r="XCF38" s="64"/>
      <c r="XCG38" s="64"/>
      <c r="XCH38" s="64"/>
      <c r="XCI38" s="64"/>
      <c r="XCJ38" s="64"/>
      <c r="XCK38" s="64"/>
      <c r="XCL38" s="64"/>
      <c r="XCM38" s="64"/>
      <c r="XCN38" s="64"/>
      <c r="XCO38" s="64"/>
      <c r="XCP38" s="64"/>
      <c r="XCQ38" s="64"/>
      <c r="XCR38" s="64"/>
      <c r="XCS38" s="64"/>
      <c r="XCT38" s="64"/>
      <c r="XCU38" s="64"/>
      <c r="XCV38" s="64"/>
      <c r="XCW38" s="64"/>
      <c r="XCX38" s="64"/>
      <c r="XCY38" s="64"/>
      <c r="XCZ38" s="64"/>
    </row>
    <row r="39" spans="2:16328" s="64" customFormat="1" x14ac:dyDescent="0.35">
      <c r="B39" s="65" t="s">
        <v>104</v>
      </c>
      <c r="D39" s="66">
        <f ca="1">IFERROR(D38/C38-1,"na")</f>
        <v>3.7081858895998687E-2</v>
      </c>
      <c r="E39" s="66">
        <f t="shared" ref="E39:M39" ca="1" si="5">IFERROR(E38/D38-1,"na")</f>
        <v>3.8497547679795741E-2</v>
      </c>
      <c r="F39" s="66">
        <f t="shared" ca="1" si="5"/>
        <v>3.6981409126034093E-2</v>
      </c>
      <c r="G39" s="66">
        <f t="shared" ca="1" si="5"/>
        <v>2.8106446152186493E-2</v>
      </c>
      <c r="H39" s="66">
        <f t="shared" ca="1" si="5"/>
        <v>1.9707439248059178E-2</v>
      </c>
      <c r="I39" s="66">
        <f t="shared" ca="1" si="5"/>
        <v>1.2354692302837478E-2</v>
      </c>
      <c r="J39" s="66">
        <f t="shared" ca="1" si="5"/>
        <v>5.6515089206143898E-3</v>
      </c>
      <c r="K39" s="66">
        <f t="shared" ca="1" si="5"/>
        <v>-1.6308363711936558E-4</v>
      </c>
      <c r="L39" s="66">
        <f t="shared" ca="1" si="5"/>
        <v>-5.3865281557651246E-3</v>
      </c>
      <c r="M39" s="66">
        <f t="shared" ca="1" si="5"/>
        <v>-6.2894546234126714E-2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105</v>
      </c>
      <c r="C40" s="3">
        <f ca="1">+Model!Z200</f>
        <v>2061.9931387108786</v>
      </c>
      <c r="D40" s="3">
        <f ca="1">+Model!AA200</f>
        <v>2133.2551991611817</v>
      </c>
      <c r="E40" s="3">
        <f ca="1">+Model!AB200</f>
        <v>2240.7351449648181</v>
      </c>
      <c r="F40" s="3">
        <f ca="1">+Model!AC200</f>
        <v>2346.2105952079905</v>
      </c>
      <c r="G40" s="3">
        <f ca="1">+Model!AD200</f>
        <v>2432.491527266613</v>
      </c>
      <c r="H40" s="3">
        <f ca="1">+Model!AE200</f>
        <v>2492.2126401160599</v>
      </c>
      <c r="I40" s="3">
        <f ca="1">+Model!AF200</f>
        <v>2527.7432501753624</v>
      </c>
      <c r="J40" s="3">
        <f ca="1">+Model!AG200</f>
        <v>2540.6746444553792</v>
      </c>
      <c r="K40" s="3">
        <f ca="1">+Model!AH200</f>
        <v>2534.2177854868223</v>
      </c>
      <c r="L40" s="3">
        <f ca="1">+Model!AI200</f>
        <v>2510.7637091566539</v>
      </c>
      <c r="M40" s="4">
        <f ca="1">+L40*(1+$K$20)</f>
        <v>2352.8503649681334</v>
      </c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4"/>
      <c r="JN40" s="64"/>
      <c r="JO40" s="64"/>
      <c r="JP40" s="64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4"/>
      <c r="KS40" s="64"/>
      <c r="KT40" s="64"/>
      <c r="KU40" s="64"/>
      <c r="KV40" s="64"/>
      <c r="KW40" s="64"/>
      <c r="KX40" s="64"/>
      <c r="KY40" s="64"/>
      <c r="KZ40" s="64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4"/>
      <c r="LT40" s="64"/>
      <c r="LU40" s="64"/>
      <c r="LV40" s="64"/>
      <c r="LW40" s="64"/>
      <c r="LX40" s="64"/>
      <c r="LY40" s="64"/>
      <c r="LZ40" s="64"/>
      <c r="MA40" s="64"/>
      <c r="MB40" s="64"/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/>
      <c r="MQ40" s="64"/>
      <c r="MR40" s="64"/>
      <c r="MS40" s="64"/>
      <c r="MT40" s="64"/>
      <c r="MU40" s="64"/>
      <c r="MV40" s="64"/>
      <c r="MW40" s="64"/>
      <c r="MX40" s="64"/>
      <c r="MY40" s="64"/>
      <c r="MZ40" s="64"/>
      <c r="NA40" s="64"/>
      <c r="NB40" s="64"/>
      <c r="NC40" s="64"/>
      <c r="ND40" s="64"/>
      <c r="NE40" s="64"/>
      <c r="NF40" s="64"/>
      <c r="NG40" s="64"/>
      <c r="NH40" s="64"/>
      <c r="NI40" s="64"/>
      <c r="NJ40" s="64"/>
      <c r="NK40" s="64"/>
      <c r="NL40" s="64"/>
      <c r="NM40" s="64"/>
      <c r="NN40" s="64"/>
      <c r="NO40" s="64"/>
      <c r="NP40" s="64"/>
      <c r="NQ40" s="64"/>
      <c r="NR40" s="64"/>
      <c r="NS40" s="64"/>
      <c r="NT40" s="64"/>
      <c r="NU40" s="64"/>
      <c r="NV40" s="64"/>
      <c r="NW40" s="64"/>
      <c r="NX40" s="64"/>
      <c r="NY40" s="64"/>
      <c r="NZ40" s="64"/>
      <c r="OA40" s="64"/>
      <c r="OB40" s="64"/>
      <c r="OC40" s="64"/>
      <c r="OD40" s="64"/>
      <c r="OE40" s="64"/>
      <c r="OF40" s="64"/>
      <c r="OG40" s="64"/>
      <c r="OH40" s="64"/>
      <c r="OI40" s="64"/>
      <c r="OJ40" s="64"/>
      <c r="OK40" s="64"/>
      <c r="OL40" s="64"/>
      <c r="OM40" s="64"/>
      <c r="ON40" s="64"/>
      <c r="OO40" s="64"/>
      <c r="OP40" s="64"/>
      <c r="OQ40" s="64"/>
      <c r="OR40" s="64"/>
      <c r="OS40" s="64"/>
      <c r="OT40" s="64"/>
      <c r="OU40" s="64"/>
      <c r="OV40" s="64"/>
      <c r="OW40" s="64"/>
      <c r="OX40" s="64"/>
      <c r="OY40" s="64"/>
      <c r="OZ40" s="64"/>
      <c r="PA40" s="64"/>
      <c r="PB40" s="64"/>
      <c r="PC40" s="64"/>
      <c r="PD40" s="64"/>
      <c r="PE40" s="64"/>
      <c r="PF40" s="64"/>
      <c r="PG40" s="64"/>
      <c r="PH40" s="64"/>
      <c r="PI40" s="64"/>
      <c r="PJ40" s="64"/>
      <c r="PK40" s="64"/>
      <c r="PL40" s="64"/>
      <c r="PM40" s="64"/>
      <c r="PN40" s="64"/>
      <c r="PO40" s="64"/>
      <c r="PP40" s="64"/>
      <c r="PQ40" s="64"/>
      <c r="PR40" s="64"/>
      <c r="PS40" s="64"/>
      <c r="PT40" s="64"/>
      <c r="PU40" s="64"/>
      <c r="PV40" s="64"/>
      <c r="PW40" s="64"/>
      <c r="PX40" s="64"/>
      <c r="PY40" s="64"/>
      <c r="PZ40" s="64"/>
      <c r="QA40" s="64"/>
      <c r="QB40" s="64"/>
      <c r="QC40" s="64"/>
      <c r="QD40" s="64"/>
      <c r="QE40" s="64"/>
      <c r="QF40" s="64"/>
      <c r="QG40" s="64"/>
      <c r="QH40" s="64"/>
      <c r="QI40" s="64"/>
      <c r="QJ40" s="64"/>
      <c r="QK40" s="64"/>
      <c r="QL40" s="64"/>
      <c r="QM40" s="64"/>
      <c r="QN40" s="64"/>
      <c r="QO40" s="64"/>
      <c r="QP40" s="64"/>
      <c r="QQ40" s="64"/>
      <c r="QR40" s="64"/>
      <c r="QS40" s="64"/>
      <c r="QT40" s="64"/>
      <c r="QU40" s="64"/>
      <c r="QV40" s="64"/>
      <c r="QW40" s="64"/>
      <c r="QX40" s="64"/>
      <c r="QY40" s="64"/>
      <c r="QZ40" s="64"/>
      <c r="RA40" s="64"/>
      <c r="RB40" s="64"/>
      <c r="RC40" s="64"/>
      <c r="RD40" s="64"/>
      <c r="RE40" s="64"/>
      <c r="RF40" s="64"/>
      <c r="RG40" s="64"/>
      <c r="RH40" s="64"/>
      <c r="RI40" s="64"/>
      <c r="RJ40" s="64"/>
      <c r="RK40" s="64"/>
      <c r="RL40" s="64"/>
      <c r="RM40" s="64"/>
      <c r="RN40" s="64"/>
      <c r="RO40" s="64"/>
      <c r="RP40" s="64"/>
      <c r="RQ40" s="64"/>
      <c r="RR40" s="64"/>
      <c r="RS40" s="64"/>
      <c r="RT40" s="64"/>
      <c r="RU40" s="64"/>
      <c r="RV40" s="64"/>
      <c r="RW40" s="64"/>
      <c r="RX40" s="64"/>
      <c r="RY40" s="64"/>
      <c r="RZ40" s="64"/>
      <c r="SA40" s="64"/>
      <c r="SB40" s="64"/>
      <c r="SC40" s="64"/>
      <c r="SD40" s="64"/>
      <c r="SE40" s="64"/>
      <c r="SF40" s="64"/>
      <c r="SG40" s="64"/>
      <c r="SH40" s="64"/>
      <c r="SI40" s="64"/>
      <c r="SJ40" s="64"/>
      <c r="SK40" s="64"/>
      <c r="SL40" s="64"/>
      <c r="SM40" s="64"/>
      <c r="SN40" s="64"/>
      <c r="SO40" s="64"/>
      <c r="SP40" s="64"/>
      <c r="SQ40" s="64"/>
      <c r="SR40" s="64"/>
      <c r="SS40" s="64"/>
      <c r="ST40" s="64"/>
      <c r="SU40" s="64"/>
      <c r="SV40" s="64"/>
      <c r="SW40" s="64"/>
      <c r="SX40" s="64"/>
      <c r="SY40" s="64"/>
      <c r="SZ40" s="64"/>
      <c r="TA40" s="64"/>
      <c r="TB40" s="64"/>
      <c r="TC40" s="64"/>
      <c r="TD40" s="64"/>
      <c r="TE40" s="64"/>
      <c r="TF40" s="64"/>
      <c r="TG40" s="64"/>
      <c r="TH40" s="64"/>
      <c r="TI40" s="64"/>
      <c r="TJ40" s="64"/>
      <c r="TK40" s="64"/>
      <c r="TL40" s="64"/>
      <c r="TM40" s="64"/>
      <c r="TN40" s="64"/>
      <c r="TO40" s="64"/>
      <c r="TP40" s="64"/>
      <c r="TQ40" s="64"/>
      <c r="TR40" s="64"/>
      <c r="TS40" s="64"/>
      <c r="TT40" s="64"/>
      <c r="TU40" s="64"/>
      <c r="TV40" s="64"/>
      <c r="TW40" s="64"/>
      <c r="TX40" s="64"/>
      <c r="TY40" s="64"/>
      <c r="TZ40" s="64"/>
      <c r="UA40" s="64"/>
      <c r="UB40" s="64"/>
      <c r="UC40" s="64"/>
      <c r="UD40" s="64"/>
      <c r="UE40" s="64"/>
      <c r="UF40" s="64"/>
      <c r="UG40" s="64"/>
      <c r="UH40" s="64"/>
      <c r="UI40" s="64"/>
      <c r="UJ40" s="64"/>
      <c r="UK40" s="64"/>
      <c r="UL40" s="64"/>
      <c r="UM40" s="64"/>
      <c r="UN40" s="64"/>
      <c r="UO40" s="64"/>
      <c r="UP40" s="64"/>
      <c r="UQ40" s="64"/>
      <c r="UR40" s="64"/>
      <c r="US40" s="64"/>
      <c r="UT40" s="64"/>
      <c r="UU40" s="64"/>
      <c r="UV40" s="64"/>
      <c r="UW40" s="64"/>
      <c r="UX40" s="64"/>
      <c r="UY40" s="64"/>
      <c r="UZ40" s="64"/>
      <c r="VA40" s="64"/>
      <c r="VB40" s="64"/>
      <c r="VC40" s="64"/>
      <c r="VD40" s="64"/>
      <c r="VE40" s="64"/>
      <c r="VF40" s="64"/>
      <c r="VG40" s="64"/>
      <c r="VH40" s="64"/>
      <c r="VI40" s="64"/>
      <c r="VJ40" s="64"/>
      <c r="VK40" s="64"/>
      <c r="VL40" s="64"/>
      <c r="VM40" s="64"/>
      <c r="VN40" s="64"/>
      <c r="VO40" s="64"/>
      <c r="VP40" s="64"/>
      <c r="VQ40" s="64"/>
      <c r="VR40" s="64"/>
      <c r="VS40" s="64"/>
      <c r="VT40" s="64"/>
      <c r="VU40" s="64"/>
      <c r="VV40" s="64"/>
      <c r="VW40" s="64"/>
      <c r="VX40" s="64"/>
      <c r="VY40" s="64"/>
      <c r="VZ40" s="64"/>
      <c r="WA40" s="64"/>
      <c r="WB40" s="64"/>
      <c r="WC40" s="64"/>
      <c r="WD40" s="64"/>
      <c r="WE40" s="64"/>
      <c r="WF40" s="64"/>
      <c r="WG40" s="64"/>
      <c r="WH40" s="64"/>
      <c r="WI40" s="64"/>
      <c r="WJ40" s="64"/>
      <c r="WK40" s="64"/>
      <c r="WL40" s="64"/>
      <c r="WM40" s="64"/>
      <c r="WN40" s="64"/>
      <c r="WO40" s="64"/>
      <c r="WP40" s="64"/>
      <c r="WQ40" s="64"/>
      <c r="WR40" s="64"/>
      <c r="WS40" s="64"/>
      <c r="WT40" s="64"/>
      <c r="WU40" s="64"/>
      <c r="WV40" s="64"/>
      <c r="WW40" s="64"/>
      <c r="WX40" s="64"/>
      <c r="WY40" s="64"/>
      <c r="WZ40" s="64"/>
      <c r="XA40" s="64"/>
      <c r="XB40" s="64"/>
      <c r="XC40" s="64"/>
      <c r="XD40" s="64"/>
      <c r="XE40" s="64"/>
      <c r="XF40" s="64"/>
      <c r="XG40" s="64"/>
      <c r="XH40" s="64"/>
      <c r="XI40" s="64"/>
      <c r="XJ40" s="64"/>
      <c r="XK40" s="64"/>
      <c r="XL40" s="64"/>
      <c r="XM40" s="64"/>
      <c r="XN40" s="64"/>
      <c r="XO40" s="64"/>
      <c r="XP40" s="64"/>
      <c r="XQ40" s="64"/>
      <c r="XR40" s="64"/>
      <c r="XS40" s="64"/>
      <c r="XT40" s="64"/>
      <c r="XU40" s="64"/>
      <c r="XV40" s="64"/>
      <c r="XW40" s="64"/>
      <c r="XX40" s="64"/>
      <c r="XY40" s="64"/>
      <c r="XZ40" s="64"/>
      <c r="YA40" s="64"/>
      <c r="YB40" s="64"/>
      <c r="YC40" s="64"/>
      <c r="YD40" s="64"/>
      <c r="YE40" s="64"/>
      <c r="YF40" s="64"/>
      <c r="YG40" s="64"/>
      <c r="YH40" s="64"/>
      <c r="YI40" s="64"/>
      <c r="YJ40" s="64"/>
      <c r="YK40" s="64"/>
      <c r="YL40" s="64"/>
      <c r="YM40" s="64"/>
      <c r="YN40" s="64"/>
      <c r="YO40" s="64"/>
      <c r="YP40" s="64"/>
      <c r="YQ40" s="64"/>
      <c r="YR40" s="64"/>
      <c r="YS40" s="64"/>
      <c r="YT40" s="64"/>
      <c r="YU40" s="64"/>
      <c r="YV40" s="64"/>
      <c r="YW40" s="64"/>
      <c r="YX40" s="64"/>
      <c r="YY40" s="64"/>
      <c r="YZ40" s="64"/>
      <c r="ZA40" s="64"/>
      <c r="ZB40" s="64"/>
      <c r="ZC40" s="64"/>
      <c r="ZD40" s="64"/>
      <c r="ZE40" s="64"/>
      <c r="ZF40" s="64"/>
      <c r="ZG40" s="64"/>
      <c r="ZH40" s="64"/>
      <c r="ZI40" s="64"/>
      <c r="ZJ40" s="64"/>
      <c r="ZK40" s="64"/>
      <c r="ZL40" s="64"/>
      <c r="ZM40" s="64"/>
      <c r="ZN40" s="64"/>
      <c r="ZO40" s="64"/>
      <c r="ZP40" s="64"/>
      <c r="ZQ40" s="64"/>
      <c r="ZR40" s="64"/>
      <c r="ZS40" s="64"/>
      <c r="ZT40" s="64"/>
      <c r="ZU40" s="64"/>
      <c r="ZV40" s="64"/>
      <c r="ZW40" s="64"/>
      <c r="ZX40" s="64"/>
      <c r="ZY40" s="64"/>
      <c r="ZZ40" s="64"/>
      <c r="AAA40" s="64"/>
      <c r="AAB40" s="64"/>
      <c r="AAC40" s="64"/>
      <c r="AAD40" s="64"/>
      <c r="AAE40" s="64"/>
      <c r="AAF40" s="64"/>
      <c r="AAG40" s="64"/>
      <c r="AAH40" s="64"/>
      <c r="AAI40" s="64"/>
      <c r="AAJ40" s="64"/>
      <c r="AAK40" s="64"/>
      <c r="AAL40" s="64"/>
      <c r="AAM40" s="64"/>
      <c r="AAN40" s="64"/>
      <c r="AAO40" s="64"/>
      <c r="AAP40" s="64"/>
      <c r="AAQ40" s="64"/>
      <c r="AAR40" s="64"/>
      <c r="AAS40" s="64"/>
      <c r="AAT40" s="64"/>
      <c r="AAU40" s="64"/>
      <c r="AAV40" s="64"/>
      <c r="AAW40" s="64"/>
      <c r="AAX40" s="64"/>
      <c r="AAY40" s="64"/>
      <c r="AAZ40" s="64"/>
      <c r="ABA40" s="64"/>
      <c r="ABB40" s="64"/>
      <c r="ABC40" s="64"/>
      <c r="ABD40" s="64"/>
      <c r="ABE40" s="64"/>
      <c r="ABF40" s="64"/>
      <c r="ABG40" s="64"/>
      <c r="ABH40" s="64"/>
      <c r="ABI40" s="64"/>
      <c r="ABJ40" s="64"/>
      <c r="ABK40" s="64"/>
      <c r="ABL40" s="64"/>
      <c r="ABM40" s="64"/>
      <c r="ABN40" s="64"/>
      <c r="ABO40" s="64"/>
      <c r="ABP40" s="64"/>
      <c r="ABQ40" s="64"/>
      <c r="ABR40" s="64"/>
      <c r="ABS40" s="64"/>
      <c r="ABT40" s="64"/>
      <c r="ABU40" s="64"/>
      <c r="ABV40" s="64"/>
      <c r="ABW40" s="64"/>
      <c r="ABX40" s="64"/>
      <c r="ABY40" s="64"/>
      <c r="ABZ40" s="64"/>
      <c r="ACA40" s="64"/>
      <c r="ACB40" s="64"/>
      <c r="ACC40" s="64"/>
      <c r="ACD40" s="64"/>
      <c r="ACE40" s="64"/>
      <c r="ACF40" s="64"/>
      <c r="ACG40" s="64"/>
      <c r="ACH40" s="64"/>
      <c r="ACI40" s="64"/>
      <c r="ACJ40" s="64"/>
      <c r="ACK40" s="64"/>
      <c r="ACL40" s="64"/>
      <c r="ACM40" s="64"/>
      <c r="ACN40" s="64"/>
      <c r="ACO40" s="64"/>
      <c r="ACP40" s="64"/>
      <c r="ACQ40" s="64"/>
      <c r="ACR40" s="64"/>
      <c r="ACS40" s="64"/>
      <c r="ACT40" s="64"/>
      <c r="ACU40" s="64"/>
      <c r="ACV40" s="64"/>
      <c r="ACW40" s="64"/>
      <c r="ACX40" s="64"/>
      <c r="ACY40" s="64"/>
      <c r="ACZ40" s="64"/>
      <c r="ADA40" s="64"/>
      <c r="ADB40" s="64"/>
      <c r="ADC40" s="64"/>
      <c r="ADD40" s="64"/>
      <c r="ADE40" s="64"/>
      <c r="ADF40" s="64"/>
      <c r="ADG40" s="64"/>
      <c r="ADH40" s="64"/>
      <c r="ADI40" s="64"/>
      <c r="ADJ40" s="64"/>
      <c r="ADK40" s="64"/>
      <c r="ADL40" s="64"/>
      <c r="ADM40" s="64"/>
      <c r="ADN40" s="64"/>
      <c r="ADO40" s="64"/>
      <c r="ADP40" s="64"/>
      <c r="ADQ40" s="64"/>
      <c r="ADR40" s="64"/>
      <c r="ADS40" s="64"/>
      <c r="ADT40" s="64"/>
      <c r="ADU40" s="64"/>
      <c r="ADV40" s="64"/>
      <c r="ADW40" s="64"/>
      <c r="ADX40" s="64"/>
      <c r="ADY40" s="64"/>
      <c r="ADZ40" s="64"/>
      <c r="AEA40" s="64"/>
      <c r="AEB40" s="64"/>
      <c r="AEC40" s="64"/>
      <c r="AED40" s="64"/>
      <c r="AEE40" s="64"/>
      <c r="AEF40" s="64"/>
      <c r="AEG40" s="64"/>
      <c r="AEH40" s="64"/>
      <c r="AEI40" s="64"/>
      <c r="AEJ40" s="64"/>
      <c r="AEK40" s="64"/>
      <c r="AEL40" s="64"/>
      <c r="AEM40" s="64"/>
      <c r="AEN40" s="64"/>
      <c r="AEO40" s="64"/>
      <c r="AEP40" s="64"/>
      <c r="AEQ40" s="64"/>
      <c r="AER40" s="64"/>
      <c r="AES40" s="64"/>
      <c r="AET40" s="64"/>
      <c r="AEU40" s="64"/>
      <c r="AEV40" s="64"/>
      <c r="AEW40" s="64"/>
      <c r="AEX40" s="64"/>
      <c r="AEY40" s="64"/>
      <c r="AEZ40" s="64"/>
      <c r="AFA40" s="64"/>
      <c r="AFB40" s="64"/>
      <c r="AFC40" s="64"/>
      <c r="AFD40" s="64"/>
      <c r="AFE40" s="64"/>
      <c r="AFF40" s="64"/>
      <c r="AFG40" s="64"/>
      <c r="AFH40" s="64"/>
      <c r="AFI40" s="64"/>
      <c r="AFJ40" s="64"/>
      <c r="AFK40" s="64"/>
      <c r="AFL40" s="64"/>
      <c r="AFM40" s="64"/>
      <c r="AFN40" s="64"/>
      <c r="AFO40" s="64"/>
      <c r="AFP40" s="64"/>
      <c r="AFQ40" s="64"/>
      <c r="AFR40" s="64"/>
      <c r="AFS40" s="64"/>
      <c r="AFT40" s="64"/>
      <c r="AFU40" s="64"/>
      <c r="AFV40" s="64"/>
      <c r="AFW40" s="64"/>
      <c r="AFX40" s="64"/>
      <c r="AFY40" s="64"/>
      <c r="AFZ40" s="64"/>
      <c r="AGA40" s="64"/>
      <c r="AGB40" s="64"/>
      <c r="AGC40" s="64"/>
      <c r="AGD40" s="64"/>
      <c r="AGE40" s="64"/>
      <c r="AGF40" s="64"/>
      <c r="AGG40" s="64"/>
      <c r="AGH40" s="64"/>
      <c r="AGI40" s="64"/>
      <c r="AGJ40" s="64"/>
      <c r="AGK40" s="64"/>
      <c r="AGL40" s="64"/>
      <c r="AGM40" s="64"/>
      <c r="AGN40" s="64"/>
      <c r="AGO40" s="64"/>
      <c r="AGP40" s="64"/>
      <c r="AGQ40" s="64"/>
      <c r="AGR40" s="64"/>
      <c r="AGS40" s="64"/>
      <c r="AGT40" s="64"/>
      <c r="AGU40" s="64"/>
      <c r="AGV40" s="64"/>
      <c r="AGW40" s="64"/>
      <c r="AGX40" s="64"/>
      <c r="AGY40" s="64"/>
      <c r="AGZ40" s="64"/>
      <c r="AHA40" s="64"/>
      <c r="AHB40" s="64"/>
      <c r="AHC40" s="64"/>
      <c r="AHD40" s="64"/>
      <c r="AHE40" s="64"/>
      <c r="AHF40" s="64"/>
      <c r="AHG40" s="64"/>
      <c r="AHH40" s="64"/>
      <c r="AHI40" s="64"/>
      <c r="AHJ40" s="64"/>
      <c r="AHK40" s="64"/>
      <c r="AHL40" s="64"/>
      <c r="AHM40" s="64"/>
      <c r="AHN40" s="64"/>
      <c r="AHO40" s="64"/>
      <c r="AHP40" s="64"/>
      <c r="AHQ40" s="64"/>
      <c r="AHR40" s="64"/>
      <c r="AHS40" s="64"/>
      <c r="AHT40" s="64"/>
      <c r="AHU40" s="64"/>
      <c r="AHV40" s="64"/>
      <c r="AHW40" s="64"/>
      <c r="AHX40" s="64"/>
      <c r="AHY40" s="64"/>
      <c r="AHZ40" s="64"/>
      <c r="AIA40" s="64"/>
      <c r="AIB40" s="64"/>
      <c r="AIC40" s="64"/>
      <c r="AID40" s="64"/>
      <c r="AIE40" s="64"/>
      <c r="AIF40" s="64"/>
      <c r="AIG40" s="64"/>
      <c r="AIH40" s="64"/>
      <c r="AII40" s="64"/>
      <c r="AIJ40" s="64"/>
      <c r="AIK40" s="64"/>
      <c r="AIL40" s="64"/>
      <c r="AIM40" s="64"/>
      <c r="AIN40" s="64"/>
      <c r="AIO40" s="64"/>
      <c r="AIP40" s="64"/>
      <c r="AIQ40" s="64"/>
      <c r="AIR40" s="64"/>
      <c r="AIS40" s="64"/>
      <c r="AIT40" s="64"/>
      <c r="AIU40" s="64"/>
      <c r="AIV40" s="64"/>
      <c r="AIW40" s="64"/>
      <c r="AIX40" s="64"/>
      <c r="AIY40" s="64"/>
      <c r="AIZ40" s="64"/>
      <c r="AJA40" s="64"/>
      <c r="AJB40" s="64"/>
      <c r="AJC40" s="64"/>
      <c r="AJD40" s="64"/>
      <c r="AJE40" s="64"/>
      <c r="AJF40" s="64"/>
      <c r="AJG40" s="64"/>
      <c r="AJH40" s="64"/>
      <c r="AJI40" s="64"/>
      <c r="AJJ40" s="64"/>
      <c r="AJK40" s="64"/>
      <c r="AJL40" s="64"/>
      <c r="AJM40" s="64"/>
      <c r="AJN40" s="64"/>
      <c r="AJO40" s="64"/>
      <c r="AJP40" s="64"/>
      <c r="AJQ40" s="64"/>
      <c r="AJR40" s="64"/>
      <c r="AJS40" s="64"/>
      <c r="AJT40" s="64"/>
      <c r="AJU40" s="64"/>
      <c r="AJV40" s="64"/>
      <c r="AJW40" s="64"/>
      <c r="AJX40" s="64"/>
      <c r="AJY40" s="64"/>
      <c r="AJZ40" s="64"/>
      <c r="AKA40" s="64"/>
      <c r="AKB40" s="64"/>
      <c r="AKC40" s="64"/>
      <c r="AKD40" s="64"/>
      <c r="AKE40" s="64"/>
      <c r="AKF40" s="64"/>
      <c r="AKG40" s="64"/>
      <c r="AKH40" s="64"/>
      <c r="AKI40" s="64"/>
      <c r="AKJ40" s="64"/>
      <c r="AKK40" s="64"/>
      <c r="AKL40" s="64"/>
      <c r="AKM40" s="64"/>
      <c r="AKN40" s="64"/>
      <c r="AKO40" s="64"/>
      <c r="AKP40" s="64"/>
      <c r="AKQ40" s="64"/>
      <c r="AKR40" s="64"/>
      <c r="AKS40" s="64"/>
      <c r="AKT40" s="64"/>
      <c r="AKU40" s="64"/>
      <c r="AKV40" s="64"/>
      <c r="AKW40" s="64"/>
      <c r="AKX40" s="64"/>
      <c r="AKY40" s="64"/>
      <c r="AKZ40" s="64"/>
      <c r="ALA40" s="64"/>
      <c r="ALB40" s="64"/>
      <c r="ALC40" s="64"/>
      <c r="ALD40" s="64"/>
      <c r="ALE40" s="64"/>
      <c r="ALF40" s="64"/>
      <c r="ALG40" s="64"/>
      <c r="ALH40" s="64"/>
      <c r="ALI40" s="64"/>
      <c r="ALJ40" s="64"/>
      <c r="ALK40" s="64"/>
      <c r="ALL40" s="64"/>
      <c r="ALM40" s="64"/>
      <c r="ALN40" s="64"/>
      <c r="ALO40" s="64"/>
      <c r="ALP40" s="64"/>
      <c r="ALQ40" s="64"/>
      <c r="ALR40" s="64"/>
      <c r="ALS40" s="64"/>
      <c r="ALT40" s="64"/>
      <c r="ALU40" s="64"/>
      <c r="ALV40" s="64"/>
      <c r="ALW40" s="64"/>
      <c r="ALX40" s="64"/>
      <c r="ALY40" s="64"/>
      <c r="ALZ40" s="64"/>
      <c r="AMA40" s="64"/>
      <c r="AMB40" s="64"/>
      <c r="AMC40" s="64"/>
      <c r="AMD40" s="64"/>
      <c r="AME40" s="64"/>
      <c r="AMF40" s="64"/>
      <c r="AMG40" s="64"/>
      <c r="AMH40" s="64"/>
      <c r="AMI40" s="64"/>
      <c r="AMJ40" s="64"/>
      <c r="AMK40" s="64"/>
      <c r="AML40" s="64"/>
      <c r="AMM40" s="64"/>
      <c r="AMN40" s="64"/>
      <c r="AMO40" s="64"/>
      <c r="AMP40" s="64"/>
      <c r="AMQ40" s="64"/>
      <c r="AMR40" s="64"/>
      <c r="AMS40" s="64"/>
      <c r="AMT40" s="64"/>
      <c r="AMU40" s="64"/>
      <c r="AMV40" s="64"/>
      <c r="AMW40" s="64"/>
      <c r="AMX40" s="64"/>
      <c r="AMY40" s="64"/>
      <c r="AMZ40" s="64"/>
      <c r="ANA40" s="64"/>
      <c r="ANB40" s="64"/>
      <c r="ANC40" s="64"/>
      <c r="AND40" s="64"/>
      <c r="ANE40" s="64"/>
      <c r="ANF40" s="64"/>
      <c r="ANG40" s="64"/>
      <c r="ANH40" s="64"/>
      <c r="ANI40" s="64"/>
      <c r="ANJ40" s="64"/>
      <c r="ANK40" s="64"/>
      <c r="ANL40" s="64"/>
      <c r="ANM40" s="64"/>
      <c r="ANN40" s="64"/>
      <c r="ANO40" s="64"/>
      <c r="ANP40" s="64"/>
      <c r="ANQ40" s="64"/>
      <c r="ANR40" s="64"/>
      <c r="ANS40" s="64"/>
      <c r="ANT40" s="64"/>
      <c r="ANU40" s="64"/>
      <c r="ANV40" s="64"/>
      <c r="ANW40" s="64"/>
      <c r="ANX40" s="64"/>
      <c r="ANY40" s="64"/>
      <c r="ANZ40" s="64"/>
      <c r="AOA40" s="64"/>
      <c r="AOB40" s="64"/>
      <c r="AOC40" s="64"/>
      <c r="AOD40" s="64"/>
      <c r="AOE40" s="64"/>
      <c r="AOF40" s="64"/>
      <c r="AOG40" s="64"/>
      <c r="AOH40" s="64"/>
      <c r="AOI40" s="64"/>
      <c r="AOJ40" s="64"/>
      <c r="AOK40" s="64"/>
      <c r="AOL40" s="64"/>
      <c r="AOM40" s="64"/>
      <c r="AON40" s="64"/>
      <c r="AOO40" s="64"/>
      <c r="AOP40" s="64"/>
      <c r="AOQ40" s="64"/>
      <c r="AOR40" s="64"/>
      <c r="AOS40" s="64"/>
      <c r="AOT40" s="64"/>
      <c r="AOU40" s="64"/>
      <c r="AOV40" s="64"/>
      <c r="AOW40" s="64"/>
      <c r="AOX40" s="64"/>
      <c r="AOY40" s="64"/>
      <c r="AOZ40" s="64"/>
      <c r="APA40" s="64"/>
      <c r="APB40" s="64"/>
      <c r="APC40" s="64"/>
      <c r="APD40" s="64"/>
      <c r="APE40" s="64"/>
      <c r="APF40" s="64"/>
      <c r="APG40" s="64"/>
      <c r="APH40" s="64"/>
      <c r="API40" s="64"/>
      <c r="APJ40" s="64"/>
      <c r="APK40" s="64"/>
      <c r="APL40" s="64"/>
      <c r="APM40" s="64"/>
      <c r="APN40" s="64"/>
      <c r="APO40" s="64"/>
      <c r="APP40" s="64"/>
      <c r="APQ40" s="64"/>
      <c r="APR40" s="64"/>
      <c r="APS40" s="64"/>
      <c r="APT40" s="64"/>
      <c r="APU40" s="64"/>
      <c r="APV40" s="64"/>
      <c r="APW40" s="64"/>
      <c r="APX40" s="64"/>
      <c r="APY40" s="64"/>
      <c r="APZ40" s="64"/>
      <c r="AQA40" s="64"/>
      <c r="AQB40" s="64"/>
      <c r="AQC40" s="64"/>
      <c r="AQD40" s="64"/>
      <c r="AQE40" s="64"/>
      <c r="AQF40" s="64"/>
      <c r="AQG40" s="64"/>
      <c r="AQH40" s="64"/>
      <c r="AQI40" s="64"/>
      <c r="AQJ40" s="64"/>
      <c r="AQK40" s="64"/>
      <c r="AQL40" s="64"/>
      <c r="AQM40" s="64"/>
      <c r="AQN40" s="64"/>
      <c r="AQO40" s="64"/>
      <c r="AQP40" s="64"/>
      <c r="AQQ40" s="64"/>
      <c r="AQR40" s="64"/>
      <c r="AQS40" s="64"/>
      <c r="AQT40" s="64"/>
      <c r="AQU40" s="64"/>
      <c r="AQV40" s="64"/>
      <c r="AQW40" s="64"/>
      <c r="AQX40" s="64"/>
      <c r="AQY40" s="64"/>
      <c r="AQZ40" s="64"/>
      <c r="ARA40" s="64"/>
      <c r="ARB40" s="64"/>
      <c r="ARC40" s="64"/>
      <c r="ARD40" s="64"/>
      <c r="ARE40" s="64"/>
      <c r="ARF40" s="64"/>
      <c r="ARG40" s="64"/>
      <c r="ARH40" s="64"/>
      <c r="ARI40" s="64"/>
      <c r="ARJ40" s="64"/>
      <c r="ARK40" s="64"/>
      <c r="ARL40" s="64"/>
      <c r="ARM40" s="64"/>
      <c r="ARN40" s="64"/>
      <c r="ARO40" s="64"/>
      <c r="ARP40" s="64"/>
      <c r="ARQ40" s="64"/>
      <c r="ARR40" s="64"/>
      <c r="ARS40" s="64"/>
      <c r="ART40" s="64"/>
      <c r="ARU40" s="64"/>
      <c r="ARV40" s="64"/>
      <c r="ARW40" s="64"/>
      <c r="ARX40" s="64"/>
      <c r="ARY40" s="64"/>
      <c r="ARZ40" s="64"/>
      <c r="ASA40" s="64"/>
      <c r="ASB40" s="64"/>
      <c r="ASC40" s="64"/>
      <c r="ASD40" s="64"/>
      <c r="ASE40" s="64"/>
      <c r="ASF40" s="64"/>
      <c r="ASG40" s="64"/>
      <c r="ASH40" s="64"/>
      <c r="ASI40" s="64"/>
      <c r="ASJ40" s="64"/>
      <c r="ASK40" s="64"/>
      <c r="ASL40" s="64"/>
      <c r="ASM40" s="64"/>
      <c r="ASN40" s="64"/>
      <c r="ASO40" s="64"/>
      <c r="ASP40" s="64"/>
      <c r="ASQ40" s="64"/>
      <c r="ASR40" s="64"/>
      <c r="ASS40" s="64"/>
      <c r="AST40" s="64"/>
      <c r="ASU40" s="64"/>
      <c r="ASV40" s="64"/>
      <c r="ASW40" s="64"/>
      <c r="ASX40" s="64"/>
      <c r="ASY40" s="64"/>
      <c r="ASZ40" s="64"/>
      <c r="ATA40" s="64"/>
      <c r="ATB40" s="64"/>
      <c r="ATC40" s="64"/>
      <c r="ATD40" s="64"/>
      <c r="ATE40" s="64"/>
      <c r="ATF40" s="64"/>
      <c r="ATG40" s="64"/>
      <c r="ATH40" s="64"/>
      <c r="ATI40" s="64"/>
      <c r="ATJ40" s="64"/>
      <c r="ATK40" s="64"/>
      <c r="ATL40" s="64"/>
      <c r="ATM40" s="64"/>
      <c r="ATN40" s="64"/>
      <c r="ATO40" s="64"/>
      <c r="ATP40" s="64"/>
      <c r="ATQ40" s="64"/>
      <c r="ATR40" s="64"/>
      <c r="ATS40" s="64"/>
      <c r="ATT40" s="64"/>
      <c r="ATU40" s="64"/>
      <c r="ATV40" s="64"/>
      <c r="ATW40" s="64"/>
      <c r="ATX40" s="64"/>
      <c r="ATY40" s="64"/>
      <c r="ATZ40" s="64"/>
      <c r="AUA40" s="64"/>
      <c r="AUB40" s="64"/>
      <c r="AUC40" s="64"/>
      <c r="AUD40" s="64"/>
      <c r="AUE40" s="64"/>
      <c r="AUF40" s="64"/>
      <c r="AUG40" s="64"/>
      <c r="AUH40" s="64"/>
      <c r="AUI40" s="64"/>
      <c r="AUJ40" s="64"/>
      <c r="AUK40" s="64"/>
      <c r="AUL40" s="64"/>
      <c r="AUM40" s="64"/>
      <c r="AUN40" s="64"/>
      <c r="AUO40" s="64"/>
      <c r="AUP40" s="64"/>
      <c r="AUQ40" s="64"/>
      <c r="AUR40" s="64"/>
      <c r="AUS40" s="64"/>
      <c r="AUT40" s="64"/>
      <c r="AUU40" s="64"/>
      <c r="AUV40" s="64"/>
      <c r="AUW40" s="64"/>
      <c r="AUX40" s="64"/>
      <c r="AUY40" s="64"/>
      <c r="AUZ40" s="64"/>
      <c r="AVA40" s="64"/>
      <c r="AVB40" s="64"/>
      <c r="AVC40" s="64"/>
      <c r="AVD40" s="64"/>
      <c r="AVE40" s="64"/>
      <c r="AVF40" s="64"/>
      <c r="AVG40" s="64"/>
      <c r="AVH40" s="64"/>
      <c r="AVI40" s="64"/>
      <c r="AVJ40" s="64"/>
      <c r="AVK40" s="64"/>
      <c r="AVL40" s="64"/>
      <c r="AVM40" s="64"/>
      <c r="AVN40" s="64"/>
      <c r="AVO40" s="64"/>
      <c r="AVP40" s="64"/>
      <c r="AVQ40" s="64"/>
      <c r="AVR40" s="64"/>
      <c r="AVS40" s="64"/>
      <c r="AVT40" s="64"/>
      <c r="AVU40" s="64"/>
      <c r="AVV40" s="64"/>
      <c r="AVW40" s="64"/>
      <c r="AVX40" s="64"/>
      <c r="AVY40" s="64"/>
      <c r="AVZ40" s="64"/>
      <c r="AWA40" s="64"/>
      <c r="AWB40" s="64"/>
      <c r="AWC40" s="64"/>
      <c r="AWD40" s="64"/>
      <c r="AWE40" s="64"/>
      <c r="AWF40" s="64"/>
      <c r="AWG40" s="64"/>
      <c r="AWH40" s="64"/>
      <c r="AWI40" s="64"/>
      <c r="AWJ40" s="64"/>
      <c r="AWK40" s="64"/>
      <c r="AWL40" s="64"/>
      <c r="AWM40" s="64"/>
      <c r="AWN40" s="64"/>
      <c r="AWO40" s="64"/>
      <c r="AWP40" s="64"/>
      <c r="AWQ40" s="64"/>
      <c r="AWR40" s="64"/>
      <c r="AWS40" s="64"/>
      <c r="AWT40" s="64"/>
      <c r="AWU40" s="64"/>
      <c r="AWV40" s="64"/>
      <c r="AWW40" s="64"/>
      <c r="AWX40" s="64"/>
      <c r="AWY40" s="64"/>
      <c r="AWZ40" s="64"/>
      <c r="AXA40" s="64"/>
      <c r="AXB40" s="64"/>
      <c r="AXC40" s="64"/>
      <c r="AXD40" s="64"/>
      <c r="AXE40" s="64"/>
      <c r="AXF40" s="64"/>
      <c r="AXG40" s="64"/>
      <c r="AXH40" s="64"/>
      <c r="AXI40" s="64"/>
      <c r="AXJ40" s="64"/>
      <c r="AXK40" s="64"/>
      <c r="AXL40" s="64"/>
      <c r="AXM40" s="64"/>
      <c r="AXN40" s="64"/>
      <c r="AXO40" s="64"/>
      <c r="AXP40" s="64"/>
      <c r="AXQ40" s="64"/>
      <c r="AXR40" s="64"/>
      <c r="AXS40" s="64"/>
      <c r="AXT40" s="64"/>
      <c r="AXU40" s="64"/>
      <c r="AXV40" s="64"/>
      <c r="AXW40" s="64"/>
      <c r="AXX40" s="64"/>
      <c r="AXY40" s="64"/>
      <c r="AXZ40" s="64"/>
      <c r="AYA40" s="64"/>
      <c r="AYB40" s="64"/>
      <c r="AYC40" s="64"/>
      <c r="AYD40" s="64"/>
      <c r="AYE40" s="64"/>
      <c r="AYF40" s="64"/>
      <c r="AYG40" s="64"/>
      <c r="AYH40" s="64"/>
      <c r="AYI40" s="64"/>
      <c r="AYJ40" s="64"/>
      <c r="AYK40" s="64"/>
      <c r="AYL40" s="64"/>
      <c r="AYM40" s="64"/>
      <c r="AYN40" s="64"/>
      <c r="AYO40" s="64"/>
      <c r="AYP40" s="64"/>
      <c r="AYQ40" s="64"/>
      <c r="AYR40" s="64"/>
      <c r="AYS40" s="64"/>
      <c r="AYT40" s="64"/>
      <c r="AYU40" s="64"/>
      <c r="AYV40" s="64"/>
      <c r="AYW40" s="64"/>
      <c r="AYX40" s="64"/>
      <c r="AYY40" s="64"/>
      <c r="AYZ40" s="64"/>
      <c r="AZA40" s="64"/>
      <c r="AZB40" s="64"/>
      <c r="AZC40" s="64"/>
      <c r="AZD40" s="64"/>
      <c r="AZE40" s="64"/>
      <c r="AZF40" s="64"/>
      <c r="AZG40" s="64"/>
      <c r="AZH40" s="64"/>
      <c r="AZI40" s="64"/>
      <c r="AZJ40" s="64"/>
      <c r="AZK40" s="64"/>
      <c r="AZL40" s="64"/>
      <c r="AZM40" s="64"/>
      <c r="AZN40" s="64"/>
      <c r="AZO40" s="64"/>
      <c r="AZP40" s="64"/>
      <c r="AZQ40" s="64"/>
      <c r="AZR40" s="64"/>
      <c r="AZS40" s="64"/>
      <c r="AZT40" s="64"/>
      <c r="AZU40" s="64"/>
      <c r="AZV40" s="64"/>
      <c r="AZW40" s="64"/>
      <c r="AZX40" s="64"/>
      <c r="AZY40" s="64"/>
      <c r="AZZ40" s="64"/>
      <c r="BAA40" s="64"/>
      <c r="BAB40" s="64"/>
      <c r="BAC40" s="64"/>
      <c r="BAD40" s="64"/>
      <c r="BAE40" s="64"/>
      <c r="BAF40" s="64"/>
      <c r="BAG40" s="64"/>
      <c r="BAH40" s="64"/>
      <c r="BAI40" s="64"/>
      <c r="BAJ40" s="64"/>
      <c r="BAK40" s="64"/>
      <c r="BAL40" s="64"/>
      <c r="BAM40" s="64"/>
      <c r="BAN40" s="64"/>
      <c r="BAO40" s="64"/>
      <c r="BAP40" s="64"/>
      <c r="BAQ40" s="64"/>
      <c r="BAR40" s="64"/>
      <c r="BAS40" s="64"/>
      <c r="BAT40" s="64"/>
      <c r="BAU40" s="64"/>
      <c r="BAV40" s="64"/>
      <c r="BAW40" s="64"/>
      <c r="BAX40" s="64"/>
      <c r="BAY40" s="64"/>
      <c r="BAZ40" s="64"/>
      <c r="BBA40" s="64"/>
      <c r="BBB40" s="64"/>
      <c r="BBC40" s="64"/>
      <c r="BBD40" s="64"/>
      <c r="BBE40" s="64"/>
      <c r="BBF40" s="64"/>
      <c r="BBG40" s="64"/>
      <c r="BBH40" s="64"/>
      <c r="BBI40" s="64"/>
      <c r="BBJ40" s="64"/>
      <c r="BBK40" s="64"/>
      <c r="BBL40" s="64"/>
      <c r="BBM40" s="64"/>
      <c r="BBN40" s="64"/>
      <c r="BBO40" s="64"/>
      <c r="BBP40" s="64"/>
      <c r="BBQ40" s="64"/>
      <c r="BBR40" s="64"/>
      <c r="BBS40" s="64"/>
      <c r="BBT40" s="64"/>
      <c r="BBU40" s="64"/>
      <c r="BBV40" s="64"/>
      <c r="BBW40" s="64"/>
      <c r="BBX40" s="64"/>
      <c r="BBY40" s="64"/>
      <c r="BBZ40" s="64"/>
      <c r="BCA40" s="64"/>
      <c r="BCB40" s="64"/>
      <c r="BCC40" s="64"/>
      <c r="BCD40" s="64"/>
      <c r="BCE40" s="64"/>
      <c r="BCF40" s="64"/>
      <c r="BCG40" s="64"/>
      <c r="BCH40" s="64"/>
      <c r="BCI40" s="64"/>
      <c r="BCJ40" s="64"/>
      <c r="BCK40" s="64"/>
      <c r="BCL40" s="64"/>
      <c r="BCM40" s="64"/>
      <c r="BCN40" s="64"/>
      <c r="BCO40" s="64"/>
      <c r="BCP40" s="64"/>
      <c r="BCQ40" s="64"/>
      <c r="BCR40" s="64"/>
      <c r="BCS40" s="64"/>
      <c r="BCT40" s="64"/>
      <c r="BCU40" s="64"/>
      <c r="BCV40" s="64"/>
      <c r="BCW40" s="64"/>
      <c r="BCX40" s="64"/>
      <c r="BCY40" s="64"/>
      <c r="BCZ40" s="64"/>
      <c r="BDA40" s="64"/>
      <c r="BDB40" s="64"/>
      <c r="BDC40" s="64"/>
      <c r="BDD40" s="64"/>
      <c r="BDE40" s="64"/>
      <c r="BDF40" s="64"/>
      <c r="BDG40" s="64"/>
      <c r="BDH40" s="64"/>
      <c r="BDI40" s="64"/>
      <c r="BDJ40" s="64"/>
      <c r="BDK40" s="64"/>
      <c r="BDL40" s="64"/>
      <c r="BDM40" s="64"/>
      <c r="BDN40" s="64"/>
      <c r="BDO40" s="64"/>
      <c r="BDP40" s="64"/>
      <c r="BDQ40" s="64"/>
      <c r="BDR40" s="64"/>
      <c r="BDS40" s="64"/>
      <c r="BDT40" s="64"/>
      <c r="BDU40" s="64"/>
      <c r="BDV40" s="64"/>
      <c r="BDW40" s="64"/>
      <c r="BDX40" s="64"/>
      <c r="BDY40" s="64"/>
      <c r="BDZ40" s="64"/>
      <c r="BEA40" s="64"/>
      <c r="BEB40" s="64"/>
      <c r="BEC40" s="64"/>
      <c r="BED40" s="64"/>
      <c r="BEE40" s="64"/>
      <c r="BEF40" s="64"/>
      <c r="BEG40" s="64"/>
      <c r="BEH40" s="64"/>
      <c r="BEI40" s="64"/>
      <c r="BEJ40" s="64"/>
      <c r="BEK40" s="64"/>
      <c r="BEL40" s="64"/>
      <c r="BEM40" s="64"/>
      <c r="BEN40" s="64"/>
      <c r="BEO40" s="64"/>
      <c r="BEP40" s="64"/>
      <c r="BEQ40" s="64"/>
      <c r="BER40" s="64"/>
      <c r="BES40" s="64"/>
      <c r="BET40" s="64"/>
      <c r="BEU40" s="64"/>
      <c r="BEV40" s="64"/>
      <c r="BEW40" s="64"/>
      <c r="BEX40" s="64"/>
      <c r="BEY40" s="64"/>
      <c r="BEZ40" s="64"/>
      <c r="BFA40" s="64"/>
      <c r="BFB40" s="64"/>
      <c r="BFC40" s="64"/>
      <c r="BFD40" s="64"/>
      <c r="BFE40" s="64"/>
      <c r="BFF40" s="64"/>
      <c r="BFG40" s="64"/>
      <c r="BFH40" s="64"/>
      <c r="BFI40" s="64"/>
      <c r="BFJ40" s="64"/>
      <c r="BFK40" s="64"/>
      <c r="BFL40" s="64"/>
      <c r="BFM40" s="64"/>
      <c r="BFN40" s="64"/>
      <c r="BFO40" s="64"/>
      <c r="BFP40" s="64"/>
      <c r="BFQ40" s="64"/>
      <c r="BFR40" s="64"/>
      <c r="BFS40" s="64"/>
      <c r="BFT40" s="64"/>
      <c r="BFU40" s="64"/>
      <c r="BFV40" s="64"/>
      <c r="BFW40" s="64"/>
      <c r="BFX40" s="64"/>
      <c r="BFY40" s="64"/>
      <c r="BFZ40" s="64"/>
      <c r="BGA40" s="64"/>
      <c r="BGB40" s="64"/>
      <c r="BGC40" s="64"/>
      <c r="BGD40" s="64"/>
      <c r="BGE40" s="64"/>
      <c r="BGF40" s="64"/>
      <c r="BGG40" s="64"/>
      <c r="BGH40" s="64"/>
      <c r="BGI40" s="64"/>
      <c r="BGJ40" s="64"/>
      <c r="BGK40" s="64"/>
      <c r="BGL40" s="64"/>
      <c r="BGM40" s="64"/>
      <c r="BGN40" s="64"/>
      <c r="BGO40" s="64"/>
      <c r="BGP40" s="64"/>
      <c r="BGQ40" s="64"/>
      <c r="BGR40" s="64"/>
      <c r="BGS40" s="64"/>
      <c r="BGT40" s="64"/>
      <c r="BGU40" s="64"/>
      <c r="BGV40" s="64"/>
      <c r="BGW40" s="64"/>
      <c r="BGX40" s="64"/>
      <c r="BGY40" s="64"/>
      <c r="BGZ40" s="64"/>
      <c r="BHA40" s="64"/>
      <c r="BHB40" s="64"/>
      <c r="BHC40" s="64"/>
      <c r="BHD40" s="64"/>
      <c r="BHE40" s="64"/>
      <c r="BHF40" s="64"/>
      <c r="BHG40" s="64"/>
      <c r="BHH40" s="64"/>
      <c r="BHI40" s="64"/>
      <c r="BHJ40" s="64"/>
      <c r="BHK40" s="64"/>
      <c r="BHL40" s="64"/>
      <c r="BHM40" s="64"/>
      <c r="BHN40" s="64"/>
      <c r="BHO40" s="64"/>
      <c r="BHP40" s="64"/>
      <c r="BHQ40" s="64"/>
      <c r="BHR40" s="64"/>
      <c r="BHS40" s="64"/>
      <c r="BHT40" s="64"/>
      <c r="BHU40" s="64"/>
      <c r="BHV40" s="64"/>
      <c r="BHW40" s="64"/>
      <c r="BHX40" s="64"/>
      <c r="BHY40" s="64"/>
      <c r="BHZ40" s="64"/>
      <c r="BIA40" s="64"/>
      <c r="BIB40" s="64"/>
      <c r="BIC40" s="64"/>
      <c r="BID40" s="64"/>
      <c r="BIE40" s="64"/>
      <c r="BIF40" s="64"/>
      <c r="BIG40" s="64"/>
      <c r="BIH40" s="64"/>
      <c r="BII40" s="64"/>
      <c r="BIJ40" s="64"/>
      <c r="BIK40" s="64"/>
      <c r="BIL40" s="64"/>
      <c r="BIM40" s="64"/>
      <c r="BIN40" s="64"/>
      <c r="BIO40" s="64"/>
      <c r="BIP40" s="64"/>
      <c r="BIQ40" s="64"/>
      <c r="BIR40" s="64"/>
      <c r="BIS40" s="64"/>
      <c r="BIT40" s="64"/>
      <c r="BIU40" s="64"/>
      <c r="BIV40" s="64"/>
      <c r="BIW40" s="64"/>
      <c r="BIX40" s="64"/>
      <c r="BIY40" s="64"/>
      <c r="BIZ40" s="64"/>
      <c r="BJA40" s="64"/>
      <c r="BJB40" s="64"/>
      <c r="BJC40" s="64"/>
      <c r="BJD40" s="64"/>
      <c r="BJE40" s="64"/>
      <c r="BJF40" s="64"/>
      <c r="BJG40" s="64"/>
      <c r="BJH40" s="64"/>
      <c r="BJI40" s="64"/>
      <c r="BJJ40" s="64"/>
      <c r="BJK40" s="64"/>
      <c r="BJL40" s="64"/>
      <c r="BJM40" s="64"/>
      <c r="BJN40" s="64"/>
      <c r="BJO40" s="64"/>
      <c r="BJP40" s="64"/>
      <c r="BJQ40" s="64"/>
      <c r="BJR40" s="64"/>
      <c r="BJS40" s="64"/>
      <c r="BJT40" s="64"/>
      <c r="BJU40" s="64"/>
      <c r="BJV40" s="64"/>
      <c r="BJW40" s="64"/>
      <c r="BJX40" s="64"/>
      <c r="BJY40" s="64"/>
      <c r="BJZ40" s="64"/>
      <c r="BKA40" s="64"/>
      <c r="BKB40" s="64"/>
      <c r="BKC40" s="64"/>
      <c r="BKD40" s="64"/>
      <c r="BKE40" s="64"/>
      <c r="BKF40" s="64"/>
      <c r="BKG40" s="64"/>
      <c r="BKH40" s="64"/>
      <c r="BKI40" s="64"/>
      <c r="BKJ40" s="64"/>
      <c r="BKK40" s="64"/>
      <c r="BKL40" s="64"/>
      <c r="BKM40" s="64"/>
      <c r="BKN40" s="64"/>
      <c r="BKO40" s="64"/>
      <c r="BKP40" s="64"/>
      <c r="BKQ40" s="64"/>
      <c r="BKR40" s="64"/>
      <c r="BKS40" s="64"/>
      <c r="BKT40" s="64"/>
      <c r="BKU40" s="64"/>
      <c r="BKV40" s="64"/>
      <c r="BKW40" s="64"/>
      <c r="BKX40" s="64"/>
      <c r="BKY40" s="64"/>
      <c r="BKZ40" s="64"/>
      <c r="BLA40" s="64"/>
      <c r="BLB40" s="64"/>
      <c r="BLC40" s="64"/>
      <c r="BLD40" s="64"/>
      <c r="BLE40" s="64"/>
      <c r="BLF40" s="64"/>
      <c r="BLG40" s="64"/>
      <c r="BLH40" s="64"/>
      <c r="BLI40" s="64"/>
      <c r="BLJ40" s="64"/>
      <c r="BLK40" s="64"/>
      <c r="BLL40" s="64"/>
      <c r="BLM40" s="64"/>
      <c r="BLN40" s="64"/>
      <c r="BLO40" s="64"/>
      <c r="BLP40" s="64"/>
      <c r="BLQ40" s="64"/>
      <c r="BLR40" s="64"/>
      <c r="BLS40" s="64"/>
      <c r="BLT40" s="64"/>
      <c r="BLU40" s="64"/>
      <c r="BLV40" s="64"/>
      <c r="BLW40" s="64"/>
      <c r="BLX40" s="64"/>
      <c r="BLY40" s="64"/>
      <c r="BLZ40" s="64"/>
      <c r="BMA40" s="64"/>
      <c r="BMB40" s="64"/>
      <c r="BMC40" s="64"/>
      <c r="BMD40" s="64"/>
      <c r="BME40" s="64"/>
      <c r="BMF40" s="64"/>
      <c r="BMG40" s="64"/>
      <c r="BMH40" s="64"/>
      <c r="BMI40" s="64"/>
      <c r="BMJ40" s="64"/>
      <c r="BMK40" s="64"/>
      <c r="BML40" s="64"/>
      <c r="BMM40" s="64"/>
      <c r="BMN40" s="64"/>
      <c r="BMO40" s="64"/>
      <c r="BMP40" s="64"/>
      <c r="BMQ40" s="64"/>
      <c r="BMR40" s="64"/>
      <c r="BMS40" s="64"/>
      <c r="BMT40" s="64"/>
      <c r="BMU40" s="64"/>
      <c r="BMV40" s="64"/>
      <c r="BMW40" s="64"/>
      <c r="BMX40" s="64"/>
      <c r="BMY40" s="64"/>
      <c r="BMZ40" s="64"/>
      <c r="BNA40" s="64"/>
      <c r="BNB40" s="64"/>
      <c r="BNC40" s="64"/>
      <c r="BND40" s="64"/>
      <c r="BNE40" s="64"/>
      <c r="BNF40" s="64"/>
      <c r="BNG40" s="64"/>
      <c r="BNH40" s="64"/>
      <c r="BNI40" s="64"/>
      <c r="BNJ40" s="64"/>
      <c r="BNK40" s="64"/>
      <c r="BNL40" s="64"/>
      <c r="BNM40" s="64"/>
      <c r="BNN40" s="64"/>
      <c r="BNO40" s="64"/>
      <c r="BNP40" s="64"/>
      <c r="BNQ40" s="64"/>
      <c r="BNR40" s="64"/>
      <c r="BNS40" s="64"/>
      <c r="BNT40" s="64"/>
      <c r="BNU40" s="64"/>
      <c r="BNV40" s="64"/>
      <c r="BNW40" s="64"/>
      <c r="BNX40" s="64"/>
      <c r="BNY40" s="64"/>
      <c r="BNZ40" s="64"/>
      <c r="BOA40" s="64"/>
      <c r="BOB40" s="64"/>
      <c r="BOC40" s="64"/>
      <c r="BOD40" s="64"/>
      <c r="BOE40" s="64"/>
      <c r="BOF40" s="64"/>
      <c r="BOG40" s="64"/>
      <c r="BOH40" s="64"/>
      <c r="BOI40" s="64"/>
      <c r="BOJ40" s="64"/>
      <c r="BOK40" s="64"/>
      <c r="BOL40" s="64"/>
      <c r="BOM40" s="64"/>
      <c r="BON40" s="64"/>
      <c r="BOO40" s="64"/>
      <c r="BOP40" s="64"/>
      <c r="BOQ40" s="64"/>
      <c r="BOR40" s="64"/>
      <c r="BOS40" s="64"/>
      <c r="BOT40" s="64"/>
      <c r="BOU40" s="64"/>
      <c r="BOV40" s="64"/>
      <c r="BOW40" s="64"/>
      <c r="BOX40" s="64"/>
      <c r="BOY40" s="64"/>
      <c r="BOZ40" s="64"/>
      <c r="BPA40" s="64"/>
      <c r="BPB40" s="64"/>
      <c r="BPC40" s="64"/>
      <c r="BPD40" s="64"/>
      <c r="BPE40" s="64"/>
      <c r="BPF40" s="64"/>
      <c r="BPG40" s="64"/>
      <c r="BPH40" s="64"/>
      <c r="BPI40" s="64"/>
      <c r="BPJ40" s="64"/>
      <c r="BPK40" s="64"/>
      <c r="BPL40" s="64"/>
      <c r="BPM40" s="64"/>
      <c r="BPN40" s="64"/>
      <c r="BPO40" s="64"/>
      <c r="BPP40" s="64"/>
      <c r="BPQ40" s="64"/>
      <c r="BPR40" s="64"/>
      <c r="BPS40" s="64"/>
      <c r="BPT40" s="64"/>
      <c r="BPU40" s="64"/>
      <c r="BPV40" s="64"/>
      <c r="BPW40" s="64"/>
      <c r="BPX40" s="64"/>
      <c r="BPY40" s="64"/>
      <c r="BPZ40" s="64"/>
      <c r="BQA40" s="64"/>
      <c r="BQB40" s="64"/>
      <c r="BQC40" s="64"/>
      <c r="BQD40" s="64"/>
      <c r="BQE40" s="64"/>
      <c r="BQF40" s="64"/>
      <c r="BQG40" s="64"/>
      <c r="BQH40" s="64"/>
      <c r="BQI40" s="64"/>
      <c r="BQJ40" s="64"/>
      <c r="BQK40" s="64"/>
      <c r="BQL40" s="64"/>
      <c r="BQM40" s="64"/>
      <c r="BQN40" s="64"/>
      <c r="BQO40" s="64"/>
      <c r="BQP40" s="64"/>
      <c r="BQQ40" s="64"/>
      <c r="BQR40" s="64"/>
      <c r="BQS40" s="64"/>
      <c r="BQT40" s="64"/>
      <c r="BQU40" s="64"/>
      <c r="BQV40" s="64"/>
      <c r="BQW40" s="64"/>
      <c r="BQX40" s="64"/>
      <c r="BQY40" s="64"/>
      <c r="BQZ40" s="64"/>
      <c r="BRA40" s="64"/>
      <c r="BRB40" s="64"/>
      <c r="BRC40" s="64"/>
      <c r="BRD40" s="64"/>
      <c r="BRE40" s="64"/>
      <c r="BRF40" s="64"/>
      <c r="BRG40" s="64"/>
      <c r="BRH40" s="64"/>
      <c r="BRI40" s="64"/>
      <c r="BRJ40" s="64"/>
      <c r="BRK40" s="64"/>
      <c r="BRL40" s="64"/>
      <c r="BRM40" s="64"/>
      <c r="BRN40" s="64"/>
      <c r="BRO40" s="64"/>
      <c r="BRP40" s="64"/>
      <c r="BRQ40" s="64"/>
      <c r="BRR40" s="64"/>
      <c r="BRS40" s="64"/>
      <c r="BRT40" s="64"/>
      <c r="BRU40" s="64"/>
      <c r="BRV40" s="64"/>
      <c r="BRW40" s="64"/>
      <c r="BRX40" s="64"/>
      <c r="BRY40" s="64"/>
      <c r="BRZ40" s="64"/>
      <c r="BSA40" s="64"/>
      <c r="BSB40" s="64"/>
      <c r="BSC40" s="64"/>
      <c r="BSD40" s="64"/>
      <c r="BSE40" s="64"/>
      <c r="BSF40" s="64"/>
      <c r="BSG40" s="64"/>
      <c r="BSH40" s="64"/>
      <c r="BSI40" s="64"/>
      <c r="BSJ40" s="64"/>
      <c r="BSK40" s="64"/>
      <c r="BSL40" s="64"/>
      <c r="BSM40" s="64"/>
      <c r="BSN40" s="64"/>
      <c r="BSO40" s="64"/>
      <c r="BSP40" s="64"/>
      <c r="BSQ40" s="64"/>
      <c r="BSR40" s="64"/>
      <c r="BSS40" s="64"/>
      <c r="BST40" s="64"/>
      <c r="BSU40" s="64"/>
      <c r="BSV40" s="64"/>
      <c r="BSW40" s="64"/>
      <c r="BSX40" s="64"/>
      <c r="BSY40" s="64"/>
      <c r="BSZ40" s="64"/>
      <c r="BTA40" s="64"/>
      <c r="BTB40" s="64"/>
      <c r="BTC40" s="64"/>
      <c r="BTD40" s="64"/>
      <c r="BTE40" s="64"/>
      <c r="BTF40" s="64"/>
      <c r="BTG40" s="64"/>
      <c r="BTH40" s="64"/>
      <c r="BTI40" s="64"/>
      <c r="BTJ40" s="64"/>
      <c r="BTK40" s="64"/>
      <c r="BTL40" s="64"/>
      <c r="BTM40" s="64"/>
      <c r="BTN40" s="64"/>
      <c r="BTO40" s="64"/>
      <c r="BTP40" s="64"/>
      <c r="BTQ40" s="64"/>
      <c r="BTR40" s="64"/>
      <c r="BTS40" s="64"/>
      <c r="BTT40" s="64"/>
      <c r="BTU40" s="64"/>
      <c r="BTV40" s="64"/>
      <c r="BTW40" s="64"/>
      <c r="BTX40" s="64"/>
      <c r="BTY40" s="64"/>
      <c r="BTZ40" s="64"/>
      <c r="BUA40" s="64"/>
      <c r="BUB40" s="64"/>
      <c r="BUC40" s="64"/>
      <c r="BUD40" s="64"/>
      <c r="BUE40" s="64"/>
      <c r="BUF40" s="64"/>
      <c r="BUG40" s="64"/>
      <c r="BUH40" s="64"/>
      <c r="BUI40" s="64"/>
      <c r="BUJ40" s="64"/>
      <c r="BUK40" s="64"/>
      <c r="BUL40" s="64"/>
      <c r="BUM40" s="64"/>
      <c r="BUN40" s="64"/>
      <c r="BUO40" s="64"/>
      <c r="BUP40" s="64"/>
      <c r="BUQ40" s="64"/>
      <c r="BUR40" s="64"/>
      <c r="BUS40" s="64"/>
      <c r="BUT40" s="64"/>
      <c r="BUU40" s="64"/>
      <c r="BUV40" s="64"/>
      <c r="BUW40" s="64"/>
      <c r="BUX40" s="64"/>
      <c r="BUY40" s="64"/>
      <c r="BUZ40" s="64"/>
      <c r="BVA40" s="64"/>
      <c r="BVB40" s="64"/>
      <c r="BVC40" s="64"/>
      <c r="BVD40" s="64"/>
      <c r="BVE40" s="64"/>
      <c r="BVF40" s="64"/>
      <c r="BVG40" s="64"/>
      <c r="BVH40" s="64"/>
      <c r="BVI40" s="64"/>
      <c r="BVJ40" s="64"/>
      <c r="BVK40" s="64"/>
      <c r="BVL40" s="64"/>
      <c r="BVM40" s="64"/>
      <c r="BVN40" s="64"/>
      <c r="BVO40" s="64"/>
      <c r="BVP40" s="64"/>
      <c r="BVQ40" s="64"/>
      <c r="BVR40" s="64"/>
      <c r="BVS40" s="64"/>
      <c r="BVT40" s="64"/>
      <c r="BVU40" s="64"/>
      <c r="BVV40" s="64"/>
      <c r="BVW40" s="64"/>
      <c r="BVX40" s="64"/>
      <c r="BVY40" s="64"/>
      <c r="BVZ40" s="64"/>
      <c r="BWA40" s="64"/>
      <c r="BWB40" s="64"/>
      <c r="BWC40" s="64"/>
      <c r="BWD40" s="64"/>
      <c r="BWE40" s="64"/>
      <c r="BWF40" s="64"/>
      <c r="BWG40" s="64"/>
      <c r="BWH40" s="64"/>
      <c r="BWI40" s="64"/>
      <c r="BWJ40" s="64"/>
      <c r="BWK40" s="64"/>
      <c r="BWL40" s="64"/>
      <c r="BWM40" s="64"/>
      <c r="BWN40" s="64"/>
      <c r="BWO40" s="64"/>
      <c r="BWP40" s="64"/>
      <c r="BWQ40" s="64"/>
      <c r="BWR40" s="64"/>
      <c r="BWS40" s="64"/>
      <c r="BWT40" s="64"/>
      <c r="BWU40" s="64"/>
      <c r="BWV40" s="64"/>
      <c r="BWW40" s="64"/>
      <c r="BWX40" s="64"/>
      <c r="BWY40" s="64"/>
      <c r="BWZ40" s="64"/>
      <c r="BXA40" s="64"/>
      <c r="BXB40" s="64"/>
      <c r="BXC40" s="64"/>
      <c r="BXD40" s="64"/>
      <c r="BXE40" s="64"/>
      <c r="BXF40" s="64"/>
      <c r="BXG40" s="64"/>
      <c r="BXH40" s="64"/>
      <c r="BXI40" s="64"/>
      <c r="BXJ40" s="64"/>
      <c r="BXK40" s="64"/>
      <c r="BXL40" s="64"/>
      <c r="BXM40" s="64"/>
      <c r="BXN40" s="64"/>
      <c r="BXO40" s="64"/>
      <c r="BXP40" s="64"/>
      <c r="BXQ40" s="64"/>
      <c r="BXR40" s="64"/>
      <c r="BXS40" s="64"/>
      <c r="BXT40" s="64"/>
      <c r="BXU40" s="64"/>
      <c r="BXV40" s="64"/>
      <c r="BXW40" s="64"/>
      <c r="BXX40" s="64"/>
      <c r="BXY40" s="64"/>
      <c r="BXZ40" s="64"/>
      <c r="BYA40" s="64"/>
      <c r="BYB40" s="64"/>
      <c r="BYC40" s="64"/>
      <c r="BYD40" s="64"/>
      <c r="BYE40" s="64"/>
      <c r="BYF40" s="64"/>
      <c r="BYG40" s="64"/>
      <c r="BYH40" s="64"/>
      <c r="BYI40" s="64"/>
      <c r="BYJ40" s="64"/>
      <c r="BYK40" s="64"/>
      <c r="BYL40" s="64"/>
      <c r="BYM40" s="64"/>
      <c r="BYN40" s="64"/>
      <c r="BYO40" s="64"/>
      <c r="BYP40" s="64"/>
      <c r="BYQ40" s="64"/>
      <c r="BYR40" s="64"/>
      <c r="BYS40" s="64"/>
      <c r="BYT40" s="64"/>
      <c r="BYU40" s="64"/>
      <c r="BYV40" s="64"/>
      <c r="BYW40" s="64"/>
      <c r="BYX40" s="64"/>
      <c r="BYY40" s="64"/>
      <c r="BYZ40" s="64"/>
      <c r="BZA40" s="64"/>
      <c r="BZB40" s="64"/>
      <c r="BZC40" s="64"/>
      <c r="BZD40" s="64"/>
      <c r="BZE40" s="64"/>
      <c r="BZF40" s="64"/>
      <c r="BZG40" s="64"/>
      <c r="BZH40" s="64"/>
      <c r="BZI40" s="64"/>
      <c r="BZJ40" s="64"/>
      <c r="BZK40" s="64"/>
      <c r="BZL40" s="64"/>
      <c r="BZM40" s="64"/>
      <c r="BZN40" s="64"/>
      <c r="BZO40" s="64"/>
      <c r="BZP40" s="64"/>
      <c r="BZQ40" s="64"/>
      <c r="BZR40" s="64"/>
      <c r="BZS40" s="64"/>
      <c r="BZT40" s="64"/>
      <c r="BZU40" s="64"/>
      <c r="BZV40" s="64"/>
      <c r="BZW40" s="64"/>
      <c r="BZX40" s="64"/>
      <c r="BZY40" s="64"/>
      <c r="BZZ40" s="64"/>
      <c r="CAA40" s="64"/>
      <c r="CAB40" s="64"/>
      <c r="CAC40" s="64"/>
      <c r="CAD40" s="64"/>
      <c r="CAE40" s="64"/>
      <c r="CAF40" s="64"/>
      <c r="CAG40" s="64"/>
      <c r="CAH40" s="64"/>
      <c r="CAI40" s="64"/>
      <c r="CAJ40" s="64"/>
      <c r="CAK40" s="64"/>
      <c r="CAL40" s="64"/>
      <c r="CAM40" s="64"/>
      <c r="CAN40" s="64"/>
      <c r="CAO40" s="64"/>
      <c r="CAP40" s="64"/>
      <c r="CAQ40" s="64"/>
      <c r="CAR40" s="64"/>
      <c r="CAS40" s="64"/>
      <c r="CAT40" s="64"/>
      <c r="CAU40" s="64"/>
      <c r="CAV40" s="64"/>
      <c r="CAW40" s="64"/>
      <c r="CAX40" s="64"/>
      <c r="CAY40" s="64"/>
      <c r="CAZ40" s="64"/>
      <c r="CBA40" s="64"/>
      <c r="CBB40" s="64"/>
      <c r="CBC40" s="64"/>
      <c r="CBD40" s="64"/>
      <c r="CBE40" s="64"/>
      <c r="CBF40" s="64"/>
      <c r="CBG40" s="64"/>
      <c r="CBH40" s="64"/>
      <c r="CBI40" s="64"/>
      <c r="CBJ40" s="64"/>
      <c r="CBK40" s="64"/>
      <c r="CBL40" s="64"/>
      <c r="CBM40" s="64"/>
      <c r="CBN40" s="64"/>
      <c r="CBO40" s="64"/>
      <c r="CBP40" s="64"/>
      <c r="CBQ40" s="64"/>
      <c r="CBR40" s="64"/>
      <c r="CBS40" s="64"/>
      <c r="CBT40" s="64"/>
      <c r="CBU40" s="64"/>
      <c r="CBV40" s="64"/>
      <c r="CBW40" s="64"/>
      <c r="CBX40" s="64"/>
      <c r="CBY40" s="64"/>
      <c r="CBZ40" s="64"/>
      <c r="CCA40" s="64"/>
      <c r="CCB40" s="64"/>
      <c r="CCC40" s="64"/>
      <c r="CCD40" s="64"/>
      <c r="CCE40" s="64"/>
      <c r="CCF40" s="64"/>
      <c r="CCG40" s="64"/>
      <c r="CCH40" s="64"/>
      <c r="CCI40" s="64"/>
      <c r="CCJ40" s="64"/>
      <c r="CCK40" s="64"/>
      <c r="CCL40" s="64"/>
      <c r="CCM40" s="64"/>
      <c r="CCN40" s="64"/>
      <c r="CCO40" s="64"/>
      <c r="CCP40" s="64"/>
      <c r="CCQ40" s="64"/>
      <c r="CCR40" s="64"/>
      <c r="CCS40" s="64"/>
      <c r="CCT40" s="64"/>
      <c r="CCU40" s="64"/>
      <c r="CCV40" s="64"/>
      <c r="CCW40" s="64"/>
      <c r="CCX40" s="64"/>
      <c r="CCY40" s="64"/>
      <c r="CCZ40" s="64"/>
      <c r="CDA40" s="64"/>
      <c r="CDB40" s="64"/>
      <c r="CDC40" s="64"/>
      <c r="CDD40" s="64"/>
      <c r="CDE40" s="64"/>
      <c r="CDF40" s="64"/>
      <c r="CDG40" s="64"/>
      <c r="CDH40" s="64"/>
      <c r="CDI40" s="64"/>
      <c r="CDJ40" s="64"/>
      <c r="CDK40" s="64"/>
      <c r="CDL40" s="64"/>
      <c r="CDM40" s="64"/>
      <c r="CDN40" s="64"/>
      <c r="CDO40" s="64"/>
      <c r="CDP40" s="64"/>
      <c r="CDQ40" s="64"/>
      <c r="CDR40" s="64"/>
      <c r="CDS40" s="64"/>
      <c r="CDT40" s="64"/>
      <c r="CDU40" s="64"/>
      <c r="CDV40" s="64"/>
      <c r="CDW40" s="64"/>
      <c r="CDX40" s="64"/>
      <c r="CDY40" s="64"/>
      <c r="CDZ40" s="64"/>
      <c r="CEA40" s="64"/>
      <c r="CEB40" s="64"/>
      <c r="CEC40" s="64"/>
      <c r="CED40" s="64"/>
      <c r="CEE40" s="64"/>
      <c r="CEF40" s="64"/>
      <c r="CEG40" s="64"/>
      <c r="CEH40" s="64"/>
      <c r="CEI40" s="64"/>
      <c r="CEJ40" s="64"/>
      <c r="CEK40" s="64"/>
      <c r="CEL40" s="64"/>
      <c r="CEM40" s="64"/>
      <c r="CEN40" s="64"/>
      <c r="CEO40" s="64"/>
      <c r="CEP40" s="64"/>
      <c r="CEQ40" s="64"/>
      <c r="CER40" s="64"/>
      <c r="CES40" s="64"/>
      <c r="CET40" s="64"/>
      <c r="CEU40" s="64"/>
      <c r="CEV40" s="64"/>
      <c r="CEW40" s="64"/>
      <c r="CEX40" s="64"/>
      <c r="CEY40" s="64"/>
      <c r="CEZ40" s="64"/>
      <c r="CFA40" s="64"/>
      <c r="CFB40" s="64"/>
      <c r="CFC40" s="64"/>
      <c r="CFD40" s="64"/>
      <c r="CFE40" s="64"/>
      <c r="CFF40" s="64"/>
      <c r="CFG40" s="64"/>
      <c r="CFH40" s="64"/>
      <c r="CFI40" s="64"/>
      <c r="CFJ40" s="64"/>
      <c r="CFK40" s="64"/>
      <c r="CFL40" s="64"/>
      <c r="CFM40" s="64"/>
      <c r="CFN40" s="64"/>
      <c r="CFO40" s="64"/>
      <c r="CFP40" s="64"/>
      <c r="CFQ40" s="64"/>
      <c r="CFR40" s="64"/>
      <c r="CFS40" s="64"/>
      <c r="CFT40" s="64"/>
      <c r="CFU40" s="64"/>
      <c r="CFV40" s="64"/>
      <c r="CFW40" s="64"/>
      <c r="CFX40" s="64"/>
      <c r="CFY40" s="64"/>
      <c r="CFZ40" s="64"/>
      <c r="CGA40" s="64"/>
      <c r="CGB40" s="64"/>
      <c r="CGC40" s="64"/>
      <c r="CGD40" s="64"/>
      <c r="CGE40" s="64"/>
      <c r="CGF40" s="64"/>
      <c r="CGG40" s="64"/>
      <c r="CGH40" s="64"/>
      <c r="CGI40" s="64"/>
      <c r="CGJ40" s="64"/>
      <c r="CGK40" s="64"/>
      <c r="CGL40" s="64"/>
      <c r="CGM40" s="64"/>
      <c r="CGN40" s="64"/>
      <c r="CGO40" s="64"/>
      <c r="CGP40" s="64"/>
      <c r="CGQ40" s="64"/>
      <c r="CGR40" s="64"/>
      <c r="CGS40" s="64"/>
      <c r="CGT40" s="64"/>
      <c r="CGU40" s="64"/>
      <c r="CGV40" s="64"/>
      <c r="CGW40" s="64"/>
      <c r="CGX40" s="64"/>
      <c r="CGY40" s="64"/>
      <c r="CGZ40" s="64"/>
      <c r="CHA40" s="64"/>
      <c r="CHB40" s="64"/>
      <c r="CHC40" s="64"/>
      <c r="CHD40" s="64"/>
      <c r="CHE40" s="64"/>
      <c r="CHF40" s="64"/>
      <c r="CHG40" s="64"/>
      <c r="CHH40" s="64"/>
      <c r="CHI40" s="64"/>
      <c r="CHJ40" s="64"/>
      <c r="CHK40" s="64"/>
      <c r="CHL40" s="64"/>
      <c r="CHM40" s="64"/>
      <c r="CHN40" s="64"/>
      <c r="CHO40" s="64"/>
      <c r="CHP40" s="64"/>
      <c r="CHQ40" s="64"/>
      <c r="CHR40" s="64"/>
      <c r="CHS40" s="64"/>
      <c r="CHT40" s="64"/>
      <c r="CHU40" s="64"/>
      <c r="CHV40" s="64"/>
      <c r="CHW40" s="64"/>
      <c r="CHX40" s="64"/>
      <c r="CHY40" s="64"/>
      <c r="CHZ40" s="64"/>
      <c r="CIA40" s="64"/>
      <c r="CIB40" s="64"/>
      <c r="CIC40" s="64"/>
      <c r="CID40" s="64"/>
      <c r="CIE40" s="64"/>
      <c r="CIF40" s="64"/>
      <c r="CIG40" s="64"/>
      <c r="CIH40" s="64"/>
      <c r="CII40" s="64"/>
      <c r="CIJ40" s="64"/>
      <c r="CIK40" s="64"/>
      <c r="CIL40" s="64"/>
      <c r="CIM40" s="64"/>
      <c r="CIN40" s="64"/>
      <c r="CIO40" s="64"/>
      <c r="CIP40" s="64"/>
      <c r="CIQ40" s="64"/>
      <c r="CIR40" s="64"/>
      <c r="CIS40" s="64"/>
      <c r="CIT40" s="64"/>
      <c r="CIU40" s="64"/>
      <c r="CIV40" s="64"/>
      <c r="CIW40" s="64"/>
      <c r="CIX40" s="64"/>
      <c r="CIY40" s="64"/>
      <c r="CIZ40" s="64"/>
      <c r="CJA40" s="64"/>
      <c r="CJB40" s="64"/>
      <c r="CJC40" s="64"/>
      <c r="CJD40" s="64"/>
      <c r="CJE40" s="64"/>
      <c r="CJF40" s="64"/>
      <c r="CJG40" s="64"/>
      <c r="CJH40" s="64"/>
      <c r="CJI40" s="64"/>
      <c r="CJJ40" s="64"/>
      <c r="CJK40" s="64"/>
      <c r="CJL40" s="64"/>
      <c r="CJM40" s="64"/>
      <c r="CJN40" s="64"/>
      <c r="CJO40" s="64"/>
      <c r="CJP40" s="64"/>
      <c r="CJQ40" s="64"/>
      <c r="CJR40" s="64"/>
      <c r="CJS40" s="64"/>
      <c r="CJT40" s="64"/>
      <c r="CJU40" s="64"/>
      <c r="CJV40" s="64"/>
      <c r="CJW40" s="64"/>
      <c r="CJX40" s="64"/>
      <c r="CJY40" s="64"/>
      <c r="CJZ40" s="64"/>
      <c r="CKA40" s="64"/>
      <c r="CKB40" s="64"/>
      <c r="CKC40" s="64"/>
      <c r="CKD40" s="64"/>
      <c r="CKE40" s="64"/>
      <c r="CKF40" s="64"/>
      <c r="CKG40" s="64"/>
      <c r="CKH40" s="64"/>
      <c r="CKI40" s="64"/>
      <c r="CKJ40" s="64"/>
      <c r="CKK40" s="64"/>
      <c r="CKL40" s="64"/>
      <c r="CKM40" s="64"/>
      <c r="CKN40" s="64"/>
      <c r="CKO40" s="64"/>
      <c r="CKP40" s="64"/>
      <c r="CKQ40" s="64"/>
      <c r="CKR40" s="64"/>
      <c r="CKS40" s="64"/>
      <c r="CKT40" s="64"/>
      <c r="CKU40" s="64"/>
      <c r="CKV40" s="64"/>
      <c r="CKW40" s="64"/>
      <c r="CKX40" s="64"/>
      <c r="CKY40" s="64"/>
      <c r="CKZ40" s="64"/>
      <c r="CLA40" s="64"/>
      <c r="CLB40" s="64"/>
      <c r="CLC40" s="64"/>
      <c r="CLD40" s="64"/>
      <c r="CLE40" s="64"/>
      <c r="CLF40" s="64"/>
      <c r="CLG40" s="64"/>
      <c r="CLH40" s="64"/>
      <c r="CLI40" s="64"/>
      <c r="CLJ40" s="64"/>
      <c r="CLK40" s="64"/>
      <c r="CLL40" s="64"/>
      <c r="CLM40" s="64"/>
      <c r="CLN40" s="64"/>
      <c r="CLO40" s="64"/>
      <c r="CLP40" s="64"/>
      <c r="CLQ40" s="64"/>
      <c r="CLR40" s="64"/>
      <c r="CLS40" s="64"/>
      <c r="CLT40" s="64"/>
      <c r="CLU40" s="64"/>
      <c r="CLV40" s="64"/>
      <c r="CLW40" s="64"/>
      <c r="CLX40" s="64"/>
      <c r="CLY40" s="64"/>
      <c r="CLZ40" s="64"/>
      <c r="CMA40" s="64"/>
      <c r="CMB40" s="64"/>
      <c r="CMC40" s="64"/>
      <c r="CMD40" s="64"/>
      <c r="CME40" s="64"/>
      <c r="CMF40" s="64"/>
      <c r="CMG40" s="64"/>
      <c r="CMH40" s="64"/>
      <c r="CMI40" s="64"/>
      <c r="CMJ40" s="64"/>
      <c r="CMK40" s="64"/>
      <c r="CML40" s="64"/>
      <c r="CMM40" s="64"/>
      <c r="CMN40" s="64"/>
      <c r="CMO40" s="64"/>
      <c r="CMP40" s="64"/>
      <c r="CMQ40" s="64"/>
      <c r="CMR40" s="64"/>
      <c r="CMS40" s="64"/>
      <c r="CMT40" s="64"/>
      <c r="CMU40" s="64"/>
      <c r="CMV40" s="64"/>
      <c r="CMW40" s="64"/>
      <c r="CMX40" s="64"/>
      <c r="CMY40" s="64"/>
      <c r="CMZ40" s="64"/>
      <c r="CNA40" s="64"/>
      <c r="CNB40" s="64"/>
      <c r="CNC40" s="64"/>
      <c r="CND40" s="64"/>
      <c r="CNE40" s="64"/>
      <c r="CNF40" s="64"/>
      <c r="CNG40" s="64"/>
      <c r="CNH40" s="64"/>
      <c r="CNI40" s="64"/>
      <c r="CNJ40" s="64"/>
      <c r="CNK40" s="64"/>
      <c r="CNL40" s="64"/>
      <c r="CNM40" s="64"/>
      <c r="CNN40" s="64"/>
      <c r="CNO40" s="64"/>
      <c r="CNP40" s="64"/>
      <c r="CNQ40" s="64"/>
      <c r="CNR40" s="64"/>
      <c r="CNS40" s="64"/>
      <c r="CNT40" s="64"/>
      <c r="CNU40" s="64"/>
      <c r="CNV40" s="64"/>
      <c r="CNW40" s="64"/>
      <c r="CNX40" s="64"/>
      <c r="CNY40" s="64"/>
      <c r="CNZ40" s="64"/>
      <c r="COA40" s="64"/>
      <c r="COB40" s="64"/>
      <c r="COC40" s="64"/>
      <c r="COD40" s="64"/>
      <c r="COE40" s="64"/>
      <c r="COF40" s="64"/>
      <c r="COG40" s="64"/>
      <c r="COH40" s="64"/>
      <c r="COI40" s="64"/>
      <c r="COJ40" s="64"/>
      <c r="COK40" s="64"/>
      <c r="COL40" s="64"/>
      <c r="COM40" s="64"/>
      <c r="CON40" s="64"/>
      <c r="COO40" s="64"/>
      <c r="COP40" s="64"/>
      <c r="COQ40" s="64"/>
      <c r="COR40" s="64"/>
      <c r="COS40" s="64"/>
      <c r="COT40" s="64"/>
      <c r="COU40" s="64"/>
      <c r="COV40" s="64"/>
      <c r="COW40" s="64"/>
      <c r="COX40" s="64"/>
      <c r="COY40" s="64"/>
      <c r="COZ40" s="64"/>
      <c r="CPA40" s="64"/>
      <c r="CPB40" s="64"/>
      <c r="CPC40" s="64"/>
      <c r="CPD40" s="64"/>
      <c r="CPE40" s="64"/>
      <c r="CPF40" s="64"/>
      <c r="CPG40" s="64"/>
      <c r="CPH40" s="64"/>
      <c r="CPI40" s="64"/>
      <c r="CPJ40" s="64"/>
      <c r="CPK40" s="64"/>
      <c r="CPL40" s="64"/>
      <c r="CPM40" s="64"/>
      <c r="CPN40" s="64"/>
      <c r="CPO40" s="64"/>
      <c r="CPP40" s="64"/>
      <c r="CPQ40" s="64"/>
      <c r="CPR40" s="64"/>
      <c r="CPS40" s="64"/>
      <c r="CPT40" s="64"/>
      <c r="CPU40" s="64"/>
      <c r="CPV40" s="64"/>
      <c r="CPW40" s="64"/>
      <c r="CPX40" s="64"/>
      <c r="CPY40" s="64"/>
      <c r="CPZ40" s="64"/>
      <c r="CQA40" s="64"/>
      <c r="CQB40" s="64"/>
      <c r="CQC40" s="64"/>
      <c r="CQD40" s="64"/>
      <c r="CQE40" s="64"/>
      <c r="CQF40" s="64"/>
      <c r="CQG40" s="64"/>
      <c r="CQH40" s="64"/>
      <c r="CQI40" s="64"/>
      <c r="CQJ40" s="64"/>
      <c r="CQK40" s="64"/>
      <c r="CQL40" s="64"/>
      <c r="CQM40" s="64"/>
      <c r="CQN40" s="64"/>
      <c r="CQO40" s="64"/>
      <c r="CQP40" s="64"/>
      <c r="CQQ40" s="64"/>
      <c r="CQR40" s="64"/>
      <c r="CQS40" s="64"/>
      <c r="CQT40" s="64"/>
      <c r="CQU40" s="64"/>
      <c r="CQV40" s="64"/>
      <c r="CQW40" s="64"/>
      <c r="CQX40" s="64"/>
      <c r="CQY40" s="64"/>
      <c r="CQZ40" s="64"/>
      <c r="CRA40" s="64"/>
      <c r="CRB40" s="64"/>
      <c r="CRC40" s="64"/>
      <c r="CRD40" s="64"/>
      <c r="CRE40" s="64"/>
      <c r="CRF40" s="64"/>
      <c r="CRG40" s="64"/>
      <c r="CRH40" s="64"/>
      <c r="CRI40" s="64"/>
      <c r="CRJ40" s="64"/>
      <c r="CRK40" s="64"/>
      <c r="CRL40" s="64"/>
      <c r="CRM40" s="64"/>
      <c r="CRN40" s="64"/>
      <c r="CRO40" s="64"/>
      <c r="CRP40" s="64"/>
      <c r="CRQ40" s="64"/>
      <c r="CRR40" s="64"/>
      <c r="CRS40" s="64"/>
      <c r="CRT40" s="64"/>
      <c r="CRU40" s="64"/>
      <c r="CRV40" s="64"/>
      <c r="CRW40" s="64"/>
      <c r="CRX40" s="64"/>
      <c r="CRY40" s="64"/>
      <c r="CRZ40" s="64"/>
      <c r="CSA40" s="64"/>
      <c r="CSB40" s="64"/>
      <c r="CSC40" s="64"/>
      <c r="CSD40" s="64"/>
      <c r="CSE40" s="64"/>
      <c r="CSF40" s="64"/>
      <c r="CSG40" s="64"/>
      <c r="CSH40" s="64"/>
      <c r="CSI40" s="64"/>
      <c r="CSJ40" s="64"/>
      <c r="CSK40" s="64"/>
      <c r="CSL40" s="64"/>
      <c r="CSM40" s="64"/>
      <c r="CSN40" s="64"/>
      <c r="CSO40" s="64"/>
      <c r="CSP40" s="64"/>
      <c r="CSQ40" s="64"/>
      <c r="CSR40" s="64"/>
      <c r="CSS40" s="64"/>
      <c r="CST40" s="64"/>
      <c r="CSU40" s="64"/>
      <c r="CSV40" s="64"/>
      <c r="CSW40" s="64"/>
      <c r="CSX40" s="64"/>
      <c r="CSY40" s="64"/>
      <c r="CSZ40" s="64"/>
      <c r="CTA40" s="64"/>
      <c r="CTB40" s="64"/>
      <c r="CTC40" s="64"/>
      <c r="CTD40" s="64"/>
      <c r="CTE40" s="64"/>
      <c r="CTF40" s="64"/>
      <c r="CTG40" s="64"/>
      <c r="CTH40" s="64"/>
      <c r="CTI40" s="64"/>
      <c r="CTJ40" s="64"/>
      <c r="CTK40" s="64"/>
      <c r="CTL40" s="64"/>
      <c r="CTM40" s="64"/>
      <c r="CTN40" s="64"/>
      <c r="CTO40" s="64"/>
      <c r="CTP40" s="64"/>
      <c r="CTQ40" s="64"/>
      <c r="CTR40" s="64"/>
      <c r="CTS40" s="64"/>
      <c r="CTT40" s="64"/>
      <c r="CTU40" s="64"/>
      <c r="CTV40" s="64"/>
      <c r="CTW40" s="64"/>
      <c r="CTX40" s="64"/>
      <c r="CTY40" s="64"/>
      <c r="CTZ40" s="64"/>
      <c r="CUA40" s="64"/>
      <c r="CUB40" s="64"/>
      <c r="CUC40" s="64"/>
      <c r="CUD40" s="64"/>
      <c r="CUE40" s="64"/>
      <c r="CUF40" s="64"/>
      <c r="CUG40" s="64"/>
      <c r="CUH40" s="64"/>
      <c r="CUI40" s="64"/>
      <c r="CUJ40" s="64"/>
      <c r="CUK40" s="64"/>
      <c r="CUL40" s="64"/>
      <c r="CUM40" s="64"/>
      <c r="CUN40" s="64"/>
      <c r="CUO40" s="64"/>
      <c r="CUP40" s="64"/>
      <c r="CUQ40" s="64"/>
      <c r="CUR40" s="64"/>
      <c r="CUS40" s="64"/>
      <c r="CUT40" s="64"/>
      <c r="CUU40" s="64"/>
      <c r="CUV40" s="64"/>
      <c r="CUW40" s="64"/>
      <c r="CUX40" s="64"/>
      <c r="CUY40" s="64"/>
      <c r="CUZ40" s="64"/>
      <c r="CVA40" s="64"/>
      <c r="CVB40" s="64"/>
      <c r="CVC40" s="64"/>
      <c r="CVD40" s="64"/>
      <c r="CVE40" s="64"/>
      <c r="CVF40" s="64"/>
      <c r="CVG40" s="64"/>
      <c r="CVH40" s="64"/>
      <c r="CVI40" s="64"/>
      <c r="CVJ40" s="64"/>
      <c r="CVK40" s="64"/>
      <c r="CVL40" s="64"/>
      <c r="CVM40" s="64"/>
      <c r="CVN40" s="64"/>
      <c r="CVO40" s="64"/>
      <c r="CVP40" s="64"/>
      <c r="CVQ40" s="64"/>
      <c r="CVR40" s="64"/>
      <c r="CVS40" s="64"/>
      <c r="CVT40" s="64"/>
      <c r="CVU40" s="64"/>
      <c r="CVV40" s="64"/>
      <c r="CVW40" s="64"/>
      <c r="CVX40" s="64"/>
      <c r="CVY40" s="64"/>
      <c r="CVZ40" s="64"/>
      <c r="CWA40" s="64"/>
      <c r="CWB40" s="64"/>
      <c r="CWC40" s="64"/>
      <c r="CWD40" s="64"/>
      <c r="CWE40" s="64"/>
      <c r="CWF40" s="64"/>
      <c r="CWG40" s="64"/>
      <c r="CWH40" s="64"/>
      <c r="CWI40" s="64"/>
      <c r="CWJ40" s="64"/>
      <c r="CWK40" s="64"/>
      <c r="CWL40" s="64"/>
      <c r="CWM40" s="64"/>
      <c r="CWN40" s="64"/>
      <c r="CWO40" s="64"/>
      <c r="CWP40" s="64"/>
      <c r="CWQ40" s="64"/>
      <c r="CWR40" s="64"/>
      <c r="CWS40" s="64"/>
      <c r="CWT40" s="64"/>
      <c r="CWU40" s="64"/>
      <c r="CWV40" s="64"/>
      <c r="CWW40" s="64"/>
      <c r="CWX40" s="64"/>
      <c r="CWY40" s="64"/>
      <c r="CWZ40" s="64"/>
      <c r="CXA40" s="64"/>
      <c r="CXB40" s="64"/>
      <c r="CXC40" s="64"/>
      <c r="CXD40" s="64"/>
      <c r="CXE40" s="64"/>
      <c r="CXF40" s="64"/>
      <c r="CXG40" s="64"/>
      <c r="CXH40" s="64"/>
      <c r="CXI40" s="64"/>
      <c r="CXJ40" s="64"/>
      <c r="CXK40" s="64"/>
      <c r="CXL40" s="64"/>
      <c r="CXM40" s="64"/>
      <c r="CXN40" s="64"/>
      <c r="CXO40" s="64"/>
      <c r="CXP40" s="64"/>
      <c r="CXQ40" s="64"/>
      <c r="CXR40" s="64"/>
      <c r="CXS40" s="64"/>
      <c r="CXT40" s="64"/>
      <c r="CXU40" s="64"/>
      <c r="CXV40" s="64"/>
      <c r="CXW40" s="64"/>
      <c r="CXX40" s="64"/>
      <c r="CXY40" s="64"/>
      <c r="CXZ40" s="64"/>
      <c r="CYA40" s="64"/>
      <c r="CYB40" s="64"/>
      <c r="CYC40" s="64"/>
      <c r="CYD40" s="64"/>
      <c r="CYE40" s="64"/>
      <c r="CYF40" s="64"/>
      <c r="CYG40" s="64"/>
      <c r="CYH40" s="64"/>
      <c r="CYI40" s="64"/>
      <c r="CYJ40" s="64"/>
      <c r="CYK40" s="64"/>
      <c r="CYL40" s="64"/>
      <c r="CYM40" s="64"/>
      <c r="CYN40" s="64"/>
      <c r="CYO40" s="64"/>
      <c r="CYP40" s="64"/>
      <c r="CYQ40" s="64"/>
      <c r="CYR40" s="64"/>
      <c r="CYS40" s="64"/>
      <c r="CYT40" s="64"/>
      <c r="CYU40" s="64"/>
      <c r="CYV40" s="64"/>
      <c r="CYW40" s="64"/>
      <c r="CYX40" s="64"/>
      <c r="CYY40" s="64"/>
      <c r="CYZ40" s="64"/>
      <c r="CZA40" s="64"/>
      <c r="CZB40" s="64"/>
      <c r="CZC40" s="64"/>
      <c r="CZD40" s="64"/>
      <c r="CZE40" s="64"/>
      <c r="CZF40" s="64"/>
      <c r="CZG40" s="64"/>
      <c r="CZH40" s="64"/>
      <c r="CZI40" s="64"/>
      <c r="CZJ40" s="64"/>
      <c r="CZK40" s="64"/>
      <c r="CZL40" s="64"/>
      <c r="CZM40" s="64"/>
      <c r="CZN40" s="64"/>
      <c r="CZO40" s="64"/>
      <c r="CZP40" s="64"/>
      <c r="CZQ40" s="64"/>
      <c r="CZR40" s="64"/>
      <c r="CZS40" s="64"/>
      <c r="CZT40" s="64"/>
      <c r="CZU40" s="64"/>
      <c r="CZV40" s="64"/>
      <c r="CZW40" s="64"/>
      <c r="CZX40" s="64"/>
      <c r="CZY40" s="64"/>
      <c r="CZZ40" s="64"/>
      <c r="DAA40" s="64"/>
      <c r="DAB40" s="64"/>
      <c r="DAC40" s="64"/>
      <c r="DAD40" s="64"/>
      <c r="DAE40" s="64"/>
      <c r="DAF40" s="64"/>
      <c r="DAG40" s="64"/>
      <c r="DAH40" s="64"/>
      <c r="DAI40" s="64"/>
      <c r="DAJ40" s="64"/>
      <c r="DAK40" s="64"/>
      <c r="DAL40" s="64"/>
      <c r="DAM40" s="64"/>
      <c r="DAN40" s="64"/>
      <c r="DAO40" s="64"/>
      <c r="DAP40" s="64"/>
      <c r="DAQ40" s="64"/>
      <c r="DAR40" s="64"/>
      <c r="DAS40" s="64"/>
      <c r="DAT40" s="64"/>
      <c r="DAU40" s="64"/>
      <c r="DAV40" s="64"/>
      <c r="DAW40" s="64"/>
      <c r="DAX40" s="64"/>
      <c r="DAY40" s="64"/>
      <c r="DAZ40" s="64"/>
      <c r="DBA40" s="64"/>
      <c r="DBB40" s="64"/>
      <c r="DBC40" s="64"/>
      <c r="DBD40" s="64"/>
      <c r="DBE40" s="64"/>
      <c r="DBF40" s="64"/>
      <c r="DBG40" s="64"/>
      <c r="DBH40" s="64"/>
      <c r="DBI40" s="64"/>
      <c r="DBJ40" s="64"/>
      <c r="DBK40" s="64"/>
      <c r="DBL40" s="64"/>
      <c r="DBM40" s="64"/>
      <c r="DBN40" s="64"/>
      <c r="DBO40" s="64"/>
      <c r="DBP40" s="64"/>
      <c r="DBQ40" s="64"/>
      <c r="DBR40" s="64"/>
      <c r="DBS40" s="64"/>
      <c r="DBT40" s="64"/>
      <c r="DBU40" s="64"/>
      <c r="DBV40" s="64"/>
      <c r="DBW40" s="64"/>
      <c r="DBX40" s="64"/>
      <c r="DBY40" s="64"/>
      <c r="DBZ40" s="64"/>
      <c r="DCA40" s="64"/>
      <c r="DCB40" s="64"/>
      <c r="DCC40" s="64"/>
      <c r="DCD40" s="64"/>
      <c r="DCE40" s="64"/>
      <c r="DCF40" s="64"/>
      <c r="DCG40" s="64"/>
      <c r="DCH40" s="64"/>
      <c r="DCI40" s="64"/>
      <c r="DCJ40" s="64"/>
      <c r="DCK40" s="64"/>
      <c r="DCL40" s="64"/>
      <c r="DCM40" s="64"/>
      <c r="DCN40" s="64"/>
      <c r="DCO40" s="64"/>
      <c r="DCP40" s="64"/>
      <c r="DCQ40" s="64"/>
      <c r="DCR40" s="64"/>
      <c r="DCS40" s="64"/>
      <c r="DCT40" s="64"/>
      <c r="DCU40" s="64"/>
      <c r="DCV40" s="64"/>
      <c r="DCW40" s="64"/>
      <c r="DCX40" s="64"/>
      <c r="DCY40" s="64"/>
      <c r="DCZ40" s="64"/>
      <c r="DDA40" s="64"/>
      <c r="DDB40" s="64"/>
      <c r="DDC40" s="64"/>
      <c r="DDD40" s="64"/>
      <c r="DDE40" s="64"/>
      <c r="DDF40" s="64"/>
      <c r="DDG40" s="64"/>
      <c r="DDH40" s="64"/>
      <c r="DDI40" s="64"/>
      <c r="DDJ40" s="64"/>
      <c r="DDK40" s="64"/>
      <c r="DDL40" s="64"/>
      <c r="DDM40" s="64"/>
      <c r="DDN40" s="64"/>
      <c r="DDO40" s="64"/>
      <c r="DDP40" s="64"/>
      <c r="DDQ40" s="64"/>
      <c r="DDR40" s="64"/>
      <c r="DDS40" s="64"/>
      <c r="DDT40" s="64"/>
      <c r="DDU40" s="64"/>
      <c r="DDV40" s="64"/>
      <c r="DDW40" s="64"/>
      <c r="DDX40" s="64"/>
      <c r="DDY40" s="64"/>
      <c r="DDZ40" s="64"/>
      <c r="DEA40" s="64"/>
      <c r="DEB40" s="64"/>
      <c r="DEC40" s="64"/>
      <c r="DED40" s="64"/>
      <c r="DEE40" s="64"/>
      <c r="DEF40" s="64"/>
      <c r="DEG40" s="64"/>
      <c r="DEH40" s="64"/>
      <c r="DEI40" s="64"/>
      <c r="DEJ40" s="64"/>
      <c r="DEK40" s="64"/>
      <c r="DEL40" s="64"/>
      <c r="DEM40" s="64"/>
      <c r="DEN40" s="64"/>
      <c r="DEO40" s="64"/>
      <c r="DEP40" s="64"/>
      <c r="DEQ40" s="64"/>
      <c r="DER40" s="64"/>
      <c r="DES40" s="64"/>
      <c r="DET40" s="64"/>
      <c r="DEU40" s="64"/>
      <c r="DEV40" s="64"/>
      <c r="DEW40" s="64"/>
      <c r="DEX40" s="64"/>
      <c r="DEY40" s="64"/>
      <c r="DEZ40" s="64"/>
      <c r="DFA40" s="64"/>
      <c r="DFB40" s="64"/>
      <c r="DFC40" s="64"/>
      <c r="DFD40" s="64"/>
      <c r="DFE40" s="64"/>
      <c r="DFF40" s="64"/>
      <c r="DFG40" s="64"/>
      <c r="DFH40" s="64"/>
      <c r="DFI40" s="64"/>
      <c r="DFJ40" s="64"/>
      <c r="DFK40" s="64"/>
      <c r="DFL40" s="64"/>
      <c r="DFM40" s="64"/>
      <c r="DFN40" s="64"/>
      <c r="DFO40" s="64"/>
      <c r="DFP40" s="64"/>
      <c r="DFQ40" s="64"/>
      <c r="DFR40" s="64"/>
      <c r="DFS40" s="64"/>
      <c r="DFT40" s="64"/>
      <c r="DFU40" s="64"/>
      <c r="DFV40" s="64"/>
      <c r="DFW40" s="64"/>
      <c r="DFX40" s="64"/>
      <c r="DFY40" s="64"/>
      <c r="DFZ40" s="64"/>
      <c r="DGA40" s="64"/>
      <c r="DGB40" s="64"/>
      <c r="DGC40" s="64"/>
      <c r="DGD40" s="64"/>
      <c r="DGE40" s="64"/>
      <c r="DGF40" s="64"/>
      <c r="DGG40" s="64"/>
      <c r="DGH40" s="64"/>
      <c r="DGI40" s="64"/>
      <c r="DGJ40" s="64"/>
      <c r="DGK40" s="64"/>
      <c r="DGL40" s="64"/>
      <c r="DGM40" s="64"/>
      <c r="DGN40" s="64"/>
      <c r="DGO40" s="64"/>
      <c r="DGP40" s="64"/>
      <c r="DGQ40" s="64"/>
      <c r="DGR40" s="64"/>
      <c r="DGS40" s="64"/>
      <c r="DGT40" s="64"/>
      <c r="DGU40" s="64"/>
      <c r="DGV40" s="64"/>
      <c r="DGW40" s="64"/>
      <c r="DGX40" s="64"/>
      <c r="DGY40" s="64"/>
      <c r="DGZ40" s="64"/>
      <c r="DHA40" s="64"/>
      <c r="DHB40" s="64"/>
      <c r="DHC40" s="64"/>
      <c r="DHD40" s="64"/>
      <c r="DHE40" s="64"/>
      <c r="DHF40" s="64"/>
      <c r="DHG40" s="64"/>
      <c r="DHH40" s="64"/>
      <c r="DHI40" s="64"/>
      <c r="DHJ40" s="64"/>
      <c r="DHK40" s="64"/>
      <c r="DHL40" s="64"/>
      <c r="DHM40" s="64"/>
      <c r="DHN40" s="64"/>
      <c r="DHO40" s="64"/>
      <c r="DHP40" s="64"/>
      <c r="DHQ40" s="64"/>
      <c r="DHR40" s="64"/>
      <c r="DHS40" s="64"/>
      <c r="DHT40" s="64"/>
      <c r="DHU40" s="64"/>
      <c r="DHV40" s="64"/>
      <c r="DHW40" s="64"/>
      <c r="DHX40" s="64"/>
      <c r="DHY40" s="64"/>
      <c r="DHZ40" s="64"/>
      <c r="DIA40" s="64"/>
      <c r="DIB40" s="64"/>
      <c r="DIC40" s="64"/>
      <c r="DID40" s="64"/>
      <c r="DIE40" s="64"/>
      <c r="DIF40" s="64"/>
      <c r="DIG40" s="64"/>
      <c r="DIH40" s="64"/>
      <c r="DII40" s="64"/>
      <c r="DIJ40" s="64"/>
      <c r="DIK40" s="64"/>
      <c r="DIL40" s="64"/>
      <c r="DIM40" s="64"/>
      <c r="DIN40" s="64"/>
      <c r="DIO40" s="64"/>
      <c r="DIP40" s="64"/>
      <c r="DIQ40" s="64"/>
      <c r="DIR40" s="64"/>
      <c r="DIS40" s="64"/>
      <c r="DIT40" s="64"/>
      <c r="DIU40" s="64"/>
      <c r="DIV40" s="64"/>
      <c r="DIW40" s="64"/>
      <c r="DIX40" s="64"/>
      <c r="DIY40" s="64"/>
      <c r="DIZ40" s="64"/>
      <c r="DJA40" s="64"/>
      <c r="DJB40" s="64"/>
      <c r="DJC40" s="64"/>
      <c r="DJD40" s="64"/>
      <c r="DJE40" s="64"/>
      <c r="DJF40" s="64"/>
      <c r="DJG40" s="64"/>
      <c r="DJH40" s="64"/>
      <c r="DJI40" s="64"/>
      <c r="DJJ40" s="64"/>
      <c r="DJK40" s="64"/>
      <c r="DJL40" s="64"/>
      <c r="DJM40" s="64"/>
      <c r="DJN40" s="64"/>
      <c r="DJO40" s="64"/>
      <c r="DJP40" s="64"/>
      <c r="DJQ40" s="64"/>
      <c r="DJR40" s="64"/>
      <c r="DJS40" s="64"/>
      <c r="DJT40" s="64"/>
      <c r="DJU40" s="64"/>
      <c r="DJV40" s="64"/>
      <c r="DJW40" s="64"/>
      <c r="DJX40" s="64"/>
      <c r="DJY40" s="64"/>
      <c r="DJZ40" s="64"/>
      <c r="DKA40" s="64"/>
      <c r="DKB40" s="64"/>
      <c r="DKC40" s="64"/>
      <c r="DKD40" s="64"/>
      <c r="DKE40" s="64"/>
      <c r="DKF40" s="64"/>
      <c r="DKG40" s="64"/>
      <c r="DKH40" s="64"/>
      <c r="DKI40" s="64"/>
      <c r="DKJ40" s="64"/>
      <c r="DKK40" s="64"/>
      <c r="DKL40" s="64"/>
      <c r="DKM40" s="64"/>
      <c r="DKN40" s="64"/>
      <c r="DKO40" s="64"/>
      <c r="DKP40" s="64"/>
      <c r="DKQ40" s="64"/>
      <c r="DKR40" s="64"/>
      <c r="DKS40" s="64"/>
      <c r="DKT40" s="64"/>
      <c r="DKU40" s="64"/>
      <c r="DKV40" s="64"/>
      <c r="DKW40" s="64"/>
      <c r="DKX40" s="64"/>
      <c r="DKY40" s="64"/>
      <c r="DKZ40" s="64"/>
      <c r="DLA40" s="64"/>
      <c r="DLB40" s="64"/>
      <c r="DLC40" s="64"/>
      <c r="DLD40" s="64"/>
      <c r="DLE40" s="64"/>
      <c r="DLF40" s="64"/>
      <c r="DLG40" s="64"/>
      <c r="DLH40" s="64"/>
      <c r="DLI40" s="64"/>
      <c r="DLJ40" s="64"/>
      <c r="DLK40" s="64"/>
      <c r="DLL40" s="64"/>
      <c r="DLM40" s="64"/>
      <c r="DLN40" s="64"/>
      <c r="DLO40" s="64"/>
      <c r="DLP40" s="64"/>
      <c r="DLQ40" s="64"/>
      <c r="DLR40" s="64"/>
      <c r="DLS40" s="64"/>
      <c r="DLT40" s="64"/>
      <c r="DLU40" s="64"/>
      <c r="DLV40" s="64"/>
      <c r="DLW40" s="64"/>
      <c r="DLX40" s="64"/>
      <c r="DLY40" s="64"/>
      <c r="DLZ40" s="64"/>
      <c r="DMA40" s="64"/>
      <c r="DMB40" s="64"/>
      <c r="DMC40" s="64"/>
      <c r="DMD40" s="64"/>
      <c r="DME40" s="64"/>
      <c r="DMF40" s="64"/>
      <c r="DMG40" s="64"/>
      <c r="DMH40" s="64"/>
      <c r="DMI40" s="64"/>
      <c r="DMJ40" s="64"/>
      <c r="DMK40" s="64"/>
      <c r="DML40" s="64"/>
      <c r="DMM40" s="64"/>
      <c r="DMN40" s="64"/>
      <c r="DMO40" s="64"/>
      <c r="DMP40" s="64"/>
      <c r="DMQ40" s="64"/>
      <c r="DMR40" s="64"/>
      <c r="DMS40" s="64"/>
      <c r="DMT40" s="64"/>
      <c r="DMU40" s="64"/>
      <c r="DMV40" s="64"/>
      <c r="DMW40" s="64"/>
      <c r="DMX40" s="64"/>
      <c r="DMY40" s="64"/>
      <c r="DMZ40" s="64"/>
      <c r="DNA40" s="64"/>
      <c r="DNB40" s="64"/>
      <c r="DNC40" s="64"/>
      <c r="DND40" s="64"/>
      <c r="DNE40" s="64"/>
      <c r="DNF40" s="64"/>
      <c r="DNG40" s="64"/>
      <c r="DNH40" s="64"/>
      <c r="DNI40" s="64"/>
      <c r="DNJ40" s="64"/>
      <c r="DNK40" s="64"/>
      <c r="DNL40" s="64"/>
      <c r="DNM40" s="64"/>
      <c r="DNN40" s="64"/>
      <c r="DNO40" s="64"/>
      <c r="DNP40" s="64"/>
      <c r="DNQ40" s="64"/>
      <c r="DNR40" s="64"/>
      <c r="DNS40" s="64"/>
      <c r="DNT40" s="64"/>
      <c r="DNU40" s="64"/>
      <c r="DNV40" s="64"/>
      <c r="DNW40" s="64"/>
      <c r="DNX40" s="64"/>
      <c r="DNY40" s="64"/>
      <c r="DNZ40" s="64"/>
      <c r="DOA40" s="64"/>
      <c r="DOB40" s="64"/>
      <c r="DOC40" s="64"/>
      <c r="DOD40" s="64"/>
      <c r="DOE40" s="64"/>
      <c r="DOF40" s="64"/>
      <c r="DOG40" s="64"/>
      <c r="DOH40" s="64"/>
      <c r="DOI40" s="64"/>
      <c r="DOJ40" s="64"/>
      <c r="DOK40" s="64"/>
      <c r="DOL40" s="64"/>
      <c r="DOM40" s="64"/>
      <c r="DON40" s="64"/>
      <c r="DOO40" s="64"/>
      <c r="DOP40" s="64"/>
      <c r="DOQ40" s="64"/>
      <c r="DOR40" s="64"/>
      <c r="DOS40" s="64"/>
      <c r="DOT40" s="64"/>
      <c r="DOU40" s="64"/>
      <c r="DOV40" s="64"/>
      <c r="DOW40" s="64"/>
      <c r="DOX40" s="64"/>
      <c r="DOY40" s="64"/>
      <c r="DOZ40" s="64"/>
      <c r="DPA40" s="64"/>
      <c r="DPB40" s="64"/>
      <c r="DPC40" s="64"/>
      <c r="DPD40" s="64"/>
      <c r="DPE40" s="64"/>
      <c r="DPF40" s="64"/>
      <c r="DPG40" s="64"/>
      <c r="DPH40" s="64"/>
      <c r="DPI40" s="64"/>
      <c r="DPJ40" s="64"/>
      <c r="DPK40" s="64"/>
      <c r="DPL40" s="64"/>
      <c r="DPM40" s="64"/>
      <c r="DPN40" s="64"/>
      <c r="DPO40" s="64"/>
      <c r="DPP40" s="64"/>
      <c r="DPQ40" s="64"/>
      <c r="DPR40" s="64"/>
      <c r="DPS40" s="64"/>
      <c r="DPT40" s="64"/>
      <c r="DPU40" s="64"/>
      <c r="DPV40" s="64"/>
      <c r="DPW40" s="64"/>
      <c r="DPX40" s="64"/>
      <c r="DPY40" s="64"/>
      <c r="DPZ40" s="64"/>
      <c r="DQA40" s="64"/>
      <c r="DQB40" s="64"/>
      <c r="DQC40" s="64"/>
      <c r="DQD40" s="64"/>
      <c r="DQE40" s="64"/>
      <c r="DQF40" s="64"/>
      <c r="DQG40" s="64"/>
      <c r="DQH40" s="64"/>
      <c r="DQI40" s="64"/>
      <c r="DQJ40" s="64"/>
      <c r="DQK40" s="64"/>
      <c r="DQL40" s="64"/>
      <c r="DQM40" s="64"/>
      <c r="DQN40" s="64"/>
      <c r="DQO40" s="64"/>
      <c r="DQP40" s="64"/>
      <c r="DQQ40" s="64"/>
      <c r="DQR40" s="64"/>
      <c r="DQS40" s="64"/>
      <c r="DQT40" s="64"/>
      <c r="DQU40" s="64"/>
      <c r="DQV40" s="64"/>
      <c r="DQW40" s="64"/>
      <c r="DQX40" s="64"/>
      <c r="DQY40" s="64"/>
      <c r="DQZ40" s="64"/>
      <c r="DRA40" s="64"/>
      <c r="DRB40" s="64"/>
      <c r="DRC40" s="64"/>
      <c r="DRD40" s="64"/>
      <c r="DRE40" s="64"/>
      <c r="DRF40" s="64"/>
      <c r="DRG40" s="64"/>
      <c r="DRH40" s="64"/>
      <c r="DRI40" s="64"/>
      <c r="DRJ40" s="64"/>
      <c r="DRK40" s="64"/>
      <c r="DRL40" s="64"/>
      <c r="DRM40" s="64"/>
      <c r="DRN40" s="64"/>
      <c r="DRO40" s="64"/>
      <c r="DRP40" s="64"/>
      <c r="DRQ40" s="64"/>
      <c r="DRR40" s="64"/>
      <c r="DRS40" s="64"/>
      <c r="DRT40" s="64"/>
      <c r="DRU40" s="64"/>
      <c r="DRV40" s="64"/>
      <c r="DRW40" s="64"/>
      <c r="DRX40" s="64"/>
      <c r="DRY40" s="64"/>
      <c r="DRZ40" s="64"/>
      <c r="DSA40" s="64"/>
      <c r="DSB40" s="64"/>
      <c r="DSC40" s="64"/>
      <c r="DSD40" s="64"/>
      <c r="DSE40" s="64"/>
      <c r="DSF40" s="64"/>
      <c r="DSG40" s="64"/>
      <c r="DSH40" s="64"/>
      <c r="DSI40" s="64"/>
      <c r="DSJ40" s="64"/>
      <c r="DSK40" s="64"/>
      <c r="DSL40" s="64"/>
      <c r="DSM40" s="64"/>
      <c r="DSN40" s="64"/>
      <c r="DSO40" s="64"/>
      <c r="DSP40" s="64"/>
      <c r="DSQ40" s="64"/>
      <c r="DSR40" s="64"/>
      <c r="DSS40" s="64"/>
      <c r="DST40" s="64"/>
      <c r="DSU40" s="64"/>
      <c r="DSV40" s="64"/>
      <c r="DSW40" s="64"/>
      <c r="DSX40" s="64"/>
      <c r="DSY40" s="64"/>
      <c r="DSZ40" s="64"/>
      <c r="DTA40" s="64"/>
      <c r="DTB40" s="64"/>
      <c r="DTC40" s="64"/>
      <c r="DTD40" s="64"/>
      <c r="DTE40" s="64"/>
      <c r="DTF40" s="64"/>
      <c r="DTG40" s="64"/>
      <c r="DTH40" s="64"/>
      <c r="DTI40" s="64"/>
      <c r="DTJ40" s="64"/>
      <c r="DTK40" s="64"/>
      <c r="DTL40" s="64"/>
      <c r="DTM40" s="64"/>
      <c r="DTN40" s="64"/>
      <c r="DTO40" s="64"/>
      <c r="DTP40" s="64"/>
      <c r="DTQ40" s="64"/>
      <c r="DTR40" s="64"/>
      <c r="DTS40" s="64"/>
      <c r="DTT40" s="64"/>
      <c r="DTU40" s="64"/>
      <c r="DTV40" s="64"/>
      <c r="DTW40" s="64"/>
      <c r="DTX40" s="64"/>
      <c r="DTY40" s="64"/>
      <c r="DTZ40" s="64"/>
      <c r="DUA40" s="64"/>
      <c r="DUB40" s="64"/>
      <c r="DUC40" s="64"/>
      <c r="DUD40" s="64"/>
      <c r="DUE40" s="64"/>
      <c r="DUF40" s="64"/>
      <c r="DUG40" s="64"/>
      <c r="DUH40" s="64"/>
      <c r="DUI40" s="64"/>
      <c r="DUJ40" s="64"/>
      <c r="DUK40" s="64"/>
      <c r="DUL40" s="64"/>
      <c r="DUM40" s="64"/>
      <c r="DUN40" s="64"/>
      <c r="DUO40" s="64"/>
      <c r="DUP40" s="64"/>
      <c r="DUQ40" s="64"/>
      <c r="DUR40" s="64"/>
      <c r="DUS40" s="64"/>
      <c r="DUT40" s="64"/>
      <c r="DUU40" s="64"/>
      <c r="DUV40" s="64"/>
      <c r="DUW40" s="64"/>
      <c r="DUX40" s="64"/>
      <c r="DUY40" s="64"/>
      <c r="DUZ40" s="64"/>
      <c r="DVA40" s="64"/>
      <c r="DVB40" s="64"/>
      <c r="DVC40" s="64"/>
      <c r="DVD40" s="64"/>
      <c r="DVE40" s="64"/>
      <c r="DVF40" s="64"/>
      <c r="DVG40" s="64"/>
      <c r="DVH40" s="64"/>
      <c r="DVI40" s="64"/>
      <c r="DVJ40" s="64"/>
      <c r="DVK40" s="64"/>
      <c r="DVL40" s="64"/>
      <c r="DVM40" s="64"/>
      <c r="DVN40" s="64"/>
      <c r="DVO40" s="64"/>
      <c r="DVP40" s="64"/>
      <c r="DVQ40" s="64"/>
      <c r="DVR40" s="64"/>
      <c r="DVS40" s="64"/>
      <c r="DVT40" s="64"/>
      <c r="DVU40" s="64"/>
      <c r="DVV40" s="64"/>
      <c r="DVW40" s="64"/>
      <c r="DVX40" s="64"/>
      <c r="DVY40" s="64"/>
      <c r="DVZ40" s="64"/>
      <c r="DWA40" s="64"/>
      <c r="DWB40" s="64"/>
      <c r="DWC40" s="64"/>
      <c r="DWD40" s="64"/>
      <c r="DWE40" s="64"/>
      <c r="DWF40" s="64"/>
      <c r="DWG40" s="64"/>
      <c r="DWH40" s="64"/>
      <c r="DWI40" s="64"/>
      <c r="DWJ40" s="64"/>
      <c r="DWK40" s="64"/>
      <c r="DWL40" s="64"/>
      <c r="DWM40" s="64"/>
      <c r="DWN40" s="64"/>
      <c r="DWO40" s="64"/>
      <c r="DWP40" s="64"/>
      <c r="DWQ40" s="64"/>
      <c r="DWR40" s="64"/>
      <c r="DWS40" s="64"/>
      <c r="DWT40" s="64"/>
      <c r="DWU40" s="64"/>
      <c r="DWV40" s="64"/>
      <c r="DWW40" s="64"/>
      <c r="DWX40" s="64"/>
      <c r="DWY40" s="64"/>
      <c r="DWZ40" s="64"/>
      <c r="DXA40" s="64"/>
      <c r="DXB40" s="64"/>
      <c r="DXC40" s="64"/>
      <c r="DXD40" s="64"/>
      <c r="DXE40" s="64"/>
      <c r="DXF40" s="64"/>
      <c r="DXG40" s="64"/>
      <c r="DXH40" s="64"/>
      <c r="DXI40" s="64"/>
      <c r="DXJ40" s="64"/>
      <c r="DXK40" s="64"/>
      <c r="DXL40" s="64"/>
      <c r="DXM40" s="64"/>
      <c r="DXN40" s="64"/>
      <c r="DXO40" s="64"/>
      <c r="DXP40" s="64"/>
      <c r="DXQ40" s="64"/>
      <c r="DXR40" s="64"/>
      <c r="DXS40" s="64"/>
      <c r="DXT40" s="64"/>
      <c r="DXU40" s="64"/>
      <c r="DXV40" s="64"/>
      <c r="DXW40" s="64"/>
      <c r="DXX40" s="64"/>
      <c r="DXY40" s="64"/>
      <c r="DXZ40" s="64"/>
      <c r="DYA40" s="64"/>
      <c r="DYB40" s="64"/>
      <c r="DYC40" s="64"/>
      <c r="DYD40" s="64"/>
      <c r="DYE40" s="64"/>
      <c r="DYF40" s="64"/>
      <c r="DYG40" s="64"/>
      <c r="DYH40" s="64"/>
      <c r="DYI40" s="64"/>
      <c r="DYJ40" s="64"/>
      <c r="DYK40" s="64"/>
      <c r="DYL40" s="64"/>
      <c r="DYM40" s="64"/>
      <c r="DYN40" s="64"/>
      <c r="DYO40" s="64"/>
      <c r="DYP40" s="64"/>
      <c r="DYQ40" s="64"/>
      <c r="DYR40" s="64"/>
      <c r="DYS40" s="64"/>
      <c r="DYT40" s="64"/>
      <c r="DYU40" s="64"/>
      <c r="DYV40" s="64"/>
      <c r="DYW40" s="64"/>
      <c r="DYX40" s="64"/>
      <c r="DYY40" s="64"/>
      <c r="DYZ40" s="64"/>
      <c r="DZA40" s="64"/>
      <c r="DZB40" s="64"/>
      <c r="DZC40" s="64"/>
      <c r="DZD40" s="64"/>
      <c r="DZE40" s="64"/>
      <c r="DZF40" s="64"/>
      <c r="DZG40" s="64"/>
      <c r="DZH40" s="64"/>
      <c r="DZI40" s="64"/>
      <c r="DZJ40" s="64"/>
      <c r="DZK40" s="64"/>
      <c r="DZL40" s="64"/>
      <c r="DZM40" s="64"/>
      <c r="DZN40" s="64"/>
      <c r="DZO40" s="64"/>
      <c r="DZP40" s="64"/>
      <c r="DZQ40" s="64"/>
      <c r="DZR40" s="64"/>
      <c r="DZS40" s="64"/>
      <c r="DZT40" s="64"/>
      <c r="DZU40" s="64"/>
      <c r="DZV40" s="64"/>
      <c r="DZW40" s="64"/>
      <c r="DZX40" s="64"/>
      <c r="DZY40" s="64"/>
      <c r="DZZ40" s="64"/>
      <c r="EAA40" s="64"/>
      <c r="EAB40" s="64"/>
      <c r="EAC40" s="64"/>
      <c r="EAD40" s="64"/>
      <c r="EAE40" s="64"/>
      <c r="EAF40" s="64"/>
      <c r="EAG40" s="64"/>
      <c r="EAH40" s="64"/>
      <c r="EAI40" s="64"/>
      <c r="EAJ40" s="64"/>
      <c r="EAK40" s="64"/>
      <c r="EAL40" s="64"/>
      <c r="EAM40" s="64"/>
      <c r="EAN40" s="64"/>
      <c r="EAO40" s="64"/>
      <c r="EAP40" s="64"/>
      <c r="EAQ40" s="64"/>
      <c r="EAR40" s="64"/>
      <c r="EAS40" s="64"/>
      <c r="EAT40" s="64"/>
      <c r="EAU40" s="64"/>
      <c r="EAV40" s="64"/>
      <c r="EAW40" s="64"/>
      <c r="EAX40" s="64"/>
      <c r="EAY40" s="64"/>
      <c r="EAZ40" s="64"/>
      <c r="EBA40" s="64"/>
      <c r="EBB40" s="64"/>
      <c r="EBC40" s="64"/>
      <c r="EBD40" s="64"/>
      <c r="EBE40" s="64"/>
      <c r="EBF40" s="64"/>
      <c r="EBG40" s="64"/>
      <c r="EBH40" s="64"/>
      <c r="EBI40" s="64"/>
      <c r="EBJ40" s="64"/>
      <c r="EBK40" s="64"/>
      <c r="EBL40" s="64"/>
      <c r="EBM40" s="64"/>
      <c r="EBN40" s="64"/>
      <c r="EBO40" s="64"/>
      <c r="EBP40" s="64"/>
      <c r="EBQ40" s="64"/>
      <c r="EBR40" s="64"/>
      <c r="EBS40" s="64"/>
      <c r="EBT40" s="64"/>
      <c r="EBU40" s="64"/>
      <c r="EBV40" s="64"/>
      <c r="EBW40" s="64"/>
      <c r="EBX40" s="64"/>
      <c r="EBY40" s="64"/>
      <c r="EBZ40" s="64"/>
      <c r="ECA40" s="64"/>
      <c r="ECB40" s="64"/>
      <c r="ECC40" s="64"/>
      <c r="ECD40" s="64"/>
      <c r="ECE40" s="64"/>
      <c r="ECF40" s="64"/>
      <c r="ECG40" s="64"/>
      <c r="ECH40" s="64"/>
      <c r="ECI40" s="64"/>
      <c r="ECJ40" s="64"/>
      <c r="ECK40" s="64"/>
      <c r="ECL40" s="64"/>
      <c r="ECM40" s="64"/>
      <c r="ECN40" s="64"/>
      <c r="ECO40" s="64"/>
      <c r="ECP40" s="64"/>
      <c r="ECQ40" s="64"/>
      <c r="ECR40" s="64"/>
      <c r="ECS40" s="64"/>
      <c r="ECT40" s="64"/>
      <c r="ECU40" s="64"/>
      <c r="ECV40" s="64"/>
      <c r="ECW40" s="64"/>
      <c r="ECX40" s="64"/>
      <c r="ECY40" s="64"/>
      <c r="ECZ40" s="64"/>
      <c r="EDA40" s="64"/>
      <c r="EDB40" s="64"/>
      <c r="EDC40" s="64"/>
      <c r="EDD40" s="64"/>
      <c r="EDE40" s="64"/>
      <c r="EDF40" s="64"/>
      <c r="EDG40" s="64"/>
      <c r="EDH40" s="64"/>
      <c r="EDI40" s="64"/>
      <c r="EDJ40" s="64"/>
      <c r="EDK40" s="64"/>
      <c r="EDL40" s="64"/>
      <c r="EDM40" s="64"/>
      <c r="EDN40" s="64"/>
      <c r="EDO40" s="64"/>
      <c r="EDP40" s="64"/>
      <c r="EDQ40" s="64"/>
      <c r="EDR40" s="64"/>
      <c r="EDS40" s="64"/>
      <c r="EDT40" s="64"/>
      <c r="EDU40" s="64"/>
      <c r="EDV40" s="64"/>
      <c r="EDW40" s="64"/>
      <c r="EDX40" s="64"/>
      <c r="EDY40" s="64"/>
      <c r="EDZ40" s="64"/>
      <c r="EEA40" s="64"/>
      <c r="EEB40" s="64"/>
      <c r="EEC40" s="64"/>
      <c r="EED40" s="64"/>
      <c r="EEE40" s="64"/>
      <c r="EEF40" s="64"/>
      <c r="EEG40" s="64"/>
      <c r="EEH40" s="64"/>
      <c r="EEI40" s="64"/>
      <c r="EEJ40" s="64"/>
      <c r="EEK40" s="64"/>
      <c r="EEL40" s="64"/>
      <c r="EEM40" s="64"/>
      <c r="EEN40" s="64"/>
      <c r="EEO40" s="64"/>
      <c r="EEP40" s="64"/>
      <c r="EEQ40" s="64"/>
      <c r="EER40" s="64"/>
      <c r="EES40" s="64"/>
      <c r="EET40" s="64"/>
      <c r="EEU40" s="64"/>
      <c r="EEV40" s="64"/>
      <c r="EEW40" s="64"/>
      <c r="EEX40" s="64"/>
      <c r="EEY40" s="64"/>
      <c r="EEZ40" s="64"/>
      <c r="EFA40" s="64"/>
      <c r="EFB40" s="64"/>
      <c r="EFC40" s="64"/>
      <c r="EFD40" s="64"/>
      <c r="EFE40" s="64"/>
      <c r="EFF40" s="64"/>
      <c r="EFG40" s="64"/>
      <c r="EFH40" s="64"/>
      <c r="EFI40" s="64"/>
      <c r="EFJ40" s="64"/>
      <c r="EFK40" s="64"/>
      <c r="EFL40" s="64"/>
      <c r="EFM40" s="64"/>
      <c r="EFN40" s="64"/>
      <c r="EFO40" s="64"/>
      <c r="EFP40" s="64"/>
      <c r="EFQ40" s="64"/>
      <c r="EFR40" s="64"/>
      <c r="EFS40" s="64"/>
      <c r="EFT40" s="64"/>
      <c r="EFU40" s="64"/>
      <c r="EFV40" s="64"/>
      <c r="EFW40" s="64"/>
      <c r="EFX40" s="64"/>
      <c r="EFY40" s="64"/>
      <c r="EFZ40" s="64"/>
      <c r="EGA40" s="64"/>
      <c r="EGB40" s="64"/>
      <c r="EGC40" s="64"/>
      <c r="EGD40" s="64"/>
      <c r="EGE40" s="64"/>
      <c r="EGF40" s="64"/>
      <c r="EGG40" s="64"/>
      <c r="EGH40" s="64"/>
      <c r="EGI40" s="64"/>
      <c r="EGJ40" s="64"/>
      <c r="EGK40" s="64"/>
      <c r="EGL40" s="64"/>
      <c r="EGM40" s="64"/>
      <c r="EGN40" s="64"/>
      <c r="EGO40" s="64"/>
      <c r="EGP40" s="64"/>
      <c r="EGQ40" s="64"/>
      <c r="EGR40" s="64"/>
      <c r="EGS40" s="64"/>
      <c r="EGT40" s="64"/>
      <c r="EGU40" s="64"/>
      <c r="EGV40" s="64"/>
      <c r="EGW40" s="64"/>
      <c r="EGX40" s="64"/>
      <c r="EGY40" s="64"/>
      <c r="EGZ40" s="64"/>
      <c r="EHA40" s="64"/>
      <c r="EHB40" s="64"/>
      <c r="EHC40" s="64"/>
      <c r="EHD40" s="64"/>
      <c r="EHE40" s="64"/>
      <c r="EHF40" s="64"/>
      <c r="EHG40" s="64"/>
      <c r="EHH40" s="64"/>
      <c r="EHI40" s="64"/>
      <c r="EHJ40" s="64"/>
      <c r="EHK40" s="64"/>
      <c r="EHL40" s="64"/>
      <c r="EHM40" s="64"/>
      <c r="EHN40" s="64"/>
      <c r="EHO40" s="64"/>
      <c r="EHP40" s="64"/>
      <c r="EHQ40" s="64"/>
      <c r="EHR40" s="64"/>
      <c r="EHS40" s="64"/>
      <c r="EHT40" s="64"/>
      <c r="EHU40" s="64"/>
      <c r="EHV40" s="64"/>
      <c r="EHW40" s="64"/>
      <c r="EHX40" s="64"/>
      <c r="EHY40" s="64"/>
      <c r="EHZ40" s="64"/>
      <c r="EIA40" s="64"/>
      <c r="EIB40" s="64"/>
      <c r="EIC40" s="64"/>
      <c r="EID40" s="64"/>
      <c r="EIE40" s="64"/>
      <c r="EIF40" s="64"/>
      <c r="EIG40" s="64"/>
      <c r="EIH40" s="64"/>
      <c r="EII40" s="64"/>
      <c r="EIJ40" s="64"/>
      <c r="EIK40" s="64"/>
      <c r="EIL40" s="64"/>
      <c r="EIM40" s="64"/>
      <c r="EIN40" s="64"/>
      <c r="EIO40" s="64"/>
      <c r="EIP40" s="64"/>
      <c r="EIQ40" s="64"/>
      <c r="EIR40" s="64"/>
      <c r="EIS40" s="64"/>
      <c r="EIT40" s="64"/>
      <c r="EIU40" s="64"/>
      <c r="EIV40" s="64"/>
      <c r="EIW40" s="64"/>
      <c r="EIX40" s="64"/>
      <c r="EIY40" s="64"/>
      <c r="EIZ40" s="64"/>
      <c r="EJA40" s="64"/>
      <c r="EJB40" s="64"/>
      <c r="EJC40" s="64"/>
      <c r="EJD40" s="64"/>
      <c r="EJE40" s="64"/>
      <c r="EJF40" s="64"/>
      <c r="EJG40" s="64"/>
      <c r="EJH40" s="64"/>
      <c r="EJI40" s="64"/>
      <c r="EJJ40" s="64"/>
      <c r="EJK40" s="64"/>
      <c r="EJL40" s="64"/>
      <c r="EJM40" s="64"/>
      <c r="EJN40" s="64"/>
      <c r="EJO40" s="64"/>
      <c r="EJP40" s="64"/>
      <c r="EJQ40" s="64"/>
      <c r="EJR40" s="64"/>
      <c r="EJS40" s="64"/>
      <c r="EJT40" s="64"/>
      <c r="EJU40" s="64"/>
      <c r="EJV40" s="64"/>
      <c r="EJW40" s="64"/>
      <c r="EJX40" s="64"/>
      <c r="EJY40" s="64"/>
      <c r="EJZ40" s="64"/>
      <c r="EKA40" s="64"/>
      <c r="EKB40" s="64"/>
      <c r="EKC40" s="64"/>
      <c r="EKD40" s="64"/>
      <c r="EKE40" s="64"/>
      <c r="EKF40" s="64"/>
      <c r="EKG40" s="64"/>
      <c r="EKH40" s="64"/>
      <c r="EKI40" s="64"/>
      <c r="EKJ40" s="64"/>
      <c r="EKK40" s="64"/>
      <c r="EKL40" s="64"/>
      <c r="EKM40" s="64"/>
      <c r="EKN40" s="64"/>
      <c r="EKO40" s="64"/>
      <c r="EKP40" s="64"/>
      <c r="EKQ40" s="64"/>
      <c r="EKR40" s="64"/>
      <c r="EKS40" s="64"/>
      <c r="EKT40" s="64"/>
      <c r="EKU40" s="64"/>
      <c r="EKV40" s="64"/>
      <c r="EKW40" s="64"/>
      <c r="EKX40" s="64"/>
      <c r="EKY40" s="64"/>
      <c r="EKZ40" s="64"/>
      <c r="ELA40" s="64"/>
      <c r="ELB40" s="64"/>
      <c r="ELC40" s="64"/>
      <c r="ELD40" s="64"/>
      <c r="ELE40" s="64"/>
      <c r="ELF40" s="64"/>
      <c r="ELG40" s="64"/>
      <c r="ELH40" s="64"/>
      <c r="ELI40" s="64"/>
      <c r="ELJ40" s="64"/>
      <c r="ELK40" s="64"/>
      <c r="ELL40" s="64"/>
      <c r="ELM40" s="64"/>
      <c r="ELN40" s="64"/>
      <c r="ELO40" s="64"/>
      <c r="ELP40" s="64"/>
      <c r="ELQ40" s="64"/>
      <c r="ELR40" s="64"/>
      <c r="ELS40" s="64"/>
      <c r="ELT40" s="64"/>
      <c r="ELU40" s="64"/>
      <c r="ELV40" s="64"/>
      <c r="ELW40" s="64"/>
      <c r="ELX40" s="64"/>
      <c r="ELY40" s="64"/>
      <c r="ELZ40" s="64"/>
      <c r="EMA40" s="64"/>
      <c r="EMB40" s="64"/>
      <c r="EMC40" s="64"/>
      <c r="EMD40" s="64"/>
      <c r="EME40" s="64"/>
      <c r="EMF40" s="64"/>
      <c r="EMG40" s="64"/>
      <c r="EMH40" s="64"/>
      <c r="EMI40" s="64"/>
      <c r="EMJ40" s="64"/>
      <c r="EMK40" s="64"/>
      <c r="EML40" s="64"/>
      <c r="EMM40" s="64"/>
      <c r="EMN40" s="64"/>
      <c r="EMO40" s="64"/>
      <c r="EMP40" s="64"/>
      <c r="EMQ40" s="64"/>
      <c r="EMR40" s="64"/>
      <c r="EMS40" s="64"/>
      <c r="EMT40" s="64"/>
      <c r="EMU40" s="64"/>
      <c r="EMV40" s="64"/>
      <c r="EMW40" s="64"/>
      <c r="EMX40" s="64"/>
      <c r="EMY40" s="64"/>
      <c r="EMZ40" s="64"/>
      <c r="ENA40" s="64"/>
      <c r="ENB40" s="64"/>
      <c r="ENC40" s="64"/>
      <c r="END40" s="64"/>
      <c r="ENE40" s="64"/>
      <c r="ENF40" s="64"/>
      <c r="ENG40" s="64"/>
      <c r="ENH40" s="64"/>
      <c r="ENI40" s="64"/>
      <c r="ENJ40" s="64"/>
      <c r="ENK40" s="64"/>
      <c r="ENL40" s="64"/>
      <c r="ENM40" s="64"/>
      <c r="ENN40" s="64"/>
      <c r="ENO40" s="64"/>
      <c r="ENP40" s="64"/>
      <c r="ENQ40" s="64"/>
      <c r="ENR40" s="64"/>
      <c r="ENS40" s="64"/>
      <c r="ENT40" s="64"/>
      <c r="ENU40" s="64"/>
      <c r="ENV40" s="64"/>
      <c r="ENW40" s="64"/>
      <c r="ENX40" s="64"/>
      <c r="ENY40" s="64"/>
      <c r="ENZ40" s="64"/>
      <c r="EOA40" s="64"/>
      <c r="EOB40" s="64"/>
      <c r="EOC40" s="64"/>
      <c r="EOD40" s="64"/>
      <c r="EOE40" s="64"/>
      <c r="EOF40" s="64"/>
      <c r="EOG40" s="64"/>
      <c r="EOH40" s="64"/>
      <c r="EOI40" s="64"/>
      <c r="EOJ40" s="64"/>
      <c r="EOK40" s="64"/>
      <c r="EOL40" s="64"/>
      <c r="EOM40" s="64"/>
      <c r="EON40" s="64"/>
      <c r="EOO40" s="64"/>
      <c r="EOP40" s="64"/>
      <c r="EOQ40" s="64"/>
      <c r="EOR40" s="64"/>
      <c r="EOS40" s="64"/>
      <c r="EOT40" s="64"/>
      <c r="EOU40" s="64"/>
      <c r="EOV40" s="64"/>
      <c r="EOW40" s="64"/>
      <c r="EOX40" s="64"/>
      <c r="EOY40" s="64"/>
      <c r="EOZ40" s="64"/>
      <c r="EPA40" s="64"/>
      <c r="EPB40" s="64"/>
      <c r="EPC40" s="64"/>
      <c r="EPD40" s="64"/>
      <c r="EPE40" s="64"/>
      <c r="EPF40" s="64"/>
      <c r="EPG40" s="64"/>
      <c r="EPH40" s="64"/>
      <c r="EPI40" s="64"/>
      <c r="EPJ40" s="64"/>
      <c r="EPK40" s="64"/>
      <c r="EPL40" s="64"/>
      <c r="EPM40" s="64"/>
      <c r="EPN40" s="64"/>
      <c r="EPO40" s="64"/>
      <c r="EPP40" s="64"/>
      <c r="EPQ40" s="64"/>
      <c r="EPR40" s="64"/>
      <c r="EPS40" s="64"/>
      <c r="EPT40" s="64"/>
      <c r="EPU40" s="64"/>
      <c r="EPV40" s="64"/>
      <c r="EPW40" s="64"/>
      <c r="EPX40" s="64"/>
      <c r="EPY40" s="64"/>
      <c r="EPZ40" s="64"/>
      <c r="EQA40" s="64"/>
      <c r="EQB40" s="64"/>
      <c r="EQC40" s="64"/>
      <c r="EQD40" s="64"/>
      <c r="EQE40" s="64"/>
      <c r="EQF40" s="64"/>
      <c r="EQG40" s="64"/>
      <c r="EQH40" s="64"/>
      <c r="EQI40" s="64"/>
      <c r="EQJ40" s="64"/>
      <c r="EQK40" s="64"/>
      <c r="EQL40" s="64"/>
      <c r="EQM40" s="64"/>
      <c r="EQN40" s="64"/>
      <c r="EQO40" s="64"/>
      <c r="EQP40" s="64"/>
      <c r="EQQ40" s="64"/>
      <c r="EQR40" s="64"/>
      <c r="EQS40" s="64"/>
      <c r="EQT40" s="64"/>
      <c r="EQU40" s="64"/>
      <c r="EQV40" s="64"/>
      <c r="EQW40" s="64"/>
      <c r="EQX40" s="64"/>
      <c r="EQY40" s="64"/>
      <c r="EQZ40" s="64"/>
      <c r="ERA40" s="64"/>
      <c r="ERB40" s="64"/>
      <c r="ERC40" s="64"/>
      <c r="ERD40" s="64"/>
      <c r="ERE40" s="64"/>
      <c r="ERF40" s="64"/>
      <c r="ERG40" s="64"/>
      <c r="ERH40" s="64"/>
      <c r="ERI40" s="64"/>
      <c r="ERJ40" s="64"/>
      <c r="ERK40" s="64"/>
      <c r="ERL40" s="64"/>
      <c r="ERM40" s="64"/>
      <c r="ERN40" s="64"/>
      <c r="ERO40" s="64"/>
      <c r="ERP40" s="64"/>
      <c r="ERQ40" s="64"/>
      <c r="ERR40" s="64"/>
      <c r="ERS40" s="64"/>
      <c r="ERT40" s="64"/>
      <c r="ERU40" s="64"/>
      <c r="ERV40" s="64"/>
      <c r="ERW40" s="64"/>
      <c r="ERX40" s="64"/>
      <c r="ERY40" s="64"/>
      <c r="ERZ40" s="64"/>
      <c r="ESA40" s="64"/>
      <c r="ESB40" s="64"/>
      <c r="ESC40" s="64"/>
      <c r="ESD40" s="64"/>
      <c r="ESE40" s="64"/>
      <c r="ESF40" s="64"/>
      <c r="ESG40" s="64"/>
      <c r="ESH40" s="64"/>
      <c r="ESI40" s="64"/>
      <c r="ESJ40" s="64"/>
      <c r="ESK40" s="64"/>
      <c r="ESL40" s="64"/>
      <c r="ESM40" s="64"/>
      <c r="ESN40" s="64"/>
      <c r="ESO40" s="64"/>
      <c r="ESP40" s="64"/>
      <c r="ESQ40" s="64"/>
      <c r="ESR40" s="64"/>
      <c r="ESS40" s="64"/>
      <c r="EST40" s="64"/>
      <c r="ESU40" s="64"/>
      <c r="ESV40" s="64"/>
      <c r="ESW40" s="64"/>
      <c r="ESX40" s="64"/>
      <c r="ESY40" s="64"/>
      <c r="ESZ40" s="64"/>
      <c r="ETA40" s="64"/>
      <c r="ETB40" s="64"/>
      <c r="ETC40" s="64"/>
      <c r="ETD40" s="64"/>
      <c r="ETE40" s="64"/>
      <c r="ETF40" s="64"/>
      <c r="ETG40" s="64"/>
      <c r="ETH40" s="64"/>
      <c r="ETI40" s="64"/>
      <c r="ETJ40" s="64"/>
      <c r="ETK40" s="64"/>
      <c r="ETL40" s="64"/>
      <c r="ETM40" s="64"/>
      <c r="ETN40" s="64"/>
      <c r="ETO40" s="64"/>
      <c r="ETP40" s="64"/>
      <c r="ETQ40" s="64"/>
      <c r="ETR40" s="64"/>
      <c r="ETS40" s="64"/>
      <c r="ETT40" s="64"/>
      <c r="ETU40" s="64"/>
      <c r="ETV40" s="64"/>
      <c r="ETW40" s="64"/>
      <c r="ETX40" s="64"/>
      <c r="ETY40" s="64"/>
      <c r="ETZ40" s="64"/>
      <c r="EUA40" s="64"/>
      <c r="EUB40" s="64"/>
      <c r="EUC40" s="64"/>
      <c r="EUD40" s="64"/>
      <c r="EUE40" s="64"/>
      <c r="EUF40" s="64"/>
      <c r="EUG40" s="64"/>
      <c r="EUH40" s="64"/>
      <c r="EUI40" s="64"/>
      <c r="EUJ40" s="64"/>
      <c r="EUK40" s="64"/>
      <c r="EUL40" s="64"/>
      <c r="EUM40" s="64"/>
      <c r="EUN40" s="64"/>
      <c r="EUO40" s="64"/>
      <c r="EUP40" s="64"/>
      <c r="EUQ40" s="64"/>
      <c r="EUR40" s="64"/>
      <c r="EUS40" s="64"/>
      <c r="EUT40" s="64"/>
      <c r="EUU40" s="64"/>
      <c r="EUV40" s="64"/>
      <c r="EUW40" s="64"/>
      <c r="EUX40" s="64"/>
      <c r="EUY40" s="64"/>
      <c r="EUZ40" s="64"/>
      <c r="EVA40" s="64"/>
      <c r="EVB40" s="64"/>
      <c r="EVC40" s="64"/>
      <c r="EVD40" s="64"/>
      <c r="EVE40" s="64"/>
      <c r="EVF40" s="64"/>
      <c r="EVG40" s="64"/>
      <c r="EVH40" s="64"/>
      <c r="EVI40" s="64"/>
      <c r="EVJ40" s="64"/>
      <c r="EVK40" s="64"/>
      <c r="EVL40" s="64"/>
      <c r="EVM40" s="64"/>
      <c r="EVN40" s="64"/>
      <c r="EVO40" s="64"/>
      <c r="EVP40" s="64"/>
      <c r="EVQ40" s="64"/>
      <c r="EVR40" s="64"/>
      <c r="EVS40" s="64"/>
      <c r="EVT40" s="64"/>
      <c r="EVU40" s="64"/>
      <c r="EVV40" s="64"/>
      <c r="EVW40" s="64"/>
      <c r="EVX40" s="64"/>
      <c r="EVY40" s="64"/>
      <c r="EVZ40" s="64"/>
      <c r="EWA40" s="64"/>
      <c r="EWB40" s="64"/>
      <c r="EWC40" s="64"/>
      <c r="EWD40" s="64"/>
      <c r="EWE40" s="64"/>
      <c r="EWF40" s="64"/>
      <c r="EWG40" s="64"/>
      <c r="EWH40" s="64"/>
      <c r="EWI40" s="64"/>
      <c r="EWJ40" s="64"/>
      <c r="EWK40" s="64"/>
      <c r="EWL40" s="64"/>
      <c r="EWM40" s="64"/>
      <c r="EWN40" s="64"/>
      <c r="EWO40" s="64"/>
      <c r="EWP40" s="64"/>
      <c r="EWQ40" s="64"/>
      <c r="EWR40" s="64"/>
      <c r="EWS40" s="64"/>
      <c r="EWT40" s="64"/>
      <c r="EWU40" s="64"/>
      <c r="EWV40" s="64"/>
      <c r="EWW40" s="64"/>
      <c r="EWX40" s="64"/>
      <c r="EWY40" s="64"/>
      <c r="EWZ40" s="64"/>
      <c r="EXA40" s="64"/>
      <c r="EXB40" s="64"/>
      <c r="EXC40" s="64"/>
      <c r="EXD40" s="64"/>
      <c r="EXE40" s="64"/>
      <c r="EXF40" s="64"/>
      <c r="EXG40" s="64"/>
      <c r="EXH40" s="64"/>
      <c r="EXI40" s="64"/>
      <c r="EXJ40" s="64"/>
      <c r="EXK40" s="64"/>
      <c r="EXL40" s="64"/>
      <c r="EXM40" s="64"/>
      <c r="EXN40" s="64"/>
      <c r="EXO40" s="64"/>
      <c r="EXP40" s="64"/>
      <c r="EXQ40" s="64"/>
      <c r="EXR40" s="64"/>
      <c r="EXS40" s="64"/>
      <c r="EXT40" s="64"/>
      <c r="EXU40" s="64"/>
      <c r="EXV40" s="64"/>
      <c r="EXW40" s="64"/>
      <c r="EXX40" s="64"/>
      <c r="EXY40" s="64"/>
      <c r="EXZ40" s="64"/>
      <c r="EYA40" s="64"/>
      <c r="EYB40" s="64"/>
      <c r="EYC40" s="64"/>
      <c r="EYD40" s="64"/>
      <c r="EYE40" s="64"/>
      <c r="EYF40" s="64"/>
      <c r="EYG40" s="64"/>
      <c r="EYH40" s="64"/>
      <c r="EYI40" s="64"/>
      <c r="EYJ40" s="64"/>
      <c r="EYK40" s="64"/>
      <c r="EYL40" s="64"/>
      <c r="EYM40" s="64"/>
      <c r="EYN40" s="64"/>
      <c r="EYO40" s="64"/>
      <c r="EYP40" s="64"/>
      <c r="EYQ40" s="64"/>
      <c r="EYR40" s="64"/>
      <c r="EYS40" s="64"/>
      <c r="EYT40" s="64"/>
      <c r="EYU40" s="64"/>
      <c r="EYV40" s="64"/>
      <c r="EYW40" s="64"/>
      <c r="EYX40" s="64"/>
      <c r="EYY40" s="64"/>
      <c r="EYZ40" s="64"/>
      <c r="EZA40" s="64"/>
      <c r="EZB40" s="64"/>
      <c r="EZC40" s="64"/>
      <c r="EZD40" s="64"/>
      <c r="EZE40" s="64"/>
      <c r="EZF40" s="64"/>
      <c r="EZG40" s="64"/>
      <c r="EZH40" s="64"/>
      <c r="EZI40" s="64"/>
      <c r="EZJ40" s="64"/>
      <c r="EZK40" s="64"/>
      <c r="EZL40" s="64"/>
      <c r="EZM40" s="64"/>
      <c r="EZN40" s="64"/>
      <c r="EZO40" s="64"/>
      <c r="EZP40" s="64"/>
      <c r="EZQ40" s="64"/>
      <c r="EZR40" s="64"/>
      <c r="EZS40" s="64"/>
      <c r="EZT40" s="64"/>
      <c r="EZU40" s="64"/>
      <c r="EZV40" s="64"/>
      <c r="EZW40" s="64"/>
      <c r="EZX40" s="64"/>
      <c r="EZY40" s="64"/>
      <c r="EZZ40" s="64"/>
      <c r="FAA40" s="64"/>
      <c r="FAB40" s="64"/>
      <c r="FAC40" s="64"/>
      <c r="FAD40" s="64"/>
      <c r="FAE40" s="64"/>
      <c r="FAF40" s="64"/>
      <c r="FAG40" s="64"/>
      <c r="FAH40" s="64"/>
      <c r="FAI40" s="64"/>
      <c r="FAJ40" s="64"/>
      <c r="FAK40" s="64"/>
      <c r="FAL40" s="64"/>
      <c r="FAM40" s="64"/>
      <c r="FAN40" s="64"/>
      <c r="FAO40" s="64"/>
      <c r="FAP40" s="64"/>
      <c r="FAQ40" s="64"/>
      <c r="FAR40" s="64"/>
      <c r="FAS40" s="64"/>
      <c r="FAT40" s="64"/>
      <c r="FAU40" s="64"/>
      <c r="FAV40" s="64"/>
      <c r="FAW40" s="64"/>
      <c r="FAX40" s="64"/>
      <c r="FAY40" s="64"/>
      <c r="FAZ40" s="64"/>
      <c r="FBA40" s="64"/>
      <c r="FBB40" s="64"/>
      <c r="FBC40" s="64"/>
      <c r="FBD40" s="64"/>
      <c r="FBE40" s="64"/>
      <c r="FBF40" s="64"/>
      <c r="FBG40" s="64"/>
      <c r="FBH40" s="64"/>
      <c r="FBI40" s="64"/>
      <c r="FBJ40" s="64"/>
      <c r="FBK40" s="64"/>
      <c r="FBL40" s="64"/>
      <c r="FBM40" s="64"/>
      <c r="FBN40" s="64"/>
      <c r="FBO40" s="64"/>
      <c r="FBP40" s="64"/>
      <c r="FBQ40" s="64"/>
      <c r="FBR40" s="64"/>
      <c r="FBS40" s="64"/>
      <c r="FBT40" s="64"/>
      <c r="FBU40" s="64"/>
      <c r="FBV40" s="64"/>
      <c r="FBW40" s="64"/>
      <c r="FBX40" s="64"/>
      <c r="FBY40" s="64"/>
      <c r="FBZ40" s="64"/>
      <c r="FCA40" s="64"/>
      <c r="FCB40" s="64"/>
      <c r="FCC40" s="64"/>
      <c r="FCD40" s="64"/>
      <c r="FCE40" s="64"/>
      <c r="FCF40" s="64"/>
      <c r="FCG40" s="64"/>
      <c r="FCH40" s="64"/>
      <c r="FCI40" s="64"/>
      <c r="FCJ40" s="64"/>
      <c r="FCK40" s="64"/>
      <c r="FCL40" s="64"/>
      <c r="FCM40" s="64"/>
      <c r="FCN40" s="64"/>
      <c r="FCO40" s="64"/>
      <c r="FCP40" s="64"/>
      <c r="FCQ40" s="64"/>
      <c r="FCR40" s="64"/>
      <c r="FCS40" s="64"/>
      <c r="FCT40" s="64"/>
      <c r="FCU40" s="64"/>
      <c r="FCV40" s="64"/>
      <c r="FCW40" s="64"/>
      <c r="FCX40" s="64"/>
      <c r="FCY40" s="64"/>
      <c r="FCZ40" s="64"/>
      <c r="FDA40" s="64"/>
      <c r="FDB40" s="64"/>
      <c r="FDC40" s="64"/>
      <c r="FDD40" s="64"/>
      <c r="FDE40" s="64"/>
      <c r="FDF40" s="64"/>
      <c r="FDG40" s="64"/>
      <c r="FDH40" s="64"/>
      <c r="FDI40" s="64"/>
      <c r="FDJ40" s="64"/>
      <c r="FDK40" s="64"/>
      <c r="FDL40" s="64"/>
      <c r="FDM40" s="64"/>
      <c r="FDN40" s="64"/>
      <c r="FDO40" s="64"/>
      <c r="FDP40" s="64"/>
      <c r="FDQ40" s="64"/>
      <c r="FDR40" s="64"/>
      <c r="FDS40" s="64"/>
      <c r="FDT40" s="64"/>
      <c r="FDU40" s="64"/>
      <c r="FDV40" s="64"/>
      <c r="FDW40" s="64"/>
      <c r="FDX40" s="64"/>
      <c r="FDY40" s="64"/>
      <c r="FDZ40" s="64"/>
      <c r="FEA40" s="64"/>
      <c r="FEB40" s="64"/>
      <c r="FEC40" s="64"/>
      <c r="FED40" s="64"/>
      <c r="FEE40" s="64"/>
      <c r="FEF40" s="64"/>
      <c r="FEG40" s="64"/>
      <c r="FEH40" s="64"/>
      <c r="FEI40" s="64"/>
      <c r="FEJ40" s="64"/>
      <c r="FEK40" s="64"/>
      <c r="FEL40" s="64"/>
      <c r="FEM40" s="64"/>
      <c r="FEN40" s="64"/>
      <c r="FEO40" s="64"/>
      <c r="FEP40" s="64"/>
      <c r="FEQ40" s="64"/>
      <c r="FER40" s="64"/>
      <c r="FES40" s="64"/>
      <c r="FET40" s="64"/>
      <c r="FEU40" s="64"/>
      <c r="FEV40" s="64"/>
      <c r="FEW40" s="64"/>
      <c r="FEX40" s="64"/>
      <c r="FEY40" s="64"/>
      <c r="FEZ40" s="64"/>
      <c r="FFA40" s="64"/>
      <c r="FFB40" s="64"/>
      <c r="FFC40" s="64"/>
      <c r="FFD40" s="64"/>
      <c r="FFE40" s="64"/>
      <c r="FFF40" s="64"/>
      <c r="FFG40" s="64"/>
      <c r="FFH40" s="64"/>
      <c r="FFI40" s="64"/>
      <c r="FFJ40" s="64"/>
      <c r="FFK40" s="64"/>
      <c r="FFL40" s="64"/>
      <c r="FFM40" s="64"/>
      <c r="FFN40" s="64"/>
      <c r="FFO40" s="64"/>
      <c r="FFP40" s="64"/>
      <c r="FFQ40" s="64"/>
      <c r="FFR40" s="64"/>
      <c r="FFS40" s="64"/>
      <c r="FFT40" s="64"/>
      <c r="FFU40" s="64"/>
      <c r="FFV40" s="64"/>
      <c r="FFW40" s="64"/>
      <c r="FFX40" s="64"/>
      <c r="FFY40" s="64"/>
      <c r="FFZ40" s="64"/>
      <c r="FGA40" s="64"/>
      <c r="FGB40" s="64"/>
      <c r="FGC40" s="64"/>
      <c r="FGD40" s="64"/>
      <c r="FGE40" s="64"/>
      <c r="FGF40" s="64"/>
      <c r="FGG40" s="64"/>
      <c r="FGH40" s="64"/>
      <c r="FGI40" s="64"/>
      <c r="FGJ40" s="64"/>
      <c r="FGK40" s="64"/>
      <c r="FGL40" s="64"/>
      <c r="FGM40" s="64"/>
      <c r="FGN40" s="64"/>
      <c r="FGO40" s="64"/>
      <c r="FGP40" s="64"/>
      <c r="FGQ40" s="64"/>
      <c r="FGR40" s="64"/>
      <c r="FGS40" s="64"/>
      <c r="FGT40" s="64"/>
      <c r="FGU40" s="64"/>
      <c r="FGV40" s="64"/>
      <c r="FGW40" s="64"/>
      <c r="FGX40" s="64"/>
      <c r="FGY40" s="64"/>
      <c r="FGZ40" s="64"/>
      <c r="FHA40" s="64"/>
      <c r="FHB40" s="64"/>
      <c r="FHC40" s="64"/>
      <c r="FHD40" s="64"/>
      <c r="FHE40" s="64"/>
      <c r="FHF40" s="64"/>
      <c r="FHG40" s="64"/>
      <c r="FHH40" s="64"/>
      <c r="FHI40" s="64"/>
      <c r="FHJ40" s="64"/>
      <c r="FHK40" s="64"/>
      <c r="FHL40" s="64"/>
      <c r="FHM40" s="64"/>
      <c r="FHN40" s="64"/>
      <c r="FHO40" s="64"/>
      <c r="FHP40" s="64"/>
      <c r="FHQ40" s="64"/>
      <c r="FHR40" s="64"/>
      <c r="FHS40" s="64"/>
      <c r="FHT40" s="64"/>
      <c r="FHU40" s="64"/>
      <c r="FHV40" s="64"/>
      <c r="FHW40" s="64"/>
      <c r="FHX40" s="64"/>
      <c r="FHY40" s="64"/>
      <c r="FHZ40" s="64"/>
      <c r="FIA40" s="64"/>
      <c r="FIB40" s="64"/>
      <c r="FIC40" s="64"/>
      <c r="FID40" s="64"/>
      <c r="FIE40" s="64"/>
      <c r="FIF40" s="64"/>
      <c r="FIG40" s="64"/>
      <c r="FIH40" s="64"/>
      <c r="FII40" s="64"/>
      <c r="FIJ40" s="64"/>
      <c r="FIK40" s="64"/>
      <c r="FIL40" s="64"/>
      <c r="FIM40" s="64"/>
      <c r="FIN40" s="64"/>
      <c r="FIO40" s="64"/>
      <c r="FIP40" s="64"/>
      <c r="FIQ40" s="64"/>
      <c r="FIR40" s="64"/>
      <c r="FIS40" s="64"/>
      <c r="FIT40" s="64"/>
      <c r="FIU40" s="64"/>
      <c r="FIV40" s="64"/>
      <c r="FIW40" s="64"/>
      <c r="FIX40" s="64"/>
      <c r="FIY40" s="64"/>
      <c r="FIZ40" s="64"/>
      <c r="FJA40" s="64"/>
      <c r="FJB40" s="64"/>
      <c r="FJC40" s="64"/>
      <c r="FJD40" s="64"/>
      <c r="FJE40" s="64"/>
      <c r="FJF40" s="64"/>
      <c r="FJG40" s="64"/>
      <c r="FJH40" s="64"/>
      <c r="FJI40" s="64"/>
      <c r="FJJ40" s="64"/>
      <c r="FJK40" s="64"/>
      <c r="FJL40" s="64"/>
      <c r="FJM40" s="64"/>
      <c r="FJN40" s="64"/>
      <c r="FJO40" s="64"/>
      <c r="FJP40" s="64"/>
      <c r="FJQ40" s="64"/>
      <c r="FJR40" s="64"/>
      <c r="FJS40" s="64"/>
      <c r="FJT40" s="64"/>
      <c r="FJU40" s="64"/>
      <c r="FJV40" s="64"/>
      <c r="FJW40" s="64"/>
      <c r="FJX40" s="64"/>
      <c r="FJY40" s="64"/>
      <c r="FJZ40" s="64"/>
      <c r="FKA40" s="64"/>
      <c r="FKB40" s="64"/>
      <c r="FKC40" s="64"/>
      <c r="FKD40" s="64"/>
      <c r="FKE40" s="64"/>
      <c r="FKF40" s="64"/>
      <c r="FKG40" s="64"/>
      <c r="FKH40" s="64"/>
      <c r="FKI40" s="64"/>
      <c r="FKJ40" s="64"/>
      <c r="FKK40" s="64"/>
      <c r="FKL40" s="64"/>
      <c r="FKM40" s="64"/>
      <c r="FKN40" s="64"/>
      <c r="FKO40" s="64"/>
      <c r="FKP40" s="64"/>
      <c r="FKQ40" s="64"/>
      <c r="FKR40" s="64"/>
      <c r="FKS40" s="64"/>
      <c r="FKT40" s="64"/>
      <c r="FKU40" s="64"/>
      <c r="FKV40" s="64"/>
      <c r="FKW40" s="64"/>
      <c r="FKX40" s="64"/>
      <c r="FKY40" s="64"/>
      <c r="FKZ40" s="64"/>
      <c r="FLA40" s="64"/>
      <c r="FLB40" s="64"/>
      <c r="FLC40" s="64"/>
      <c r="FLD40" s="64"/>
      <c r="FLE40" s="64"/>
      <c r="FLF40" s="64"/>
      <c r="FLG40" s="64"/>
      <c r="FLH40" s="64"/>
      <c r="FLI40" s="64"/>
      <c r="FLJ40" s="64"/>
      <c r="FLK40" s="64"/>
      <c r="FLL40" s="64"/>
      <c r="FLM40" s="64"/>
      <c r="FLN40" s="64"/>
      <c r="FLO40" s="64"/>
      <c r="FLP40" s="64"/>
      <c r="FLQ40" s="64"/>
      <c r="FLR40" s="64"/>
      <c r="FLS40" s="64"/>
      <c r="FLT40" s="64"/>
      <c r="FLU40" s="64"/>
      <c r="FLV40" s="64"/>
      <c r="FLW40" s="64"/>
      <c r="FLX40" s="64"/>
      <c r="FLY40" s="64"/>
      <c r="FLZ40" s="64"/>
      <c r="FMA40" s="64"/>
      <c r="FMB40" s="64"/>
      <c r="FMC40" s="64"/>
      <c r="FMD40" s="64"/>
      <c r="FME40" s="64"/>
      <c r="FMF40" s="64"/>
      <c r="FMG40" s="64"/>
      <c r="FMH40" s="64"/>
      <c r="FMI40" s="64"/>
      <c r="FMJ40" s="64"/>
      <c r="FMK40" s="64"/>
      <c r="FML40" s="64"/>
      <c r="FMM40" s="64"/>
      <c r="FMN40" s="64"/>
      <c r="FMO40" s="64"/>
      <c r="FMP40" s="64"/>
      <c r="FMQ40" s="64"/>
      <c r="FMR40" s="64"/>
      <c r="FMS40" s="64"/>
      <c r="FMT40" s="64"/>
      <c r="FMU40" s="64"/>
      <c r="FMV40" s="64"/>
      <c r="FMW40" s="64"/>
      <c r="FMX40" s="64"/>
      <c r="FMY40" s="64"/>
      <c r="FMZ40" s="64"/>
      <c r="FNA40" s="64"/>
      <c r="FNB40" s="64"/>
      <c r="FNC40" s="64"/>
      <c r="FND40" s="64"/>
      <c r="FNE40" s="64"/>
      <c r="FNF40" s="64"/>
      <c r="FNG40" s="64"/>
      <c r="FNH40" s="64"/>
      <c r="FNI40" s="64"/>
      <c r="FNJ40" s="64"/>
      <c r="FNK40" s="64"/>
      <c r="FNL40" s="64"/>
      <c r="FNM40" s="64"/>
      <c r="FNN40" s="64"/>
      <c r="FNO40" s="64"/>
      <c r="FNP40" s="64"/>
      <c r="FNQ40" s="64"/>
      <c r="FNR40" s="64"/>
      <c r="FNS40" s="64"/>
      <c r="FNT40" s="64"/>
      <c r="FNU40" s="64"/>
      <c r="FNV40" s="64"/>
      <c r="FNW40" s="64"/>
      <c r="FNX40" s="64"/>
      <c r="FNY40" s="64"/>
      <c r="FNZ40" s="64"/>
      <c r="FOA40" s="64"/>
      <c r="FOB40" s="64"/>
      <c r="FOC40" s="64"/>
      <c r="FOD40" s="64"/>
      <c r="FOE40" s="64"/>
      <c r="FOF40" s="64"/>
      <c r="FOG40" s="64"/>
      <c r="FOH40" s="64"/>
      <c r="FOI40" s="64"/>
      <c r="FOJ40" s="64"/>
      <c r="FOK40" s="64"/>
      <c r="FOL40" s="64"/>
      <c r="FOM40" s="64"/>
      <c r="FON40" s="64"/>
      <c r="FOO40" s="64"/>
      <c r="FOP40" s="64"/>
      <c r="FOQ40" s="64"/>
      <c r="FOR40" s="64"/>
      <c r="FOS40" s="64"/>
      <c r="FOT40" s="64"/>
      <c r="FOU40" s="64"/>
      <c r="FOV40" s="64"/>
      <c r="FOW40" s="64"/>
      <c r="FOX40" s="64"/>
      <c r="FOY40" s="64"/>
      <c r="FOZ40" s="64"/>
      <c r="FPA40" s="64"/>
      <c r="FPB40" s="64"/>
      <c r="FPC40" s="64"/>
      <c r="FPD40" s="64"/>
      <c r="FPE40" s="64"/>
      <c r="FPF40" s="64"/>
      <c r="FPG40" s="64"/>
      <c r="FPH40" s="64"/>
      <c r="FPI40" s="64"/>
      <c r="FPJ40" s="64"/>
      <c r="FPK40" s="64"/>
      <c r="FPL40" s="64"/>
      <c r="FPM40" s="64"/>
      <c r="FPN40" s="64"/>
      <c r="FPO40" s="64"/>
      <c r="FPP40" s="64"/>
      <c r="FPQ40" s="64"/>
      <c r="FPR40" s="64"/>
      <c r="FPS40" s="64"/>
      <c r="FPT40" s="64"/>
      <c r="FPU40" s="64"/>
      <c r="FPV40" s="64"/>
      <c r="FPW40" s="64"/>
      <c r="FPX40" s="64"/>
      <c r="FPY40" s="64"/>
      <c r="FPZ40" s="64"/>
      <c r="FQA40" s="64"/>
      <c r="FQB40" s="64"/>
      <c r="FQC40" s="64"/>
      <c r="FQD40" s="64"/>
      <c r="FQE40" s="64"/>
      <c r="FQF40" s="64"/>
      <c r="FQG40" s="64"/>
      <c r="FQH40" s="64"/>
      <c r="FQI40" s="64"/>
      <c r="FQJ40" s="64"/>
      <c r="FQK40" s="64"/>
      <c r="FQL40" s="64"/>
      <c r="FQM40" s="64"/>
      <c r="FQN40" s="64"/>
      <c r="FQO40" s="64"/>
      <c r="FQP40" s="64"/>
      <c r="FQQ40" s="64"/>
      <c r="FQR40" s="64"/>
      <c r="FQS40" s="64"/>
      <c r="FQT40" s="64"/>
      <c r="FQU40" s="64"/>
      <c r="FQV40" s="64"/>
      <c r="FQW40" s="64"/>
      <c r="FQX40" s="64"/>
      <c r="FQY40" s="64"/>
      <c r="FQZ40" s="64"/>
      <c r="FRA40" s="64"/>
      <c r="FRB40" s="64"/>
      <c r="FRC40" s="64"/>
      <c r="FRD40" s="64"/>
      <c r="FRE40" s="64"/>
      <c r="FRF40" s="64"/>
      <c r="FRG40" s="64"/>
      <c r="FRH40" s="64"/>
      <c r="FRI40" s="64"/>
      <c r="FRJ40" s="64"/>
      <c r="FRK40" s="64"/>
      <c r="FRL40" s="64"/>
      <c r="FRM40" s="64"/>
      <c r="FRN40" s="64"/>
      <c r="FRO40" s="64"/>
      <c r="FRP40" s="64"/>
      <c r="FRQ40" s="64"/>
      <c r="FRR40" s="64"/>
      <c r="FRS40" s="64"/>
      <c r="FRT40" s="64"/>
      <c r="FRU40" s="64"/>
      <c r="FRV40" s="64"/>
      <c r="FRW40" s="64"/>
      <c r="FRX40" s="64"/>
      <c r="FRY40" s="64"/>
      <c r="FRZ40" s="64"/>
      <c r="FSA40" s="64"/>
      <c r="FSB40" s="64"/>
      <c r="FSC40" s="64"/>
      <c r="FSD40" s="64"/>
      <c r="FSE40" s="64"/>
      <c r="FSF40" s="64"/>
      <c r="FSG40" s="64"/>
      <c r="FSH40" s="64"/>
      <c r="FSI40" s="64"/>
      <c r="FSJ40" s="64"/>
      <c r="FSK40" s="64"/>
      <c r="FSL40" s="64"/>
      <c r="FSM40" s="64"/>
      <c r="FSN40" s="64"/>
      <c r="FSO40" s="64"/>
      <c r="FSP40" s="64"/>
      <c r="FSQ40" s="64"/>
      <c r="FSR40" s="64"/>
      <c r="FSS40" s="64"/>
      <c r="FST40" s="64"/>
      <c r="FSU40" s="64"/>
      <c r="FSV40" s="64"/>
      <c r="FSW40" s="64"/>
      <c r="FSX40" s="64"/>
      <c r="FSY40" s="64"/>
      <c r="FSZ40" s="64"/>
      <c r="FTA40" s="64"/>
      <c r="FTB40" s="64"/>
      <c r="FTC40" s="64"/>
      <c r="FTD40" s="64"/>
      <c r="FTE40" s="64"/>
      <c r="FTF40" s="64"/>
      <c r="FTG40" s="64"/>
      <c r="FTH40" s="64"/>
      <c r="FTI40" s="64"/>
      <c r="FTJ40" s="64"/>
      <c r="FTK40" s="64"/>
      <c r="FTL40" s="64"/>
      <c r="FTM40" s="64"/>
      <c r="FTN40" s="64"/>
      <c r="FTO40" s="64"/>
      <c r="FTP40" s="64"/>
      <c r="FTQ40" s="64"/>
      <c r="FTR40" s="64"/>
      <c r="FTS40" s="64"/>
      <c r="FTT40" s="64"/>
      <c r="FTU40" s="64"/>
      <c r="FTV40" s="64"/>
      <c r="FTW40" s="64"/>
      <c r="FTX40" s="64"/>
      <c r="FTY40" s="64"/>
      <c r="FTZ40" s="64"/>
      <c r="FUA40" s="64"/>
      <c r="FUB40" s="64"/>
      <c r="FUC40" s="64"/>
      <c r="FUD40" s="64"/>
      <c r="FUE40" s="64"/>
      <c r="FUF40" s="64"/>
      <c r="FUG40" s="64"/>
      <c r="FUH40" s="64"/>
      <c r="FUI40" s="64"/>
      <c r="FUJ40" s="64"/>
      <c r="FUK40" s="64"/>
      <c r="FUL40" s="64"/>
      <c r="FUM40" s="64"/>
      <c r="FUN40" s="64"/>
      <c r="FUO40" s="64"/>
      <c r="FUP40" s="64"/>
      <c r="FUQ40" s="64"/>
      <c r="FUR40" s="64"/>
      <c r="FUS40" s="64"/>
      <c r="FUT40" s="64"/>
      <c r="FUU40" s="64"/>
      <c r="FUV40" s="64"/>
      <c r="FUW40" s="64"/>
      <c r="FUX40" s="64"/>
      <c r="FUY40" s="64"/>
      <c r="FUZ40" s="64"/>
      <c r="FVA40" s="64"/>
      <c r="FVB40" s="64"/>
      <c r="FVC40" s="64"/>
      <c r="FVD40" s="64"/>
      <c r="FVE40" s="64"/>
      <c r="FVF40" s="64"/>
      <c r="FVG40" s="64"/>
      <c r="FVH40" s="64"/>
      <c r="FVI40" s="64"/>
      <c r="FVJ40" s="64"/>
      <c r="FVK40" s="64"/>
      <c r="FVL40" s="64"/>
      <c r="FVM40" s="64"/>
      <c r="FVN40" s="64"/>
      <c r="FVO40" s="64"/>
      <c r="FVP40" s="64"/>
      <c r="FVQ40" s="64"/>
      <c r="FVR40" s="64"/>
      <c r="FVS40" s="64"/>
      <c r="FVT40" s="64"/>
      <c r="FVU40" s="64"/>
      <c r="FVV40" s="64"/>
      <c r="FVW40" s="64"/>
      <c r="FVX40" s="64"/>
      <c r="FVY40" s="64"/>
      <c r="FVZ40" s="64"/>
      <c r="FWA40" s="64"/>
      <c r="FWB40" s="64"/>
      <c r="FWC40" s="64"/>
      <c r="FWD40" s="64"/>
      <c r="FWE40" s="64"/>
      <c r="FWF40" s="64"/>
      <c r="FWG40" s="64"/>
      <c r="FWH40" s="64"/>
      <c r="FWI40" s="64"/>
      <c r="FWJ40" s="64"/>
      <c r="FWK40" s="64"/>
      <c r="FWL40" s="64"/>
      <c r="FWM40" s="64"/>
      <c r="FWN40" s="64"/>
      <c r="FWO40" s="64"/>
      <c r="FWP40" s="64"/>
      <c r="FWQ40" s="64"/>
      <c r="FWR40" s="64"/>
      <c r="FWS40" s="64"/>
      <c r="FWT40" s="64"/>
      <c r="FWU40" s="64"/>
      <c r="FWV40" s="64"/>
      <c r="FWW40" s="64"/>
      <c r="FWX40" s="64"/>
      <c r="FWY40" s="64"/>
      <c r="FWZ40" s="64"/>
      <c r="FXA40" s="64"/>
      <c r="FXB40" s="64"/>
      <c r="FXC40" s="64"/>
      <c r="FXD40" s="64"/>
      <c r="FXE40" s="64"/>
      <c r="FXF40" s="64"/>
      <c r="FXG40" s="64"/>
      <c r="FXH40" s="64"/>
      <c r="FXI40" s="64"/>
      <c r="FXJ40" s="64"/>
      <c r="FXK40" s="64"/>
      <c r="FXL40" s="64"/>
      <c r="FXM40" s="64"/>
      <c r="FXN40" s="64"/>
      <c r="FXO40" s="64"/>
      <c r="FXP40" s="64"/>
      <c r="FXQ40" s="64"/>
      <c r="FXR40" s="64"/>
      <c r="FXS40" s="64"/>
      <c r="FXT40" s="64"/>
      <c r="FXU40" s="64"/>
      <c r="FXV40" s="64"/>
      <c r="FXW40" s="64"/>
      <c r="FXX40" s="64"/>
      <c r="FXY40" s="64"/>
      <c r="FXZ40" s="64"/>
      <c r="FYA40" s="64"/>
      <c r="FYB40" s="64"/>
      <c r="FYC40" s="64"/>
      <c r="FYD40" s="64"/>
      <c r="FYE40" s="64"/>
      <c r="FYF40" s="64"/>
      <c r="FYG40" s="64"/>
      <c r="FYH40" s="64"/>
      <c r="FYI40" s="64"/>
      <c r="FYJ40" s="64"/>
      <c r="FYK40" s="64"/>
      <c r="FYL40" s="64"/>
      <c r="FYM40" s="64"/>
      <c r="FYN40" s="64"/>
      <c r="FYO40" s="64"/>
      <c r="FYP40" s="64"/>
      <c r="FYQ40" s="64"/>
      <c r="FYR40" s="64"/>
      <c r="FYS40" s="64"/>
      <c r="FYT40" s="64"/>
      <c r="FYU40" s="64"/>
      <c r="FYV40" s="64"/>
      <c r="FYW40" s="64"/>
      <c r="FYX40" s="64"/>
      <c r="FYY40" s="64"/>
      <c r="FYZ40" s="64"/>
      <c r="FZA40" s="64"/>
      <c r="FZB40" s="64"/>
      <c r="FZC40" s="64"/>
      <c r="FZD40" s="64"/>
      <c r="FZE40" s="64"/>
      <c r="FZF40" s="64"/>
      <c r="FZG40" s="64"/>
      <c r="FZH40" s="64"/>
      <c r="FZI40" s="64"/>
      <c r="FZJ40" s="64"/>
      <c r="FZK40" s="64"/>
      <c r="FZL40" s="64"/>
      <c r="FZM40" s="64"/>
      <c r="FZN40" s="64"/>
      <c r="FZO40" s="64"/>
      <c r="FZP40" s="64"/>
      <c r="FZQ40" s="64"/>
      <c r="FZR40" s="64"/>
      <c r="FZS40" s="64"/>
      <c r="FZT40" s="64"/>
      <c r="FZU40" s="64"/>
      <c r="FZV40" s="64"/>
      <c r="FZW40" s="64"/>
      <c r="FZX40" s="64"/>
      <c r="FZY40" s="64"/>
      <c r="FZZ40" s="64"/>
      <c r="GAA40" s="64"/>
      <c r="GAB40" s="64"/>
      <c r="GAC40" s="64"/>
      <c r="GAD40" s="64"/>
      <c r="GAE40" s="64"/>
      <c r="GAF40" s="64"/>
      <c r="GAG40" s="64"/>
      <c r="GAH40" s="64"/>
      <c r="GAI40" s="64"/>
      <c r="GAJ40" s="64"/>
      <c r="GAK40" s="64"/>
      <c r="GAL40" s="64"/>
      <c r="GAM40" s="64"/>
      <c r="GAN40" s="64"/>
      <c r="GAO40" s="64"/>
      <c r="GAP40" s="64"/>
      <c r="GAQ40" s="64"/>
      <c r="GAR40" s="64"/>
      <c r="GAS40" s="64"/>
      <c r="GAT40" s="64"/>
      <c r="GAU40" s="64"/>
      <c r="GAV40" s="64"/>
      <c r="GAW40" s="64"/>
      <c r="GAX40" s="64"/>
      <c r="GAY40" s="64"/>
      <c r="GAZ40" s="64"/>
      <c r="GBA40" s="64"/>
      <c r="GBB40" s="64"/>
      <c r="GBC40" s="64"/>
      <c r="GBD40" s="64"/>
      <c r="GBE40" s="64"/>
      <c r="GBF40" s="64"/>
      <c r="GBG40" s="64"/>
      <c r="GBH40" s="64"/>
      <c r="GBI40" s="64"/>
      <c r="GBJ40" s="64"/>
      <c r="GBK40" s="64"/>
      <c r="GBL40" s="64"/>
      <c r="GBM40" s="64"/>
      <c r="GBN40" s="64"/>
      <c r="GBO40" s="64"/>
      <c r="GBP40" s="64"/>
      <c r="GBQ40" s="64"/>
      <c r="GBR40" s="64"/>
      <c r="GBS40" s="64"/>
      <c r="GBT40" s="64"/>
      <c r="GBU40" s="64"/>
      <c r="GBV40" s="64"/>
      <c r="GBW40" s="64"/>
      <c r="GBX40" s="64"/>
      <c r="GBY40" s="64"/>
      <c r="GBZ40" s="64"/>
      <c r="GCA40" s="64"/>
      <c r="GCB40" s="64"/>
      <c r="GCC40" s="64"/>
      <c r="GCD40" s="64"/>
      <c r="GCE40" s="64"/>
      <c r="GCF40" s="64"/>
      <c r="GCG40" s="64"/>
      <c r="GCH40" s="64"/>
      <c r="GCI40" s="64"/>
      <c r="GCJ40" s="64"/>
      <c r="GCK40" s="64"/>
      <c r="GCL40" s="64"/>
      <c r="GCM40" s="64"/>
      <c r="GCN40" s="64"/>
      <c r="GCO40" s="64"/>
      <c r="GCP40" s="64"/>
      <c r="GCQ40" s="64"/>
      <c r="GCR40" s="64"/>
      <c r="GCS40" s="64"/>
      <c r="GCT40" s="64"/>
      <c r="GCU40" s="64"/>
      <c r="GCV40" s="64"/>
      <c r="GCW40" s="64"/>
      <c r="GCX40" s="64"/>
      <c r="GCY40" s="64"/>
      <c r="GCZ40" s="64"/>
      <c r="GDA40" s="64"/>
      <c r="GDB40" s="64"/>
      <c r="GDC40" s="64"/>
      <c r="GDD40" s="64"/>
      <c r="GDE40" s="64"/>
      <c r="GDF40" s="64"/>
      <c r="GDG40" s="64"/>
      <c r="GDH40" s="64"/>
      <c r="GDI40" s="64"/>
      <c r="GDJ40" s="64"/>
      <c r="GDK40" s="64"/>
      <c r="GDL40" s="64"/>
      <c r="GDM40" s="64"/>
      <c r="GDN40" s="64"/>
      <c r="GDO40" s="64"/>
      <c r="GDP40" s="64"/>
      <c r="GDQ40" s="64"/>
      <c r="GDR40" s="64"/>
      <c r="GDS40" s="64"/>
      <c r="GDT40" s="64"/>
      <c r="GDU40" s="64"/>
      <c r="GDV40" s="64"/>
      <c r="GDW40" s="64"/>
      <c r="GDX40" s="64"/>
      <c r="GDY40" s="64"/>
      <c r="GDZ40" s="64"/>
      <c r="GEA40" s="64"/>
      <c r="GEB40" s="64"/>
      <c r="GEC40" s="64"/>
      <c r="GED40" s="64"/>
      <c r="GEE40" s="64"/>
      <c r="GEF40" s="64"/>
      <c r="GEG40" s="64"/>
      <c r="GEH40" s="64"/>
      <c r="GEI40" s="64"/>
      <c r="GEJ40" s="64"/>
      <c r="GEK40" s="64"/>
      <c r="GEL40" s="64"/>
      <c r="GEM40" s="64"/>
      <c r="GEN40" s="64"/>
      <c r="GEO40" s="64"/>
      <c r="GEP40" s="64"/>
      <c r="GEQ40" s="64"/>
      <c r="GER40" s="64"/>
      <c r="GES40" s="64"/>
      <c r="GET40" s="64"/>
      <c r="GEU40" s="64"/>
      <c r="GEV40" s="64"/>
      <c r="GEW40" s="64"/>
      <c r="GEX40" s="64"/>
      <c r="GEY40" s="64"/>
      <c r="GEZ40" s="64"/>
      <c r="GFA40" s="64"/>
      <c r="GFB40" s="64"/>
      <c r="GFC40" s="64"/>
      <c r="GFD40" s="64"/>
      <c r="GFE40" s="64"/>
      <c r="GFF40" s="64"/>
      <c r="GFG40" s="64"/>
      <c r="GFH40" s="64"/>
      <c r="GFI40" s="64"/>
      <c r="GFJ40" s="64"/>
      <c r="GFK40" s="64"/>
      <c r="GFL40" s="64"/>
      <c r="GFM40" s="64"/>
      <c r="GFN40" s="64"/>
      <c r="GFO40" s="64"/>
      <c r="GFP40" s="64"/>
      <c r="GFQ40" s="64"/>
      <c r="GFR40" s="64"/>
      <c r="GFS40" s="64"/>
      <c r="GFT40" s="64"/>
      <c r="GFU40" s="64"/>
      <c r="GFV40" s="64"/>
      <c r="GFW40" s="64"/>
      <c r="GFX40" s="64"/>
      <c r="GFY40" s="64"/>
      <c r="GFZ40" s="64"/>
      <c r="GGA40" s="64"/>
      <c r="GGB40" s="64"/>
      <c r="GGC40" s="64"/>
      <c r="GGD40" s="64"/>
      <c r="GGE40" s="64"/>
      <c r="GGF40" s="64"/>
      <c r="GGG40" s="64"/>
      <c r="GGH40" s="64"/>
      <c r="GGI40" s="64"/>
      <c r="GGJ40" s="64"/>
      <c r="GGK40" s="64"/>
      <c r="GGL40" s="64"/>
      <c r="GGM40" s="64"/>
      <c r="GGN40" s="64"/>
      <c r="GGO40" s="64"/>
      <c r="GGP40" s="64"/>
      <c r="GGQ40" s="64"/>
      <c r="GGR40" s="64"/>
      <c r="GGS40" s="64"/>
      <c r="GGT40" s="64"/>
      <c r="GGU40" s="64"/>
      <c r="GGV40" s="64"/>
      <c r="GGW40" s="64"/>
      <c r="GGX40" s="64"/>
      <c r="GGY40" s="64"/>
      <c r="GGZ40" s="64"/>
      <c r="GHA40" s="64"/>
      <c r="GHB40" s="64"/>
      <c r="GHC40" s="64"/>
      <c r="GHD40" s="64"/>
      <c r="GHE40" s="64"/>
      <c r="GHF40" s="64"/>
      <c r="GHG40" s="64"/>
      <c r="GHH40" s="64"/>
      <c r="GHI40" s="64"/>
      <c r="GHJ40" s="64"/>
      <c r="GHK40" s="64"/>
      <c r="GHL40" s="64"/>
      <c r="GHM40" s="64"/>
      <c r="GHN40" s="64"/>
      <c r="GHO40" s="64"/>
      <c r="GHP40" s="64"/>
      <c r="GHQ40" s="64"/>
      <c r="GHR40" s="64"/>
      <c r="GHS40" s="64"/>
      <c r="GHT40" s="64"/>
      <c r="GHU40" s="64"/>
      <c r="GHV40" s="64"/>
      <c r="GHW40" s="64"/>
      <c r="GHX40" s="64"/>
      <c r="GHY40" s="64"/>
      <c r="GHZ40" s="64"/>
      <c r="GIA40" s="64"/>
      <c r="GIB40" s="64"/>
      <c r="GIC40" s="64"/>
      <c r="GID40" s="64"/>
      <c r="GIE40" s="64"/>
      <c r="GIF40" s="64"/>
      <c r="GIG40" s="64"/>
      <c r="GIH40" s="64"/>
      <c r="GII40" s="64"/>
      <c r="GIJ40" s="64"/>
      <c r="GIK40" s="64"/>
      <c r="GIL40" s="64"/>
      <c r="GIM40" s="64"/>
      <c r="GIN40" s="64"/>
      <c r="GIO40" s="64"/>
      <c r="GIP40" s="64"/>
      <c r="GIQ40" s="64"/>
      <c r="GIR40" s="64"/>
      <c r="GIS40" s="64"/>
      <c r="GIT40" s="64"/>
      <c r="GIU40" s="64"/>
      <c r="GIV40" s="64"/>
      <c r="GIW40" s="64"/>
      <c r="GIX40" s="64"/>
      <c r="GIY40" s="64"/>
      <c r="GIZ40" s="64"/>
      <c r="GJA40" s="64"/>
      <c r="GJB40" s="64"/>
      <c r="GJC40" s="64"/>
      <c r="GJD40" s="64"/>
      <c r="GJE40" s="64"/>
      <c r="GJF40" s="64"/>
      <c r="GJG40" s="64"/>
      <c r="GJH40" s="64"/>
      <c r="GJI40" s="64"/>
      <c r="GJJ40" s="64"/>
      <c r="GJK40" s="64"/>
      <c r="GJL40" s="64"/>
      <c r="GJM40" s="64"/>
      <c r="GJN40" s="64"/>
      <c r="GJO40" s="64"/>
      <c r="GJP40" s="64"/>
      <c r="GJQ40" s="64"/>
      <c r="GJR40" s="64"/>
      <c r="GJS40" s="64"/>
      <c r="GJT40" s="64"/>
      <c r="GJU40" s="64"/>
      <c r="GJV40" s="64"/>
      <c r="GJW40" s="64"/>
      <c r="GJX40" s="64"/>
      <c r="GJY40" s="64"/>
      <c r="GJZ40" s="64"/>
      <c r="GKA40" s="64"/>
      <c r="GKB40" s="64"/>
      <c r="GKC40" s="64"/>
      <c r="GKD40" s="64"/>
      <c r="GKE40" s="64"/>
      <c r="GKF40" s="64"/>
      <c r="GKG40" s="64"/>
      <c r="GKH40" s="64"/>
      <c r="GKI40" s="64"/>
      <c r="GKJ40" s="64"/>
      <c r="GKK40" s="64"/>
      <c r="GKL40" s="64"/>
      <c r="GKM40" s="64"/>
      <c r="GKN40" s="64"/>
      <c r="GKO40" s="64"/>
      <c r="GKP40" s="64"/>
      <c r="GKQ40" s="64"/>
      <c r="GKR40" s="64"/>
      <c r="GKS40" s="64"/>
      <c r="GKT40" s="64"/>
      <c r="GKU40" s="64"/>
      <c r="GKV40" s="64"/>
      <c r="GKW40" s="64"/>
      <c r="GKX40" s="64"/>
      <c r="GKY40" s="64"/>
      <c r="GKZ40" s="64"/>
      <c r="GLA40" s="64"/>
      <c r="GLB40" s="64"/>
      <c r="GLC40" s="64"/>
      <c r="GLD40" s="64"/>
      <c r="GLE40" s="64"/>
      <c r="GLF40" s="64"/>
      <c r="GLG40" s="64"/>
      <c r="GLH40" s="64"/>
      <c r="GLI40" s="64"/>
      <c r="GLJ40" s="64"/>
      <c r="GLK40" s="64"/>
      <c r="GLL40" s="64"/>
      <c r="GLM40" s="64"/>
      <c r="GLN40" s="64"/>
      <c r="GLO40" s="64"/>
      <c r="GLP40" s="64"/>
      <c r="GLQ40" s="64"/>
      <c r="GLR40" s="64"/>
      <c r="GLS40" s="64"/>
      <c r="GLT40" s="64"/>
      <c r="GLU40" s="64"/>
      <c r="GLV40" s="64"/>
      <c r="GLW40" s="64"/>
      <c r="GLX40" s="64"/>
      <c r="GLY40" s="64"/>
      <c r="GLZ40" s="64"/>
      <c r="GMA40" s="64"/>
      <c r="GMB40" s="64"/>
      <c r="GMC40" s="64"/>
      <c r="GMD40" s="64"/>
      <c r="GME40" s="64"/>
      <c r="GMF40" s="64"/>
      <c r="GMG40" s="64"/>
      <c r="GMH40" s="64"/>
      <c r="GMI40" s="64"/>
      <c r="GMJ40" s="64"/>
      <c r="GMK40" s="64"/>
      <c r="GML40" s="64"/>
      <c r="GMM40" s="64"/>
      <c r="GMN40" s="64"/>
      <c r="GMO40" s="64"/>
      <c r="GMP40" s="64"/>
      <c r="GMQ40" s="64"/>
      <c r="GMR40" s="64"/>
      <c r="GMS40" s="64"/>
      <c r="GMT40" s="64"/>
      <c r="GMU40" s="64"/>
      <c r="GMV40" s="64"/>
      <c r="GMW40" s="64"/>
      <c r="GMX40" s="64"/>
      <c r="GMY40" s="64"/>
      <c r="GMZ40" s="64"/>
      <c r="GNA40" s="64"/>
      <c r="GNB40" s="64"/>
      <c r="GNC40" s="64"/>
      <c r="GND40" s="64"/>
      <c r="GNE40" s="64"/>
      <c r="GNF40" s="64"/>
      <c r="GNG40" s="64"/>
      <c r="GNH40" s="64"/>
      <c r="GNI40" s="64"/>
      <c r="GNJ40" s="64"/>
      <c r="GNK40" s="64"/>
      <c r="GNL40" s="64"/>
      <c r="GNM40" s="64"/>
      <c r="GNN40" s="64"/>
      <c r="GNO40" s="64"/>
      <c r="GNP40" s="64"/>
      <c r="GNQ40" s="64"/>
      <c r="GNR40" s="64"/>
      <c r="GNS40" s="64"/>
      <c r="GNT40" s="64"/>
      <c r="GNU40" s="64"/>
      <c r="GNV40" s="64"/>
      <c r="GNW40" s="64"/>
      <c r="GNX40" s="64"/>
      <c r="GNY40" s="64"/>
      <c r="GNZ40" s="64"/>
      <c r="GOA40" s="64"/>
      <c r="GOB40" s="64"/>
      <c r="GOC40" s="64"/>
      <c r="GOD40" s="64"/>
      <c r="GOE40" s="64"/>
      <c r="GOF40" s="64"/>
      <c r="GOG40" s="64"/>
      <c r="GOH40" s="64"/>
      <c r="GOI40" s="64"/>
      <c r="GOJ40" s="64"/>
      <c r="GOK40" s="64"/>
      <c r="GOL40" s="64"/>
      <c r="GOM40" s="64"/>
      <c r="GON40" s="64"/>
      <c r="GOO40" s="64"/>
      <c r="GOP40" s="64"/>
      <c r="GOQ40" s="64"/>
      <c r="GOR40" s="64"/>
      <c r="GOS40" s="64"/>
      <c r="GOT40" s="64"/>
      <c r="GOU40" s="64"/>
      <c r="GOV40" s="64"/>
      <c r="GOW40" s="64"/>
      <c r="GOX40" s="64"/>
      <c r="GOY40" s="64"/>
      <c r="GOZ40" s="64"/>
      <c r="GPA40" s="64"/>
      <c r="GPB40" s="64"/>
      <c r="GPC40" s="64"/>
      <c r="GPD40" s="64"/>
      <c r="GPE40" s="64"/>
      <c r="GPF40" s="64"/>
      <c r="GPG40" s="64"/>
      <c r="GPH40" s="64"/>
      <c r="GPI40" s="64"/>
      <c r="GPJ40" s="64"/>
      <c r="GPK40" s="64"/>
      <c r="GPL40" s="64"/>
      <c r="GPM40" s="64"/>
      <c r="GPN40" s="64"/>
      <c r="GPO40" s="64"/>
      <c r="GPP40" s="64"/>
      <c r="GPQ40" s="64"/>
      <c r="GPR40" s="64"/>
      <c r="GPS40" s="64"/>
      <c r="GPT40" s="64"/>
      <c r="GPU40" s="64"/>
      <c r="GPV40" s="64"/>
      <c r="GPW40" s="64"/>
      <c r="GPX40" s="64"/>
      <c r="GPY40" s="64"/>
      <c r="GPZ40" s="64"/>
      <c r="GQA40" s="64"/>
      <c r="GQB40" s="64"/>
      <c r="GQC40" s="64"/>
      <c r="GQD40" s="64"/>
      <c r="GQE40" s="64"/>
      <c r="GQF40" s="64"/>
      <c r="GQG40" s="64"/>
      <c r="GQH40" s="64"/>
      <c r="GQI40" s="64"/>
      <c r="GQJ40" s="64"/>
      <c r="GQK40" s="64"/>
      <c r="GQL40" s="64"/>
      <c r="GQM40" s="64"/>
      <c r="GQN40" s="64"/>
      <c r="GQO40" s="64"/>
      <c r="GQP40" s="64"/>
      <c r="GQQ40" s="64"/>
      <c r="GQR40" s="64"/>
      <c r="GQS40" s="64"/>
      <c r="GQT40" s="64"/>
      <c r="GQU40" s="64"/>
      <c r="GQV40" s="64"/>
      <c r="GQW40" s="64"/>
      <c r="GQX40" s="64"/>
      <c r="GQY40" s="64"/>
      <c r="GQZ40" s="64"/>
      <c r="GRA40" s="64"/>
      <c r="GRB40" s="64"/>
      <c r="GRC40" s="64"/>
      <c r="GRD40" s="64"/>
      <c r="GRE40" s="64"/>
      <c r="GRF40" s="64"/>
      <c r="GRG40" s="64"/>
      <c r="GRH40" s="64"/>
      <c r="GRI40" s="64"/>
      <c r="GRJ40" s="64"/>
      <c r="GRK40" s="64"/>
      <c r="GRL40" s="64"/>
      <c r="GRM40" s="64"/>
      <c r="GRN40" s="64"/>
      <c r="GRO40" s="64"/>
      <c r="GRP40" s="64"/>
      <c r="GRQ40" s="64"/>
      <c r="GRR40" s="64"/>
      <c r="GRS40" s="64"/>
      <c r="GRT40" s="64"/>
      <c r="GRU40" s="64"/>
      <c r="GRV40" s="64"/>
      <c r="GRW40" s="64"/>
      <c r="GRX40" s="64"/>
      <c r="GRY40" s="64"/>
      <c r="GRZ40" s="64"/>
      <c r="GSA40" s="64"/>
      <c r="GSB40" s="64"/>
      <c r="GSC40" s="64"/>
      <c r="GSD40" s="64"/>
      <c r="GSE40" s="64"/>
      <c r="GSF40" s="64"/>
      <c r="GSG40" s="64"/>
      <c r="GSH40" s="64"/>
      <c r="GSI40" s="64"/>
      <c r="GSJ40" s="64"/>
      <c r="GSK40" s="64"/>
      <c r="GSL40" s="64"/>
      <c r="GSM40" s="64"/>
      <c r="GSN40" s="64"/>
      <c r="GSO40" s="64"/>
      <c r="GSP40" s="64"/>
      <c r="GSQ40" s="64"/>
      <c r="GSR40" s="64"/>
      <c r="GSS40" s="64"/>
      <c r="GST40" s="64"/>
      <c r="GSU40" s="64"/>
      <c r="GSV40" s="64"/>
      <c r="GSW40" s="64"/>
      <c r="GSX40" s="64"/>
      <c r="GSY40" s="64"/>
      <c r="GSZ40" s="64"/>
      <c r="GTA40" s="64"/>
      <c r="GTB40" s="64"/>
      <c r="GTC40" s="64"/>
      <c r="GTD40" s="64"/>
      <c r="GTE40" s="64"/>
      <c r="GTF40" s="64"/>
      <c r="GTG40" s="64"/>
      <c r="GTH40" s="64"/>
      <c r="GTI40" s="64"/>
      <c r="GTJ40" s="64"/>
      <c r="GTK40" s="64"/>
      <c r="GTL40" s="64"/>
      <c r="GTM40" s="64"/>
      <c r="GTN40" s="64"/>
      <c r="GTO40" s="64"/>
      <c r="GTP40" s="64"/>
      <c r="GTQ40" s="64"/>
      <c r="GTR40" s="64"/>
      <c r="GTS40" s="64"/>
      <c r="GTT40" s="64"/>
      <c r="GTU40" s="64"/>
      <c r="GTV40" s="64"/>
      <c r="GTW40" s="64"/>
      <c r="GTX40" s="64"/>
      <c r="GTY40" s="64"/>
      <c r="GTZ40" s="64"/>
      <c r="GUA40" s="64"/>
      <c r="GUB40" s="64"/>
      <c r="GUC40" s="64"/>
      <c r="GUD40" s="64"/>
      <c r="GUE40" s="64"/>
      <c r="GUF40" s="64"/>
      <c r="GUG40" s="64"/>
      <c r="GUH40" s="64"/>
      <c r="GUI40" s="64"/>
      <c r="GUJ40" s="64"/>
      <c r="GUK40" s="64"/>
      <c r="GUL40" s="64"/>
      <c r="GUM40" s="64"/>
      <c r="GUN40" s="64"/>
      <c r="GUO40" s="64"/>
      <c r="GUP40" s="64"/>
      <c r="GUQ40" s="64"/>
      <c r="GUR40" s="64"/>
      <c r="GUS40" s="64"/>
      <c r="GUT40" s="64"/>
      <c r="GUU40" s="64"/>
      <c r="GUV40" s="64"/>
      <c r="GUW40" s="64"/>
      <c r="GUX40" s="64"/>
      <c r="GUY40" s="64"/>
      <c r="GUZ40" s="64"/>
      <c r="GVA40" s="64"/>
      <c r="GVB40" s="64"/>
      <c r="GVC40" s="64"/>
      <c r="GVD40" s="64"/>
      <c r="GVE40" s="64"/>
      <c r="GVF40" s="64"/>
      <c r="GVG40" s="64"/>
      <c r="GVH40" s="64"/>
      <c r="GVI40" s="64"/>
      <c r="GVJ40" s="64"/>
      <c r="GVK40" s="64"/>
      <c r="GVL40" s="64"/>
      <c r="GVM40" s="64"/>
      <c r="GVN40" s="64"/>
      <c r="GVO40" s="64"/>
      <c r="GVP40" s="64"/>
      <c r="GVQ40" s="64"/>
      <c r="GVR40" s="64"/>
      <c r="GVS40" s="64"/>
      <c r="GVT40" s="64"/>
      <c r="GVU40" s="64"/>
      <c r="GVV40" s="64"/>
      <c r="GVW40" s="64"/>
      <c r="GVX40" s="64"/>
      <c r="GVY40" s="64"/>
      <c r="GVZ40" s="64"/>
      <c r="GWA40" s="64"/>
      <c r="GWB40" s="64"/>
      <c r="GWC40" s="64"/>
      <c r="GWD40" s="64"/>
      <c r="GWE40" s="64"/>
      <c r="GWF40" s="64"/>
      <c r="GWG40" s="64"/>
      <c r="GWH40" s="64"/>
      <c r="GWI40" s="64"/>
      <c r="GWJ40" s="64"/>
      <c r="GWK40" s="64"/>
      <c r="GWL40" s="64"/>
      <c r="GWM40" s="64"/>
      <c r="GWN40" s="64"/>
      <c r="GWO40" s="64"/>
      <c r="GWP40" s="64"/>
      <c r="GWQ40" s="64"/>
      <c r="GWR40" s="64"/>
      <c r="GWS40" s="64"/>
      <c r="GWT40" s="64"/>
      <c r="GWU40" s="64"/>
      <c r="GWV40" s="64"/>
      <c r="GWW40" s="64"/>
      <c r="GWX40" s="64"/>
      <c r="GWY40" s="64"/>
      <c r="GWZ40" s="64"/>
      <c r="GXA40" s="64"/>
      <c r="GXB40" s="64"/>
      <c r="GXC40" s="64"/>
      <c r="GXD40" s="64"/>
      <c r="GXE40" s="64"/>
      <c r="GXF40" s="64"/>
      <c r="GXG40" s="64"/>
      <c r="GXH40" s="64"/>
      <c r="GXI40" s="64"/>
      <c r="GXJ40" s="64"/>
      <c r="GXK40" s="64"/>
      <c r="GXL40" s="64"/>
      <c r="GXM40" s="64"/>
      <c r="GXN40" s="64"/>
      <c r="GXO40" s="64"/>
      <c r="GXP40" s="64"/>
      <c r="GXQ40" s="64"/>
      <c r="GXR40" s="64"/>
      <c r="GXS40" s="64"/>
      <c r="GXT40" s="64"/>
      <c r="GXU40" s="64"/>
      <c r="GXV40" s="64"/>
      <c r="GXW40" s="64"/>
      <c r="GXX40" s="64"/>
      <c r="GXY40" s="64"/>
      <c r="GXZ40" s="64"/>
      <c r="GYA40" s="64"/>
      <c r="GYB40" s="64"/>
      <c r="GYC40" s="64"/>
      <c r="GYD40" s="64"/>
      <c r="GYE40" s="64"/>
      <c r="GYF40" s="64"/>
      <c r="GYG40" s="64"/>
      <c r="GYH40" s="64"/>
      <c r="GYI40" s="64"/>
      <c r="GYJ40" s="64"/>
      <c r="GYK40" s="64"/>
      <c r="GYL40" s="64"/>
      <c r="GYM40" s="64"/>
      <c r="GYN40" s="64"/>
      <c r="GYO40" s="64"/>
      <c r="GYP40" s="64"/>
      <c r="GYQ40" s="64"/>
      <c r="GYR40" s="64"/>
      <c r="GYS40" s="64"/>
      <c r="GYT40" s="64"/>
      <c r="GYU40" s="64"/>
      <c r="GYV40" s="64"/>
      <c r="GYW40" s="64"/>
      <c r="GYX40" s="64"/>
      <c r="GYY40" s="64"/>
      <c r="GYZ40" s="64"/>
      <c r="GZA40" s="64"/>
      <c r="GZB40" s="64"/>
      <c r="GZC40" s="64"/>
      <c r="GZD40" s="64"/>
      <c r="GZE40" s="64"/>
      <c r="GZF40" s="64"/>
      <c r="GZG40" s="64"/>
      <c r="GZH40" s="64"/>
      <c r="GZI40" s="64"/>
      <c r="GZJ40" s="64"/>
      <c r="GZK40" s="64"/>
      <c r="GZL40" s="64"/>
      <c r="GZM40" s="64"/>
      <c r="GZN40" s="64"/>
      <c r="GZO40" s="64"/>
      <c r="GZP40" s="64"/>
      <c r="GZQ40" s="64"/>
      <c r="GZR40" s="64"/>
      <c r="GZS40" s="64"/>
      <c r="GZT40" s="64"/>
      <c r="GZU40" s="64"/>
      <c r="GZV40" s="64"/>
      <c r="GZW40" s="64"/>
      <c r="GZX40" s="64"/>
      <c r="GZY40" s="64"/>
      <c r="GZZ40" s="64"/>
      <c r="HAA40" s="64"/>
      <c r="HAB40" s="64"/>
      <c r="HAC40" s="64"/>
      <c r="HAD40" s="64"/>
      <c r="HAE40" s="64"/>
      <c r="HAF40" s="64"/>
      <c r="HAG40" s="64"/>
      <c r="HAH40" s="64"/>
      <c r="HAI40" s="64"/>
      <c r="HAJ40" s="64"/>
      <c r="HAK40" s="64"/>
      <c r="HAL40" s="64"/>
      <c r="HAM40" s="64"/>
      <c r="HAN40" s="64"/>
      <c r="HAO40" s="64"/>
      <c r="HAP40" s="64"/>
      <c r="HAQ40" s="64"/>
      <c r="HAR40" s="64"/>
      <c r="HAS40" s="64"/>
      <c r="HAT40" s="64"/>
      <c r="HAU40" s="64"/>
      <c r="HAV40" s="64"/>
      <c r="HAW40" s="64"/>
      <c r="HAX40" s="64"/>
      <c r="HAY40" s="64"/>
      <c r="HAZ40" s="64"/>
      <c r="HBA40" s="64"/>
      <c r="HBB40" s="64"/>
      <c r="HBC40" s="64"/>
      <c r="HBD40" s="64"/>
      <c r="HBE40" s="64"/>
      <c r="HBF40" s="64"/>
      <c r="HBG40" s="64"/>
      <c r="HBH40" s="64"/>
      <c r="HBI40" s="64"/>
      <c r="HBJ40" s="64"/>
      <c r="HBK40" s="64"/>
      <c r="HBL40" s="64"/>
      <c r="HBM40" s="64"/>
      <c r="HBN40" s="64"/>
      <c r="HBO40" s="64"/>
      <c r="HBP40" s="64"/>
      <c r="HBQ40" s="64"/>
      <c r="HBR40" s="64"/>
      <c r="HBS40" s="64"/>
      <c r="HBT40" s="64"/>
      <c r="HBU40" s="64"/>
      <c r="HBV40" s="64"/>
      <c r="HBW40" s="64"/>
      <c r="HBX40" s="64"/>
      <c r="HBY40" s="64"/>
      <c r="HBZ40" s="64"/>
      <c r="HCA40" s="64"/>
      <c r="HCB40" s="64"/>
      <c r="HCC40" s="64"/>
      <c r="HCD40" s="64"/>
      <c r="HCE40" s="64"/>
      <c r="HCF40" s="64"/>
      <c r="HCG40" s="64"/>
      <c r="HCH40" s="64"/>
      <c r="HCI40" s="64"/>
      <c r="HCJ40" s="64"/>
      <c r="HCK40" s="64"/>
      <c r="HCL40" s="64"/>
      <c r="HCM40" s="64"/>
      <c r="HCN40" s="64"/>
      <c r="HCO40" s="64"/>
      <c r="HCP40" s="64"/>
      <c r="HCQ40" s="64"/>
      <c r="HCR40" s="64"/>
      <c r="HCS40" s="64"/>
      <c r="HCT40" s="64"/>
      <c r="HCU40" s="64"/>
      <c r="HCV40" s="64"/>
      <c r="HCW40" s="64"/>
      <c r="HCX40" s="64"/>
      <c r="HCY40" s="64"/>
      <c r="HCZ40" s="64"/>
      <c r="HDA40" s="64"/>
      <c r="HDB40" s="64"/>
      <c r="HDC40" s="64"/>
      <c r="HDD40" s="64"/>
      <c r="HDE40" s="64"/>
      <c r="HDF40" s="64"/>
      <c r="HDG40" s="64"/>
      <c r="HDH40" s="64"/>
      <c r="HDI40" s="64"/>
      <c r="HDJ40" s="64"/>
      <c r="HDK40" s="64"/>
      <c r="HDL40" s="64"/>
      <c r="HDM40" s="64"/>
      <c r="HDN40" s="64"/>
      <c r="HDO40" s="64"/>
      <c r="HDP40" s="64"/>
      <c r="HDQ40" s="64"/>
      <c r="HDR40" s="64"/>
      <c r="HDS40" s="64"/>
      <c r="HDT40" s="64"/>
      <c r="HDU40" s="64"/>
      <c r="HDV40" s="64"/>
      <c r="HDW40" s="64"/>
      <c r="HDX40" s="64"/>
      <c r="HDY40" s="64"/>
      <c r="HDZ40" s="64"/>
      <c r="HEA40" s="64"/>
      <c r="HEB40" s="64"/>
      <c r="HEC40" s="64"/>
      <c r="HED40" s="64"/>
      <c r="HEE40" s="64"/>
      <c r="HEF40" s="64"/>
      <c r="HEG40" s="64"/>
      <c r="HEH40" s="64"/>
      <c r="HEI40" s="64"/>
      <c r="HEJ40" s="64"/>
      <c r="HEK40" s="64"/>
      <c r="HEL40" s="64"/>
      <c r="HEM40" s="64"/>
      <c r="HEN40" s="64"/>
      <c r="HEO40" s="64"/>
      <c r="HEP40" s="64"/>
      <c r="HEQ40" s="64"/>
      <c r="HER40" s="64"/>
      <c r="HES40" s="64"/>
      <c r="HET40" s="64"/>
      <c r="HEU40" s="64"/>
      <c r="HEV40" s="64"/>
      <c r="HEW40" s="64"/>
      <c r="HEX40" s="64"/>
      <c r="HEY40" s="64"/>
      <c r="HEZ40" s="64"/>
      <c r="HFA40" s="64"/>
      <c r="HFB40" s="64"/>
      <c r="HFC40" s="64"/>
      <c r="HFD40" s="64"/>
      <c r="HFE40" s="64"/>
      <c r="HFF40" s="64"/>
      <c r="HFG40" s="64"/>
      <c r="HFH40" s="64"/>
      <c r="HFI40" s="64"/>
      <c r="HFJ40" s="64"/>
      <c r="HFK40" s="64"/>
      <c r="HFL40" s="64"/>
      <c r="HFM40" s="64"/>
      <c r="HFN40" s="64"/>
      <c r="HFO40" s="64"/>
      <c r="HFP40" s="64"/>
      <c r="HFQ40" s="64"/>
      <c r="HFR40" s="64"/>
      <c r="HFS40" s="64"/>
      <c r="HFT40" s="64"/>
      <c r="HFU40" s="64"/>
      <c r="HFV40" s="64"/>
      <c r="HFW40" s="64"/>
      <c r="HFX40" s="64"/>
      <c r="HFY40" s="64"/>
      <c r="HFZ40" s="64"/>
      <c r="HGA40" s="64"/>
      <c r="HGB40" s="64"/>
      <c r="HGC40" s="64"/>
      <c r="HGD40" s="64"/>
      <c r="HGE40" s="64"/>
      <c r="HGF40" s="64"/>
      <c r="HGG40" s="64"/>
      <c r="HGH40" s="64"/>
      <c r="HGI40" s="64"/>
      <c r="HGJ40" s="64"/>
      <c r="HGK40" s="64"/>
      <c r="HGL40" s="64"/>
      <c r="HGM40" s="64"/>
      <c r="HGN40" s="64"/>
      <c r="HGO40" s="64"/>
      <c r="HGP40" s="64"/>
      <c r="HGQ40" s="64"/>
      <c r="HGR40" s="64"/>
      <c r="HGS40" s="64"/>
      <c r="HGT40" s="64"/>
      <c r="HGU40" s="64"/>
      <c r="HGV40" s="64"/>
      <c r="HGW40" s="64"/>
      <c r="HGX40" s="64"/>
      <c r="HGY40" s="64"/>
      <c r="HGZ40" s="64"/>
      <c r="HHA40" s="64"/>
      <c r="HHB40" s="64"/>
      <c r="HHC40" s="64"/>
      <c r="HHD40" s="64"/>
      <c r="HHE40" s="64"/>
      <c r="HHF40" s="64"/>
      <c r="HHG40" s="64"/>
      <c r="HHH40" s="64"/>
      <c r="HHI40" s="64"/>
      <c r="HHJ40" s="64"/>
      <c r="HHK40" s="64"/>
      <c r="HHL40" s="64"/>
      <c r="HHM40" s="64"/>
      <c r="HHN40" s="64"/>
      <c r="HHO40" s="64"/>
      <c r="HHP40" s="64"/>
      <c r="HHQ40" s="64"/>
      <c r="HHR40" s="64"/>
      <c r="HHS40" s="64"/>
      <c r="HHT40" s="64"/>
      <c r="HHU40" s="64"/>
      <c r="HHV40" s="64"/>
      <c r="HHW40" s="64"/>
      <c r="HHX40" s="64"/>
      <c r="HHY40" s="64"/>
      <c r="HHZ40" s="64"/>
      <c r="HIA40" s="64"/>
      <c r="HIB40" s="64"/>
      <c r="HIC40" s="64"/>
      <c r="HID40" s="64"/>
      <c r="HIE40" s="64"/>
      <c r="HIF40" s="64"/>
      <c r="HIG40" s="64"/>
      <c r="HIH40" s="64"/>
      <c r="HII40" s="64"/>
      <c r="HIJ40" s="64"/>
      <c r="HIK40" s="64"/>
      <c r="HIL40" s="64"/>
      <c r="HIM40" s="64"/>
      <c r="HIN40" s="64"/>
      <c r="HIO40" s="64"/>
      <c r="HIP40" s="64"/>
      <c r="HIQ40" s="64"/>
      <c r="HIR40" s="64"/>
      <c r="HIS40" s="64"/>
      <c r="HIT40" s="64"/>
      <c r="HIU40" s="64"/>
      <c r="HIV40" s="64"/>
      <c r="HIW40" s="64"/>
      <c r="HIX40" s="64"/>
      <c r="HIY40" s="64"/>
      <c r="HIZ40" s="64"/>
      <c r="HJA40" s="64"/>
      <c r="HJB40" s="64"/>
      <c r="HJC40" s="64"/>
      <c r="HJD40" s="64"/>
      <c r="HJE40" s="64"/>
      <c r="HJF40" s="64"/>
      <c r="HJG40" s="64"/>
      <c r="HJH40" s="64"/>
      <c r="HJI40" s="64"/>
      <c r="HJJ40" s="64"/>
      <c r="HJK40" s="64"/>
      <c r="HJL40" s="64"/>
      <c r="HJM40" s="64"/>
      <c r="HJN40" s="64"/>
      <c r="HJO40" s="64"/>
      <c r="HJP40" s="64"/>
      <c r="HJQ40" s="64"/>
      <c r="HJR40" s="64"/>
      <c r="HJS40" s="64"/>
      <c r="HJT40" s="64"/>
      <c r="HJU40" s="64"/>
      <c r="HJV40" s="64"/>
      <c r="HJW40" s="64"/>
      <c r="HJX40" s="64"/>
      <c r="HJY40" s="64"/>
      <c r="HJZ40" s="64"/>
      <c r="HKA40" s="64"/>
      <c r="HKB40" s="64"/>
      <c r="HKC40" s="64"/>
      <c r="HKD40" s="64"/>
      <c r="HKE40" s="64"/>
      <c r="HKF40" s="64"/>
      <c r="HKG40" s="64"/>
      <c r="HKH40" s="64"/>
      <c r="HKI40" s="64"/>
      <c r="HKJ40" s="64"/>
      <c r="HKK40" s="64"/>
      <c r="HKL40" s="64"/>
      <c r="HKM40" s="64"/>
      <c r="HKN40" s="64"/>
      <c r="HKO40" s="64"/>
      <c r="HKP40" s="64"/>
      <c r="HKQ40" s="64"/>
      <c r="HKR40" s="64"/>
      <c r="HKS40" s="64"/>
      <c r="HKT40" s="64"/>
      <c r="HKU40" s="64"/>
      <c r="HKV40" s="64"/>
      <c r="HKW40" s="64"/>
      <c r="HKX40" s="64"/>
      <c r="HKY40" s="64"/>
      <c r="HKZ40" s="64"/>
      <c r="HLA40" s="64"/>
      <c r="HLB40" s="64"/>
      <c r="HLC40" s="64"/>
      <c r="HLD40" s="64"/>
      <c r="HLE40" s="64"/>
      <c r="HLF40" s="64"/>
      <c r="HLG40" s="64"/>
      <c r="HLH40" s="64"/>
      <c r="HLI40" s="64"/>
      <c r="HLJ40" s="64"/>
      <c r="HLK40" s="64"/>
      <c r="HLL40" s="64"/>
      <c r="HLM40" s="64"/>
      <c r="HLN40" s="64"/>
      <c r="HLO40" s="64"/>
      <c r="HLP40" s="64"/>
      <c r="HLQ40" s="64"/>
      <c r="HLR40" s="64"/>
      <c r="HLS40" s="64"/>
      <c r="HLT40" s="64"/>
      <c r="HLU40" s="64"/>
      <c r="HLV40" s="64"/>
      <c r="HLW40" s="64"/>
      <c r="HLX40" s="64"/>
      <c r="HLY40" s="64"/>
      <c r="HLZ40" s="64"/>
      <c r="HMA40" s="64"/>
      <c r="HMB40" s="64"/>
      <c r="HMC40" s="64"/>
      <c r="HMD40" s="64"/>
      <c r="HME40" s="64"/>
      <c r="HMF40" s="64"/>
      <c r="HMG40" s="64"/>
      <c r="HMH40" s="64"/>
      <c r="HMI40" s="64"/>
      <c r="HMJ40" s="64"/>
      <c r="HMK40" s="64"/>
      <c r="HML40" s="64"/>
      <c r="HMM40" s="64"/>
      <c r="HMN40" s="64"/>
      <c r="HMO40" s="64"/>
      <c r="HMP40" s="64"/>
      <c r="HMQ40" s="64"/>
      <c r="HMR40" s="64"/>
      <c r="HMS40" s="64"/>
      <c r="HMT40" s="64"/>
      <c r="HMU40" s="64"/>
      <c r="HMV40" s="64"/>
      <c r="HMW40" s="64"/>
      <c r="HMX40" s="64"/>
      <c r="HMY40" s="64"/>
      <c r="HMZ40" s="64"/>
      <c r="HNA40" s="64"/>
      <c r="HNB40" s="64"/>
      <c r="HNC40" s="64"/>
      <c r="HND40" s="64"/>
      <c r="HNE40" s="64"/>
      <c r="HNF40" s="64"/>
      <c r="HNG40" s="64"/>
      <c r="HNH40" s="64"/>
      <c r="HNI40" s="64"/>
      <c r="HNJ40" s="64"/>
      <c r="HNK40" s="64"/>
      <c r="HNL40" s="64"/>
      <c r="HNM40" s="64"/>
      <c r="HNN40" s="64"/>
      <c r="HNO40" s="64"/>
      <c r="HNP40" s="64"/>
      <c r="HNQ40" s="64"/>
      <c r="HNR40" s="64"/>
      <c r="HNS40" s="64"/>
      <c r="HNT40" s="64"/>
      <c r="HNU40" s="64"/>
      <c r="HNV40" s="64"/>
      <c r="HNW40" s="64"/>
      <c r="HNX40" s="64"/>
      <c r="HNY40" s="64"/>
      <c r="HNZ40" s="64"/>
      <c r="HOA40" s="64"/>
      <c r="HOB40" s="64"/>
      <c r="HOC40" s="64"/>
      <c r="HOD40" s="64"/>
      <c r="HOE40" s="64"/>
      <c r="HOF40" s="64"/>
      <c r="HOG40" s="64"/>
      <c r="HOH40" s="64"/>
      <c r="HOI40" s="64"/>
      <c r="HOJ40" s="64"/>
      <c r="HOK40" s="64"/>
      <c r="HOL40" s="64"/>
      <c r="HOM40" s="64"/>
      <c r="HON40" s="64"/>
      <c r="HOO40" s="64"/>
      <c r="HOP40" s="64"/>
      <c r="HOQ40" s="64"/>
      <c r="HOR40" s="64"/>
      <c r="HOS40" s="64"/>
      <c r="HOT40" s="64"/>
      <c r="HOU40" s="64"/>
      <c r="HOV40" s="64"/>
      <c r="HOW40" s="64"/>
      <c r="HOX40" s="64"/>
      <c r="HOY40" s="64"/>
      <c r="HOZ40" s="64"/>
      <c r="HPA40" s="64"/>
      <c r="HPB40" s="64"/>
      <c r="HPC40" s="64"/>
      <c r="HPD40" s="64"/>
      <c r="HPE40" s="64"/>
      <c r="HPF40" s="64"/>
      <c r="HPG40" s="64"/>
      <c r="HPH40" s="64"/>
      <c r="HPI40" s="64"/>
      <c r="HPJ40" s="64"/>
      <c r="HPK40" s="64"/>
      <c r="HPL40" s="64"/>
      <c r="HPM40" s="64"/>
      <c r="HPN40" s="64"/>
      <c r="HPO40" s="64"/>
      <c r="HPP40" s="64"/>
      <c r="HPQ40" s="64"/>
      <c r="HPR40" s="64"/>
      <c r="HPS40" s="64"/>
      <c r="HPT40" s="64"/>
      <c r="HPU40" s="64"/>
      <c r="HPV40" s="64"/>
      <c r="HPW40" s="64"/>
      <c r="HPX40" s="64"/>
      <c r="HPY40" s="64"/>
      <c r="HPZ40" s="64"/>
      <c r="HQA40" s="64"/>
      <c r="HQB40" s="64"/>
      <c r="HQC40" s="64"/>
      <c r="HQD40" s="64"/>
      <c r="HQE40" s="64"/>
      <c r="HQF40" s="64"/>
      <c r="HQG40" s="64"/>
      <c r="HQH40" s="64"/>
      <c r="HQI40" s="64"/>
      <c r="HQJ40" s="64"/>
      <c r="HQK40" s="64"/>
      <c r="HQL40" s="64"/>
      <c r="HQM40" s="64"/>
      <c r="HQN40" s="64"/>
      <c r="HQO40" s="64"/>
      <c r="HQP40" s="64"/>
      <c r="HQQ40" s="64"/>
      <c r="HQR40" s="64"/>
      <c r="HQS40" s="64"/>
      <c r="HQT40" s="64"/>
      <c r="HQU40" s="64"/>
      <c r="HQV40" s="64"/>
      <c r="HQW40" s="64"/>
      <c r="HQX40" s="64"/>
      <c r="HQY40" s="64"/>
      <c r="HQZ40" s="64"/>
      <c r="HRA40" s="64"/>
      <c r="HRB40" s="64"/>
      <c r="HRC40" s="64"/>
      <c r="HRD40" s="64"/>
      <c r="HRE40" s="64"/>
      <c r="HRF40" s="64"/>
      <c r="HRG40" s="64"/>
      <c r="HRH40" s="64"/>
      <c r="HRI40" s="64"/>
      <c r="HRJ40" s="64"/>
      <c r="HRK40" s="64"/>
      <c r="HRL40" s="64"/>
      <c r="HRM40" s="64"/>
      <c r="HRN40" s="64"/>
      <c r="HRO40" s="64"/>
      <c r="HRP40" s="64"/>
      <c r="HRQ40" s="64"/>
      <c r="HRR40" s="64"/>
      <c r="HRS40" s="64"/>
      <c r="HRT40" s="64"/>
      <c r="HRU40" s="64"/>
      <c r="HRV40" s="64"/>
      <c r="HRW40" s="64"/>
      <c r="HRX40" s="64"/>
      <c r="HRY40" s="64"/>
      <c r="HRZ40" s="64"/>
      <c r="HSA40" s="64"/>
      <c r="HSB40" s="64"/>
      <c r="HSC40" s="64"/>
      <c r="HSD40" s="64"/>
      <c r="HSE40" s="64"/>
      <c r="HSF40" s="64"/>
      <c r="HSG40" s="64"/>
      <c r="HSH40" s="64"/>
      <c r="HSI40" s="64"/>
      <c r="HSJ40" s="64"/>
      <c r="HSK40" s="64"/>
      <c r="HSL40" s="64"/>
      <c r="HSM40" s="64"/>
      <c r="HSN40" s="64"/>
      <c r="HSO40" s="64"/>
      <c r="HSP40" s="64"/>
      <c r="HSQ40" s="64"/>
      <c r="HSR40" s="64"/>
      <c r="HSS40" s="64"/>
      <c r="HST40" s="64"/>
      <c r="HSU40" s="64"/>
      <c r="HSV40" s="64"/>
      <c r="HSW40" s="64"/>
      <c r="HSX40" s="64"/>
      <c r="HSY40" s="64"/>
      <c r="HSZ40" s="64"/>
      <c r="HTA40" s="64"/>
      <c r="HTB40" s="64"/>
      <c r="HTC40" s="64"/>
      <c r="HTD40" s="64"/>
      <c r="HTE40" s="64"/>
      <c r="HTF40" s="64"/>
      <c r="HTG40" s="64"/>
      <c r="HTH40" s="64"/>
      <c r="HTI40" s="64"/>
      <c r="HTJ40" s="64"/>
      <c r="HTK40" s="64"/>
      <c r="HTL40" s="64"/>
      <c r="HTM40" s="64"/>
      <c r="HTN40" s="64"/>
      <c r="HTO40" s="64"/>
      <c r="HTP40" s="64"/>
      <c r="HTQ40" s="64"/>
      <c r="HTR40" s="64"/>
      <c r="HTS40" s="64"/>
      <c r="HTT40" s="64"/>
      <c r="HTU40" s="64"/>
      <c r="HTV40" s="64"/>
      <c r="HTW40" s="64"/>
      <c r="HTX40" s="64"/>
      <c r="HTY40" s="64"/>
      <c r="HTZ40" s="64"/>
      <c r="HUA40" s="64"/>
      <c r="HUB40" s="64"/>
      <c r="HUC40" s="64"/>
      <c r="HUD40" s="64"/>
      <c r="HUE40" s="64"/>
      <c r="HUF40" s="64"/>
      <c r="HUG40" s="64"/>
      <c r="HUH40" s="64"/>
      <c r="HUI40" s="64"/>
      <c r="HUJ40" s="64"/>
      <c r="HUK40" s="64"/>
      <c r="HUL40" s="64"/>
      <c r="HUM40" s="64"/>
      <c r="HUN40" s="64"/>
      <c r="HUO40" s="64"/>
      <c r="HUP40" s="64"/>
      <c r="HUQ40" s="64"/>
      <c r="HUR40" s="64"/>
      <c r="HUS40" s="64"/>
      <c r="HUT40" s="64"/>
      <c r="HUU40" s="64"/>
      <c r="HUV40" s="64"/>
      <c r="HUW40" s="64"/>
      <c r="HUX40" s="64"/>
      <c r="HUY40" s="64"/>
      <c r="HUZ40" s="64"/>
      <c r="HVA40" s="64"/>
      <c r="HVB40" s="64"/>
      <c r="HVC40" s="64"/>
      <c r="HVD40" s="64"/>
      <c r="HVE40" s="64"/>
      <c r="HVF40" s="64"/>
      <c r="HVG40" s="64"/>
      <c r="HVH40" s="64"/>
      <c r="HVI40" s="64"/>
      <c r="HVJ40" s="64"/>
      <c r="HVK40" s="64"/>
      <c r="HVL40" s="64"/>
      <c r="HVM40" s="64"/>
      <c r="HVN40" s="64"/>
      <c r="HVO40" s="64"/>
      <c r="HVP40" s="64"/>
      <c r="HVQ40" s="64"/>
      <c r="HVR40" s="64"/>
      <c r="HVS40" s="64"/>
      <c r="HVT40" s="64"/>
      <c r="HVU40" s="64"/>
      <c r="HVV40" s="64"/>
      <c r="HVW40" s="64"/>
      <c r="HVX40" s="64"/>
      <c r="HVY40" s="64"/>
      <c r="HVZ40" s="64"/>
      <c r="HWA40" s="64"/>
      <c r="HWB40" s="64"/>
      <c r="HWC40" s="64"/>
      <c r="HWD40" s="64"/>
      <c r="HWE40" s="64"/>
      <c r="HWF40" s="64"/>
      <c r="HWG40" s="64"/>
      <c r="HWH40" s="64"/>
      <c r="HWI40" s="64"/>
      <c r="HWJ40" s="64"/>
      <c r="HWK40" s="64"/>
      <c r="HWL40" s="64"/>
      <c r="HWM40" s="64"/>
      <c r="HWN40" s="64"/>
      <c r="HWO40" s="64"/>
      <c r="HWP40" s="64"/>
      <c r="HWQ40" s="64"/>
      <c r="HWR40" s="64"/>
      <c r="HWS40" s="64"/>
      <c r="HWT40" s="64"/>
      <c r="HWU40" s="64"/>
      <c r="HWV40" s="64"/>
      <c r="HWW40" s="64"/>
      <c r="HWX40" s="64"/>
      <c r="HWY40" s="64"/>
      <c r="HWZ40" s="64"/>
      <c r="HXA40" s="64"/>
      <c r="HXB40" s="64"/>
      <c r="HXC40" s="64"/>
      <c r="HXD40" s="64"/>
      <c r="HXE40" s="64"/>
      <c r="HXF40" s="64"/>
      <c r="HXG40" s="64"/>
      <c r="HXH40" s="64"/>
      <c r="HXI40" s="64"/>
      <c r="HXJ40" s="64"/>
      <c r="HXK40" s="64"/>
      <c r="HXL40" s="64"/>
      <c r="HXM40" s="64"/>
      <c r="HXN40" s="64"/>
      <c r="HXO40" s="64"/>
      <c r="HXP40" s="64"/>
      <c r="HXQ40" s="64"/>
      <c r="HXR40" s="64"/>
      <c r="HXS40" s="64"/>
      <c r="HXT40" s="64"/>
      <c r="HXU40" s="64"/>
      <c r="HXV40" s="64"/>
      <c r="HXW40" s="64"/>
      <c r="HXX40" s="64"/>
      <c r="HXY40" s="64"/>
      <c r="HXZ40" s="64"/>
      <c r="HYA40" s="64"/>
      <c r="HYB40" s="64"/>
      <c r="HYC40" s="64"/>
      <c r="HYD40" s="64"/>
      <c r="HYE40" s="64"/>
      <c r="HYF40" s="64"/>
      <c r="HYG40" s="64"/>
      <c r="HYH40" s="64"/>
      <c r="HYI40" s="64"/>
      <c r="HYJ40" s="64"/>
      <c r="HYK40" s="64"/>
      <c r="HYL40" s="64"/>
      <c r="HYM40" s="64"/>
      <c r="HYN40" s="64"/>
      <c r="HYO40" s="64"/>
      <c r="HYP40" s="64"/>
      <c r="HYQ40" s="64"/>
      <c r="HYR40" s="64"/>
      <c r="HYS40" s="64"/>
      <c r="HYT40" s="64"/>
      <c r="HYU40" s="64"/>
      <c r="HYV40" s="64"/>
      <c r="HYW40" s="64"/>
      <c r="HYX40" s="64"/>
      <c r="HYY40" s="64"/>
      <c r="HYZ40" s="64"/>
      <c r="HZA40" s="64"/>
      <c r="HZB40" s="64"/>
      <c r="HZC40" s="64"/>
      <c r="HZD40" s="64"/>
      <c r="HZE40" s="64"/>
      <c r="HZF40" s="64"/>
      <c r="HZG40" s="64"/>
      <c r="HZH40" s="64"/>
      <c r="HZI40" s="64"/>
      <c r="HZJ40" s="64"/>
      <c r="HZK40" s="64"/>
      <c r="HZL40" s="64"/>
      <c r="HZM40" s="64"/>
      <c r="HZN40" s="64"/>
      <c r="HZO40" s="64"/>
      <c r="HZP40" s="64"/>
      <c r="HZQ40" s="64"/>
      <c r="HZR40" s="64"/>
      <c r="HZS40" s="64"/>
      <c r="HZT40" s="64"/>
      <c r="HZU40" s="64"/>
      <c r="HZV40" s="64"/>
      <c r="HZW40" s="64"/>
      <c r="HZX40" s="64"/>
      <c r="HZY40" s="64"/>
      <c r="HZZ40" s="64"/>
      <c r="IAA40" s="64"/>
      <c r="IAB40" s="64"/>
      <c r="IAC40" s="64"/>
      <c r="IAD40" s="64"/>
      <c r="IAE40" s="64"/>
      <c r="IAF40" s="64"/>
      <c r="IAG40" s="64"/>
      <c r="IAH40" s="64"/>
      <c r="IAI40" s="64"/>
      <c r="IAJ40" s="64"/>
      <c r="IAK40" s="64"/>
      <c r="IAL40" s="64"/>
      <c r="IAM40" s="64"/>
      <c r="IAN40" s="64"/>
      <c r="IAO40" s="64"/>
      <c r="IAP40" s="64"/>
      <c r="IAQ40" s="64"/>
      <c r="IAR40" s="64"/>
      <c r="IAS40" s="64"/>
      <c r="IAT40" s="64"/>
      <c r="IAU40" s="64"/>
      <c r="IAV40" s="64"/>
      <c r="IAW40" s="64"/>
      <c r="IAX40" s="64"/>
      <c r="IAY40" s="64"/>
      <c r="IAZ40" s="64"/>
      <c r="IBA40" s="64"/>
      <c r="IBB40" s="64"/>
      <c r="IBC40" s="64"/>
      <c r="IBD40" s="64"/>
      <c r="IBE40" s="64"/>
      <c r="IBF40" s="64"/>
      <c r="IBG40" s="64"/>
      <c r="IBH40" s="64"/>
      <c r="IBI40" s="64"/>
      <c r="IBJ40" s="64"/>
      <c r="IBK40" s="64"/>
      <c r="IBL40" s="64"/>
      <c r="IBM40" s="64"/>
      <c r="IBN40" s="64"/>
      <c r="IBO40" s="64"/>
      <c r="IBP40" s="64"/>
      <c r="IBQ40" s="64"/>
      <c r="IBR40" s="64"/>
      <c r="IBS40" s="64"/>
      <c r="IBT40" s="64"/>
      <c r="IBU40" s="64"/>
      <c r="IBV40" s="64"/>
      <c r="IBW40" s="64"/>
      <c r="IBX40" s="64"/>
      <c r="IBY40" s="64"/>
      <c r="IBZ40" s="64"/>
      <c r="ICA40" s="64"/>
      <c r="ICB40" s="64"/>
      <c r="ICC40" s="64"/>
      <c r="ICD40" s="64"/>
      <c r="ICE40" s="64"/>
      <c r="ICF40" s="64"/>
      <c r="ICG40" s="64"/>
      <c r="ICH40" s="64"/>
      <c r="ICI40" s="64"/>
      <c r="ICJ40" s="64"/>
      <c r="ICK40" s="64"/>
      <c r="ICL40" s="64"/>
      <c r="ICM40" s="64"/>
      <c r="ICN40" s="64"/>
      <c r="ICO40" s="64"/>
      <c r="ICP40" s="64"/>
      <c r="ICQ40" s="64"/>
      <c r="ICR40" s="64"/>
      <c r="ICS40" s="64"/>
      <c r="ICT40" s="64"/>
      <c r="ICU40" s="64"/>
      <c r="ICV40" s="64"/>
      <c r="ICW40" s="64"/>
      <c r="ICX40" s="64"/>
      <c r="ICY40" s="64"/>
      <c r="ICZ40" s="64"/>
      <c r="IDA40" s="64"/>
      <c r="IDB40" s="64"/>
      <c r="IDC40" s="64"/>
      <c r="IDD40" s="64"/>
      <c r="IDE40" s="64"/>
      <c r="IDF40" s="64"/>
      <c r="IDG40" s="64"/>
      <c r="IDH40" s="64"/>
      <c r="IDI40" s="64"/>
      <c r="IDJ40" s="64"/>
      <c r="IDK40" s="64"/>
      <c r="IDL40" s="64"/>
      <c r="IDM40" s="64"/>
      <c r="IDN40" s="64"/>
      <c r="IDO40" s="64"/>
      <c r="IDP40" s="64"/>
      <c r="IDQ40" s="64"/>
      <c r="IDR40" s="64"/>
      <c r="IDS40" s="64"/>
      <c r="IDT40" s="64"/>
      <c r="IDU40" s="64"/>
      <c r="IDV40" s="64"/>
      <c r="IDW40" s="64"/>
      <c r="IDX40" s="64"/>
      <c r="IDY40" s="64"/>
      <c r="IDZ40" s="64"/>
      <c r="IEA40" s="64"/>
      <c r="IEB40" s="64"/>
      <c r="IEC40" s="64"/>
      <c r="IED40" s="64"/>
      <c r="IEE40" s="64"/>
      <c r="IEF40" s="64"/>
      <c r="IEG40" s="64"/>
      <c r="IEH40" s="64"/>
      <c r="IEI40" s="64"/>
      <c r="IEJ40" s="64"/>
      <c r="IEK40" s="64"/>
      <c r="IEL40" s="64"/>
      <c r="IEM40" s="64"/>
      <c r="IEN40" s="64"/>
      <c r="IEO40" s="64"/>
      <c r="IEP40" s="64"/>
      <c r="IEQ40" s="64"/>
      <c r="IER40" s="64"/>
      <c r="IES40" s="64"/>
      <c r="IET40" s="64"/>
      <c r="IEU40" s="64"/>
      <c r="IEV40" s="64"/>
      <c r="IEW40" s="64"/>
      <c r="IEX40" s="64"/>
      <c r="IEY40" s="64"/>
      <c r="IEZ40" s="64"/>
      <c r="IFA40" s="64"/>
      <c r="IFB40" s="64"/>
      <c r="IFC40" s="64"/>
      <c r="IFD40" s="64"/>
      <c r="IFE40" s="64"/>
      <c r="IFF40" s="64"/>
      <c r="IFG40" s="64"/>
      <c r="IFH40" s="64"/>
      <c r="IFI40" s="64"/>
      <c r="IFJ40" s="64"/>
      <c r="IFK40" s="64"/>
      <c r="IFL40" s="64"/>
      <c r="IFM40" s="64"/>
      <c r="IFN40" s="64"/>
      <c r="IFO40" s="64"/>
      <c r="IFP40" s="64"/>
      <c r="IFQ40" s="64"/>
      <c r="IFR40" s="64"/>
      <c r="IFS40" s="64"/>
      <c r="IFT40" s="64"/>
      <c r="IFU40" s="64"/>
      <c r="IFV40" s="64"/>
      <c r="IFW40" s="64"/>
      <c r="IFX40" s="64"/>
      <c r="IFY40" s="64"/>
      <c r="IFZ40" s="64"/>
      <c r="IGA40" s="64"/>
      <c r="IGB40" s="64"/>
      <c r="IGC40" s="64"/>
      <c r="IGD40" s="64"/>
      <c r="IGE40" s="64"/>
      <c r="IGF40" s="64"/>
      <c r="IGG40" s="64"/>
      <c r="IGH40" s="64"/>
      <c r="IGI40" s="64"/>
      <c r="IGJ40" s="64"/>
      <c r="IGK40" s="64"/>
      <c r="IGL40" s="64"/>
      <c r="IGM40" s="64"/>
      <c r="IGN40" s="64"/>
      <c r="IGO40" s="64"/>
      <c r="IGP40" s="64"/>
      <c r="IGQ40" s="64"/>
      <c r="IGR40" s="64"/>
      <c r="IGS40" s="64"/>
      <c r="IGT40" s="64"/>
      <c r="IGU40" s="64"/>
      <c r="IGV40" s="64"/>
      <c r="IGW40" s="64"/>
      <c r="IGX40" s="64"/>
      <c r="IGY40" s="64"/>
      <c r="IGZ40" s="64"/>
      <c r="IHA40" s="64"/>
      <c r="IHB40" s="64"/>
      <c r="IHC40" s="64"/>
      <c r="IHD40" s="64"/>
      <c r="IHE40" s="64"/>
      <c r="IHF40" s="64"/>
      <c r="IHG40" s="64"/>
      <c r="IHH40" s="64"/>
      <c r="IHI40" s="64"/>
      <c r="IHJ40" s="64"/>
      <c r="IHK40" s="64"/>
      <c r="IHL40" s="64"/>
      <c r="IHM40" s="64"/>
      <c r="IHN40" s="64"/>
      <c r="IHO40" s="64"/>
      <c r="IHP40" s="64"/>
      <c r="IHQ40" s="64"/>
      <c r="IHR40" s="64"/>
      <c r="IHS40" s="64"/>
      <c r="IHT40" s="64"/>
      <c r="IHU40" s="64"/>
      <c r="IHV40" s="64"/>
      <c r="IHW40" s="64"/>
      <c r="IHX40" s="64"/>
      <c r="IHY40" s="64"/>
      <c r="IHZ40" s="64"/>
      <c r="IIA40" s="64"/>
      <c r="IIB40" s="64"/>
      <c r="IIC40" s="64"/>
      <c r="IID40" s="64"/>
      <c r="IIE40" s="64"/>
      <c r="IIF40" s="64"/>
      <c r="IIG40" s="64"/>
      <c r="IIH40" s="64"/>
      <c r="III40" s="64"/>
      <c r="IIJ40" s="64"/>
      <c r="IIK40" s="64"/>
      <c r="IIL40" s="64"/>
      <c r="IIM40" s="64"/>
      <c r="IIN40" s="64"/>
      <c r="IIO40" s="64"/>
      <c r="IIP40" s="64"/>
      <c r="IIQ40" s="64"/>
      <c r="IIR40" s="64"/>
      <c r="IIS40" s="64"/>
      <c r="IIT40" s="64"/>
      <c r="IIU40" s="64"/>
      <c r="IIV40" s="64"/>
      <c r="IIW40" s="64"/>
      <c r="IIX40" s="64"/>
      <c r="IIY40" s="64"/>
      <c r="IIZ40" s="64"/>
      <c r="IJA40" s="64"/>
      <c r="IJB40" s="64"/>
      <c r="IJC40" s="64"/>
      <c r="IJD40" s="64"/>
      <c r="IJE40" s="64"/>
      <c r="IJF40" s="64"/>
      <c r="IJG40" s="64"/>
      <c r="IJH40" s="64"/>
      <c r="IJI40" s="64"/>
      <c r="IJJ40" s="64"/>
      <c r="IJK40" s="64"/>
      <c r="IJL40" s="64"/>
      <c r="IJM40" s="64"/>
      <c r="IJN40" s="64"/>
      <c r="IJO40" s="64"/>
      <c r="IJP40" s="64"/>
      <c r="IJQ40" s="64"/>
      <c r="IJR40" s="64"/>
      <c r="IJS40" s="64"/>
      <c r="IJT40" s="64"/>
      <c r="IJU40" s="64"/>
      <c r="IJV40" s="64"/>
      <c r="IJW40" s="64"/>
      <c r="IJX40" s="64"/>
      <c r="IJY40" s="64"/>
      <c r="IJZ40" s="64"/>
      <c r="IKA40" s="64"/>
      <c r="IKB40" s="64"/>
      <c r="IKC40" s="64"/>
      <c r="IKD40" s="64"/>
      <c r="IKE40" s="64"/>
      <c r="IKF40" s="64"/>
      <c r="IKG40" s="64"/>
      <c r="IKH40" s="64"/>
      <c r="IKI40" s="64"/>
      <c r="IKJ40" s="64"/>
      <c r="IKK40" s="64"/>
      <c r="IKL40" s="64"/>
      <c r="IKM40" s="64"/>
      <c r="IKN40" s="64"/>
      <c r="IKO40" s="64"/>
      <c r="IKP40" s="64"/>
      <c r="IKQ40" s="64"/>
      <c r="IKR40" s="64"/>
      <c r="IKS40" s="64"/>
      <c r="IKT40" s="64"/>
      <c r="IKU40" s="64"/>
      <c r="IKV40" s="64"/>
      <c r="IKW40" s="64"/>
      <c r="IKX40" s="64"/>
      <c r="IKY40" s="64"/>
      <c r="IKZ40" s="64"/>
      <c r="ILA40" s="64"/>
      <c r="ILB40" s="64"/>
      <c r="ILC40" s="64"/>
      <c r="ILD40" s="64"/>
      <c r="ILE40" s="64"/>
      <c r="ILF40" s="64"/>
      <c r="ILG40" s="64"/>
      <c r="ILH40" s="64"/>
      <c r="ILI40" s="64"/>
      <c r="ILJ40" s="64"/>
      <c r="ILK40" s="64"/>
      <c r="ILL40" s="64"/>
      <c r="ILM40" s="64"/>
      <c r="ILN40" s="64"/>
      <c r="ILO40" s="64"/>
      <c r="ILP40" s="64"/>
      <c r="ILQ40" s="64"/>
      <c r="ILR40" s="64"/>
      <c r="ILS40" s="64"/>
      <c r="ILT40" s="64"/>
      <c r="ILU40" s="64"/>
      <c r="ILV40" s="64"/>
      <c r="ILW40" s="64"/>
      <c r="ILX40" s="64"/>
      <c r="ILY40" s="64"/>
      <c r="ILZ40" s="64"/>
      <c r="IMA40" s="64"/>
      <c r="IMB40" s="64"/>
      <c r="IMC40" s="64"/>
      <c r="IMD40" s="64"/>
      <c r="IME40" s="64"/>
      <c r="IMF40" s="64"/>
      <c r="IMG40" s="64"/>
      <c r="IMH40" s="64"/>
      <c r="IMI40" s="64"/>
      <c r="IMJ40" s="64"/>
      <c r="IMK40" s="64"/>
      <c r="IML40" s="64"/>
      <c r="IMM40" s="64"/>
      <c r="IMN40" s="64"/>
      <c r="IMO40" s="64"/>
      <c r="IMP40" s="64"/>
      <c r="IMQ40" s="64"/>
      <c r="IMR40" s="64"/>
      <c r="IMS40" s="64"/>
      <c r="IMT40" s="64"/>
      <c r="IMU40" s="64"/>
      <c r="IMV40" s="64"/>
      <c r="IMW40" s="64"/>
      <c r="IMX40" s="64"/>
      <c r="IMY40" s="64"/>
      <c r="IMZ40" s="64"/>
      <c r="INA40" s="64"/>
      <c r="INB40" s="64"/>
      <c r="INC40" s="64"/>
      <c r="IND40" s="64"/>
      <c r="INE40" s="64"/>
      <c r="INF40" s="64"/>
      <c r="ING40" s="64"/>
      <c r="INH40" s="64"/>
      <c r="INI40" s="64"/>
      <c r="INJ40" s="64"/>
      <c r="INK40" s="64"/>
      <c r="INL40" s="64"/>
      <c r="INM40" s="64"/>
      <c r="INN40" s="64"/>
      <c r="INO40" s="64"/>
      <c r="INP40" s="64"/>
      <c r="INQ40" s="64"/>
      <c r="INR40" s="64"/>
      <c r="INS40" s="64"/>
      <c r="INT40" s="64"/>
      <c r="INU40" s="64"/>
      <c r="INV40" s="64"/>
      <c r="INW40" s="64"/>
      <c r="INX40" s="64"/>
      <c r="INY40" s="64"/>
      <c r="INZ40" s="64"/>
      <c r="IOA40" s="64"/>
      <c r="IOB40" s="64"/>
      <c r="IOC40" s="64"/>
      <c r="IOD40" s="64"/>
      <c r="IOE40" s="64"/>
      <c r="IOF40" s="64"/>
      <c r="IOG40" s="64"/>
      <c r="IOH40" s="64"/>
      <c r="IOI40" s="64"/>
      <c r="IOJ40" s="64"/>
      <c r="IOK40" s="64"/>
      <c r="IOL40" s="64"/>
      <c r="IOM40" s="64"/>
      <c r="ION40" s="64"/>
      <c r="IOO40" s="64"/>
      <c r="IOP40" s="64"/>
      <c r="IOQ40" s="64"/>
      <c r="IOR40" s="64"/>
      <c r="IOS40" s="64"/>
      <c r="IOT40" s="64"/>
      <c r="IOU40" s="64"/>
      <c r="IOV40" s="64"/>
      <c r="IOW40" s="64"/>
      <c r="IOX40" s="64"/>
      <c r="IOY40" s="64"/>
      <c r="IOZ40" s="64"/>
      <c r="IPA40" s="64"/>
      <c r="IPB40" s="64"/>
      <c r="IPC40" s="64"/>
      <c r="IPD40" s="64"/>
      <c r="IPE40" s="64"/>
      <c r="IPF40" s="64"/>
      <c r="IPG40" s="64"/>
      <c r="IPH40" s="64"/>
      <c r="IPI40" s="64"/>
      <c r="IPJ40" s="64"/>
      <c r="IPK40" s="64"/>
      <c r="IPL40" s="64"/>
      <c r="IPM40" s="64"/>
      <c r="IPN40" s="64"/>
      <c r="IPO40" s="64"/>
      <c r="IPP40" s="64"/>
      <c r="IPQ40" s="64"/>
      <c r="IPR40" s="64"/>
      <c r="IPS40" s="64"/>
      <c r="IPT40" s="64"/>
      <c r="IPU40" s="64"/>
      <c r="IPV40" s="64"/>
      <c r="IPW40" s="64"/>
      <c r="IPX40" s="64"/>
      <c r="IPY40" s="64"/>
      <c r="IPZ40" s="64"/>
      <c r="IQA40" s="64"/>
      <c r="IQB40" s="64"/>
      <c r="IQC40" s="64"/>
      <c r="IQD40" s="64"/>
      <c r="IQE40" s="64"/>
      <c r="IQF40" s="64"/>
      <c r="IQG40" s="64"/>
      <c r="IQH40" s="64"/>
      <c r="IQI40" s="64"/>
      <c r="IQJ40" s="64"/>
      <c r="IQK40" s="64"/>
      <c r="IQL40" s="64"/>
      <c r="IQM40" s="64"/>
      <c r="IQN40" s="64"/>
      <c r="IQO40" s="64"/>
      <c r="IQP40" s="64"/>
      <c r="IQQ40" s="64"/>
      <c r="IQR40" s="64"/>
      <c r="IQS40" s="64"/>
      <c r="IQT40" s="64"/>
      <c r="IQU40" s="64"/>
      <c r="IQV40" s="64"/>
      <c r="IQW40" s="64"/>
      <c r="IQX40" s="64"/>
      <c r="IQY40" s="64"/>
      <c r="IQZ40" s="64"/>
      <c r="IRA40" s="64"/>
      <c r="IRB40" s="64"/>
      <c r="IRC40" s="64"/>
      <c r="IRD40" s="64"/>
      <c r="IRE40" s="64"/>
      <c r="IRF40" s="64"/>
      <c r="IRG40" s="64"/>
      <c r="IRH40" s="64"/>
      <c r="IRI40" s="64"/>
      <c r="IRJ40" s="64"/>
      <c r="IRK40" s="64"/>
      <c r="IRL40" s="64"/>
      <c r="IRM40" s="64"/>
      <c r="IRN40" s="64"/>
      <c r="IRO40" s="64"/>
      <c r="IRP40" s="64"/>
      <c r="IRQ40" s="64"/>
      <c r="IRR40" s="64"/>
      <c r="IRS40" s="64"/>
      <c r="IRT40" s="64"/>
      <c r="IRU40" s="64"/>
      <c r="IRV40" s="64"/>
      <c r="IRW40" s="64"/>
      <c r="IRX40" s="64"/>
      <c r="IRY40" s="64"/>
      <c r="IRZ40" s="64"/>
      <c r="ISA40" s="64"/>
      <c r="ISB40" s="64"/>
      <c r="ISC40" s="64"/>
      <c r="ISD40" s="64"/>
      <c r="ISE40" s="64"/>
      <c r="ISF40" s="64"/>
      <c r="ISG40" s="64"/>
      <c r="ISH40" s="64"/>
      <c r="ISI40" s="64"/>
      <c r="ISJ40" s="64"/>
      <c r="ISK40" s="64"/>
      <c r="ISL40" s="64"/>
      <c r="ISM40" s="64"/>
      <c r="ISN40" s="64"/>
      <c r="ISO40" s="64"/>
      <c r="ISP40" s="64"/>
      <c r="ISQ40" s="64"/>
      <c r="ISR40" s="64"/>
      <c r="ISS40" s="64"/>
      <c r="IST40" s="64"/>
      <c r="ISU40" s="64"/>
      <c r="ISV40" s="64"/>
      <c r="ISW40" s="64"/>
      <c r="ISX40" s="64"/>
      <c r="ISY40" s="64"/>
      <c r="ISZ40" s="64"/>
      <c r="ITA40" s="64"/>
      <c r="ITB40" s="64"/>
      <c r="ITC40" s="64"/>
      <c r="ITD40" s="64"/>
      <c r="ITE40" s="64"/>
      <c r="ITF40" s="64"/>
      <c r="ITG40" s="64"/>
      <c r="ITH40" s="64"/>
      <c r="ITI40" s="64"/>
      <c r="ITJ40" s="64"/>
      <c r="ITK40" s="64"/>
      <c r="ITL40" s="64"/>
      <c r="ITM40" s="64"/>
      <c r="ITN40" s="64"/>
      <c r="ITO40" s="64"/>
      <c r="ITP40" s="64"/>
      <c r="ITQ40" s="64"/>
      <c r="ITR40" s="64"/>
      <c r="ITS40" s="64"/>
      <c r="ITT40" s="64"/>
      <c r="ITU40" s="64"/>
      <c r="ITV40" s="64"/>
      <c r="ITW40" s="64"/>
      <c r="ITX40" s="64"/>
      <c r="ITY40" s="64"/>
      <c r="ITZ40" s="64"/>
      <c r="IUA40" s="64"/>
      <c r="IUB40" s="64"/>
      <c r="IUC40" s="64"/>
      <c r="IUD40" s="64"/>
      <c r="IUE40" s="64"/>
      <c r="IUF40" s="64"/>
      <c r="IUG40" s="64"/>
      <c r="IUH40" s="64"/>
      <c r="IUI40" s="64"/>
      <c r="IUJ40" s="64"/>
      <c r="IUK40" s="64"/>
      <c r="IUL40" s="64"/>
      <c r="IUM40" s="64"/>
      <c r="IUN40" s="64"/>
      <c r="IUO40" s="64"/>
      <c r="IUP40" s="64"/>
      <c r="IUQ40" s="64"/>
      <c r="IUR40" s="64"/>
      <c r="IUS40" s="64"/>
      <c r="IUT40" s="64"/>
      <c r="IUU40" s="64"/>
      <c r="IUV40" s="64"/>
      <c r="IUW40" s="64"/>
      <c r="IUX40" s="64"/>
      <c r="IUY40" s="64"/>
      <c r="IUZ40" s="64"/>
      <c r="IVA40" s="64"/>
      <c r="IVB40" s="64"/>
      <c r="IVC40" s="64"/>
      <c r="IVD40" s="64"/>
      <c r="IVE40" s="64"/>
      <c r="IVF40" s="64"/>
      <c r="IVG40" s="64"/>
      <c r="IVH40" s="64"/>
      <c r="IVI40" s="64"/>
      <c r="IVJ40" s="64"/>
      <c r="IVK40" s="64"/>
      <c r="IVL40" s="64"/>
      <c r="IVM40" s="64"/>
      <c r="IVN40" s="64"/>
      <c r="IVO40" s="64"/>
      <c r="IVP40" s="64"/>
      <c r="IVQ40" s="64"/>
      <c r="IVR40" s="64"/>
      <c r="IVS40" s="64"/>
      <c r="IVT40" s="64"/>
      <c r="IVU40" s="64"/>
      <c r="IVV40" s="64"/>
      <c r="IVW40" s="64"/>
      <c r="IVX40" s="64"/>
      <c r="IVY40" s="64"/>
      <c r="IVZ40" s="64"/>
      <c r="IWA40" s="64"/>
      <c r="IWB40" s="64"/>
      <c r="IWC40" s="64"/>
      <c r="IWD40" s="64"/>
      <c r="IWE40" s="64"/>
      <c r="IWF40" s="64"/>
      <c r="IWG40" s="64"/>
      <c r="IWH40" s="64"/>
      <c r="IWI40" s="64"/>
      <c r="IWJ40" s="64"/>
      <c r="IWK40" s="64"/>
      <c r="IWL40" s="64"/>
      <c r="IWM40" s="64"/>
      <c r="IWN40" s="64"/>
      <c r="IWO40" s="64"/>
      <c r="IWP40" s="64"/>
      <c r="IWQ40" s="64"/>
      <c r="IWR40" s="64"/>
      <c r="IWS40" s="64"/>
      <c r="IWT40" s="64"/>
      <c r="IWU40" s="64"/>
      <c r="IWV40" s="64"/>
      <c r="IWW40" s="64"/>
      <c r="IWX40" s="64"/>
      <c r="IWY40" s="64"/>
      <c r="IWZ40" s="64"/>
      <c r="IXA40" s="64"/>
      <c r="IXB40" s="64"/>
      <c r="IXC40" s="64"/>
      <c r="IXD40" s="64"/>
      <c r="IXE40" s="64"/>
      <c r="IXF40" s="64"/>
      <c r="IXG40" s="64"/>
      <c r="IXH40" s="64"/>
      <c r="IXI40" s="64"/>
      <c r="IXJ40" s="64"/>
      <c r="IXK40" s="64"/>
      <c r="IXL40" s="64"/>
      <c r="IXM40" s="64"/>
      <c r="IXN40" s="64"/>
      <c r="IXO40" s="64"/>
      <c r="IXP40" s="64"/>
      <c r="IXQ40" s="64"/>
      <c r="IXR40" s="64"/>
      <c r="IXS40" s="64"/>
      <c r="IXT40" s="64"/>
      <c r="IXU40" s="64"/>
      <c r="IXV40" s="64"/>
      <c r="IXW40" s="64"/>
      <c r="IXX40" s="64"/>
      <c r="IXY40" s="64"/>
      <c r="IXZ40" s="64"/>
      <c r="IYA40" s="64"/>
      <c r="IYB40" s="64"/>
      <c r="IYC40" s="64"/>
      <c r="IYD40" s="64"/>
      <c r="IYE40" s="64"/>
      <c r="IYF40" s="64"/>
      <c r="IYG40" s="64"/>
      <c r="IYH40" s="64"/>
      <c r="IYI40" s="64"/>
      <c r="IYJ40" s="64"/>
      <c r="IYK40" s="64"/>
      <c r="IYL40" s="64"/>
      <c r="IYM40" s="64"/>
      <c r="IYN40" s="64"/>
      <c r="IYO40" s="64"/>
      <c r="IYP40" s="64"/>
      <c r="IYQ40" s="64"/>
      <c r="IYR40" s="64"/>
      <c r="IYS40" s="64"/>
      <c r="IYT40" s="64"/>
      <c r="IYU40" s="64"/>
      <c r="IYV40" s="64"/>
      <c r="IYW40" s="64"/>
      <c r="IYX40" s="64"/>
      <c r="IYY40" s="64"/>
      <c r="IYZ40" s="64"/>
      <c r="IZA40" s="64"/>
      <c r="IZB40" s="64"/>
      <c r="IZC40" s="64"/>
      <c r="IZD40" s="64"/>
      <c r="IZE40" s="64"/>
      <c r="IZF40" s="64"/>
      <c r="IZG40" s="64"/>
      <c r="IZH40" s="64"/>
      <c r="IZI40" s="64"/>
      <c r="IZJ40" s="64"/>
      <c r="IZK40" s="64"/>
      <c r="IZL40" s="64"/>
      <c r="IZM40" s="64"/>
      <c r="IZN40" s="64"/>
      <c r="IZO40" s="64"/>
      <c r="IZP40" s="64"/>
      <c r="IZQ40" s="64"/>
      <c r="IZR40" s="64"/>
      <c r="IZS40" s="64"/>
      <c r="IZT40" s="64"/>
      <c r="IZU40" s="64"/>
      <c r="IZV40" s="64"/>
      <c r="IZW40" s="64"/>
      <c r="IZX40" s="64"/>
      <c r="IZY40" s="64"/>
      <c r="IZZ40" s="64"/>
      <c r="JAA40" s="64"/>
      <c r="JAB40" s="64"/>
      <c r="JAC40" s="64"/>
      <c r="JAD40" s="64"/>
      <c r="JAE40" s="64"/>
      <c r="JAF40" s="64"/>
      <c r="JAG40" s="64"/>
      <c r="JAH40" s="64"/>
      <c r="JAI40" s="64"/>
      <c r="JAJ40" s="64"/>
      <c r="JAK40" s="64"/>
      <c r="JAL40" s="64"/>
      <c r="JAM40" s="64"/>
      <c r="JAN40" s="64"/>
      <c r="JAO40" s="64"/>
      <c r="JAP40" s="64"/>
      <c r="JAQ40" s="64"/>
      <c r="JAR40" s="64"/>
      <c r="JAS40" s="64"/>
      <c r="JAT40" s="64"/>
      <c r="JAU40" s="64"/>
      <c r="JAV40" s="64"/>
      <c r="JAW40" s="64"/>
      <c r="JAX40" s="64"/>
      <c r="JAY40" s="64"/>
      <c r="JAZ40" s="64"/>
      <c r="JBA40" s="64"/>
      <c r="JBB40" s="64"/>
      <c r="JBC40" s="64"/>
      <c r="JBD40" s="64"/>
      <c r="JBE40" s="64"/>
      <c r="JBF40" s="64"/>
      <c r="JBG40" s="64"/>
      <c r="JBH40" s="64"/>
      <c r="JBI40" s="64"/>
      <c r="JBJ40" s="64"/>
      <c r="JBK40" s="64"/>
      <c r="JBL40" s="64"/>
      <c r="JBM40" s="64"/>
      <c r="JBN40" s="64"/>
      <c r="JBO40" s="64"/>
      <c r="JBP40" s="64"/>
      <c r="JBQ40" s="64"/>
      <c r="JBR40" s="64"/>
      <c r="JBS40" s="64"/>
      <c r="JBT40" s="64"/>
      <c r="JBU40" s="64"/>
      <c r="JBV40" s="64"/>
      <c r="JBW40" s="64"/>
      <c r="JBX40" s="64"/>
      <c r="JBY40" s="64"/>
      <c r="JBZ40" s="64"/>
      <c r="JCA40" s="64"/>
      <c r="JCB40" s="64"/>
      <c r="JCC40" s="64"/>
      <c r="JCD40" s="64"/>
      <c r="JCE40" s="64"/>
      <c r="JCF40" s="64"/>
      <c r="JCG40" s="64"/>
      <c r="JCH40" s="64"/>
      <c r="JCI40" s="64"/>
      <c r="JCJ40" s="64"/>
      <c r="JCK40" s="64"/>
      <c r="JCL40" s="64"/>
      <c r="JCM40" s="64"/>
      <c r="JCN40" s="64"/>
      <c r="JCO40" s="64"/>
      <c r="JCP40" s="64"/>
      <c r="JCQ40" s="64"/>
      <c r="JCR40" s="64"/>
      <c r="JCS40" s="64"/>
      <c r="JCT40" s="64"/>
      <c r="JCU40" s="64"/>
      <c r="JCV40" s="64"/>
      <c r="JCW40" s="64"/>
      <c r="JCX40" s="64"/>
      <c r="JCY40" s="64"/>
      <c r="JCZ40" s="64"/>
      <c r="JDA40" s="64"/>
      <c r="JDB40" s="64"/>
      <c r="JDC40" s="64"/>
      <c r="JDD40" s="64"/>
      <c r="JDE40" s="64"/>
      <c r="JDF40" s="64"/>
      <c r="JDG40" s="64"/>
      <c r="JDH40" s="64"/>
      <c r="JDI40" s="64"/>
      <c r="JDJ40" s="64"/>
      <c r="JDK40" s="64"/>
      <c r="JDL40" s="64"/>
      <c r="JDM40" s="64"/>
      <c r="JDN40" s="64"/>
      <c r="JDO40" s="64"/>
      <c r="JDP40" s="64"/>
      <c r="JDQ40" s="64"/>
      <c r="JDR40" s="64"/>
      <c r="JDS40" s="64"/>
      <c r="JDT40" s="64"/>
      <c r="JDU40" s="64"/>
      <c r="JDV40" s="64"/>
      <c r="JDW40" s="64"/>
      <c r="JDX40" s="64"/>
      <c r="JDY40" s="64"/>
      <c r="JDZ40" s="64"/>
      <c r="JEA40" s="64"/>
      <c r="JEB40" s="64"/>
      <c r="JEC40" s="64"/>
      <c r="JED40" s="64"/>
      <c r="JEE40" s="64"/>
      <c r="JEF40" s="64"/>
      <c r="JEG40" s="64"/>
      <c r="JEH40" s="64"/>
      <c r="JEI40" s="64"/>
      <c r="JEJ40" s="64"/>
      <c r="JEK40" s="64"/>
      <c r="JEL40" s="64"/>
      <c r="JEM40" s="64"/>
      <c r="JEN40" s="64"/>
      <c r="JEO40" s="64"/>
      <c r="JEP40" s="64"/>
      <c r="JEQ40" s="64"/>
      <c r="JER40" s="64"/>
      <c r="JES40" s="64"/>
      <c r="JET40" s="64"/>
      <c r="JEU40" s="64"/>
      <c r="JEV40" s="64"/>
      <c r="JEW40" s="64"/>
      <c r="JEX40" s="64"/>
      <c r="JEY40" s="64"/>
      <c r="JEZ40" s="64"/>
      <c r="JFA40" s="64"/>
      <c r="JFB40" s="64"/>
      <c r="JFC40" s="64"/>
      <c r="JFD40" s="64"/>
      <c r="JFE40" s="64"/>
      <c r="JFF40" s="64"/>
      <c r="JFG40" s="64"/>
      <c r="JFH40" s="64"/>
      <c r="JFI40" s="64"/>
      <c r="JFJ40" s="64"/>
      <c r="JFK40" s="64"/>
      <c r="JFL40" s="64"/>
      <c r="JFM40" s="64"/>
      <c r="JFN40" s="64"/>
      <c r="JFO40" s="64"/>
      <c r="JFP40" s="64"/>
      <c r="JFQ40" s="64"/>
      <c r="JFR40" s="64"/>
      <c r="JFS40" s="64"/>
      <c r="JFT40" s="64"/>
      <c r="JFU40" s="64"/>
      <c r="JFV40" s="64"/>
      <c r="JFW40" s="64"/>
      <c r="JFX40" s="64"/>
      <c r="JFY40" s="64"/>
      <c r="JFZ40" s="64"/>
      <c r="JGA40" s="64"/>
      <c r="JGB40" s="64"/>
      <c r="JGC40" s="64"/>
      <c r="JGD40" s="64"/>
      <c r="JGE40" s="64"/>
      <c r="JGF40" s="64"/>
      <c r="JGG40" s="64"/>
      <c r="JGH40" s="64"/>
      <c r="JGI40" s="64"/>
      <c r="JGJ40" s="64"/>
      <c r="JGK40" s="64"/>
      <c r="JGL40" s="64"/>
      <c r="JGM40" s="64"/>
      <c r="JGN40" s="64"/>
      <c r="JGO40" s="64"/>
      <c r="JGP40" s="64"/>
      <c r="JGQ40" s="64"/>
      <c r="JGR40" s="64"/>
      <c r="JGS40" s="64"/>
      <c r="JGT40" s="64"/>
      <c r="JGU40" s="64"/>
      <c r="JGV40" s="64"/>
      <c r="JGW40" s="64"/>
      <c r="JGX40" s="64"/>
      <c r="JGY40" s="64"/>
      <c r="JGZ40" s="64"/>
      <c r="JHA40" s="64"/>
      <c r="JHB40" s="64"/>
      <c r="JHC40" s="64"/>
      <c r="JHD40" s="64"/>
      <c r="JHE40" s="64"/>
      <c r="JHF40" s="64"/>
      <c r="JHG40" s="64"/>
      <c r="JHH40" s="64"/>
      <c r="JHI40" s="64"/>
      <c r="JHJ40" s="64"/>
      <c r="JHK40" s="64"/>
      <c r="JHL40" s="64"/>
      <c r="JHM40" s="64"/>
      <c r="JHN40" s="64"/>
      <c r="JHO40" s="64"/>
      <c r="JHP40" s="64"/>
      <c r="JHQ40" s="64"/>
      <c r="JHR40" s="64"/>
      <c r="JHS40" s="64"/>
      <c r="JHT40" s="64"/>
      <c r="JHU40" s="64"/>
      <c r="JHV40" s="64"/>
      <c r="JHW40" s="64"/>
      <c r="JHX40" s="64"/>
      <c r="JHY40" s="64"/>
      <c r="JHZ40" s="64"/>
      <c r="JIA40" s="64"/>
      <c r="JIB40" s="64"/>
      <c r="JIC40" s="64"/>
      <c r="JID40" s="64"/>
      <c r="JIE40" s="64"/>
      <c r="JIF40" s="64"/>
      <c r="JIG40" s="64"/>
      <c r="JIH40" s="64"/>
      <c r="JII40" s="64"/>
      <c r="JIJ40" s="64"/>
      <c r="JIK40" s="64"/>
      <c r="JIL40" s="64"/>
      <c r="JIM40" s="64"/>
      <c r="JIN40" s="64"/>
      <c r="JIO40" s="64"/>
      <c r="JIP40" s="64"/>
      <c r="JIQ40" s="64"/>
      <c r="JIR40" s="64"/>
      <c r="JIS40" s="64"/>
      <c r="JIT40" s="64"/>
      <c r="JIU40" s="64"/>
      <c r="JIV40" s="64"/>
      <c r="JIW40" s="64"/>
      <c r="JIX40" s="64"/>
      <c r="JIY40" s="64"/>
      <c r="JIZ40" s="64"/>
      <c r="JJA40" s="64"/>
      <c r="JJB40" s="64"/>
      <c r="JJC40" s="64"/>
      <c r="JJD40" s="64"/>
      <c r="JJE40" s="64"/>
      <c r="JJF40" s="64"/>
      <c r="JJG40" s="64"/>
      <c r="JJH40" s="64"/>
      <c r="JJI40" s="64"/>
      <c r="JJJ40" s="64"/>
      <c r="JJK40" s="64"/>
      <c r="JJL40" s="64"/>
      <c r="JJM40" s="64"/>
      <c r="JJN40" s="64"/>
      <c r="JJO40" s="64"/>
      <c r="JJP40" s="64"/>
      <c r="JJQ40" s="64"/>
      <c r="JJR40" s="64"/>
      <c r="JJS40" s="64"/>
      <c r="JJT40" s="64"/>
      <c r="JJU40" s="64"/>
      <c r="JJV40" s="64"/>
      <c r="JJW40" s="64"/>
      <c r="JJX40" s="64"/>
      <c r="JJY40" s="64"/>
      <c r="JJZ40" s="64"/>
      <c r="JKA40" s="64"/>
      <c r="JKB40" s="64"/>
      <c r="JKC40" s="64"/>
      <c r="JKD40" s="64"/>
      <c r="JKE40" s="64"/>
      <c r="JKF40" s="64"/>
      <c r="JKG40" s="64"/>
      <c r="JKH40" s="64"/>
      <c r="JKI40" s="64"/>
      <c r="JKJ40" s="64"/>
      <c r="JKK40" s="64"/>
      <c r="JKL40" s="64"/>
      <c r="JKM40" s="64"/>
      <c r="JKN40" s="64"/>
      <c r="JKO40" s="64"/>
      <c r="JKP40" s="64"/>
      <c r="JKQ40" s="64"/>
      <c r="JKR40" s="64"/>
      <c r="JKS40" s="64"/>
      <c r="JKT40" s="64"/>
      <c r="JKU40" s="64"/>
      <c r="JKV40" s="64"/>
      <c r="JKW40" s="64"/>
      <c r="JKX40" s="64"/>
      <c r="JKY40" s="64"/>
      <c r="JKZ40" s="64"/>
      <c r="JLA40" s="64"/>
      <c r="JLB40" s="64"/>
      <c r="JLC40" s="64"/>
      <c r="JLD40" s="64"/>
      <c r="JLE40" s="64"/>
      <c r="JLF40" s="64"/>
      <c r="JLG40" s="64"/>
      <c r="JLH40" s="64"/>
      <c r="JLI40" s="64"/>
      <c r="JLJ40" s="64"/>
      <c r="JLK40" s="64"/>
      <c r="JLL40" s="64"/>
      <c r="JLM40" s="64"/>
      <c r="JLN40" s="64"/>
      <c r="JLO40" s="64"/>
      <c r="JLP40" s="64"/>
      <c r="JLQ40" s="64"/>
      <c r="JLR40" s="64"/>
      <c r="JLS40" s="64"/>
      <c r="JLT40" s="64"/>
      <c r="JLU40" s="64"/>
      <c r="JLV40" s="64"/>
      <c r="JLW40" s="64"/>
      <c r="JLX40" s="64"/>
      <c r="JLY40" s="64"/>
      <c r="JLZ40" s="64"/>
      <c r="JMA40" s="64"/>
      <c r="JMB40" s="64"/>
      <c r="JMC40" s="64"/>
      <c r="JMD40" s="64"/>
      <c r="JME40" s="64"/>
      <c r="JMF40" s="64"/>
      <c r="JMG40" s="64"/>
      <c r="JMH40" s="64"/>
      <c r="JMI40" s="64"/>
      <c r="JMJ40" s="64"/>
      <c r="JMK40" s="64"/>
      <c r="JML40" s="64"/>
      <c r="JMM40" s="64"/>
      <c r="JMN40" s="64"/>
      <c r="JMO40" s="64"/>
      <c r="JMP40" s="64"/>
      <c r="JMQ40" s="64"/>
      <c r="JMR40" s="64"/>
      <c r="JMS40" s="64"/>
      <c r="JMT40" s="64"/>
      <c r="JMU40" s="64"/>
      <c r="JMV40" s="64"/>
      <c r="JMW40" s="64"/>
      <c r="JMX40" s="64"/>
      <c r="JMY40" s="64"/>
      <c r="JMZ40" s="64"/>
      <c r="JNA40" s="64"/>
      <c r="JNB40" s="64"/>
      <c r="JNC40" s="64"/>
      <c r="JND40" s="64"/>
      <c r="JNE40" s="64"/>
      <c r="JNF40" s="64"/>
      <c r="JNG40" s="64"/>
      <c r="JNH40" s="64"/>
      <c r="JNI40" s="64"/>
      <c r="JNJ40" s="64"/>
      <c r="JNK40" s="64"/>
      <c r="JNL40" s="64"/>
      <c r="JNM40" s="64"/>
      <c r="JNN40" s="64"/>
      <c r="JNO40" s="64"/>
      <c r="JNP40" s="64"/>
      <c r="JNQ40" s="64"/>
      <c r="JNR40" s="64"/>
      <c r="JNS40" s="64"/>
      <c r="JNT40" s="64"/>
      <c r="JNU40" s="64"/>
      <c r="JNV40" s="64"/>
      <c r="JNW40" s="64"/>
      <c r="JNX40" s="64"/>
      <c r="JNY40" s="64"/>
      <c r="JNZ40" s="64"/>
      <c r="JOA40" s="64"/>
      <c r="JOB40" s="64"/>
      <c r="JOC40" s="64"/>
      <c r="JOD40" s="64"/>
      <c r="JOE40" s="64"/>
      <c r="JOF40" s="64"/>
      <c r="JOG40" s="64"/>
      <c r="JOH40" s="64"/>
      <c r="JOI40" s="64"/>
      <c r="JOJ40" s="64"/>
      <c r="JOK40" s="64"/>
      <c r="JOL40" s="64"/>
      <c r="JOM40" s="64"/>
      <c r="JON40" s="64"/>
      <c r="JOO40" s="64"/>
      <c r="JOP40" s="64"/>
      <c r="JOQ40" s="64"/>
      <c r="JOR40" s="64"/>
      <c r="JOS40" s="64"/>
      <c r="JOT40" s="64"/>
      <c r="JOU40" s="64"/>
      <c r="JOV40" s="64"/>
      <c r="JOW40" s="64"/>
      <c r="JOX40" s="64"/>
      <c r="JOY40" s="64"/>
      <c r="JOZ40" s="64"/>
      <c r="JPA40" s="64"/>
      <c r="JPB40" s="64"/>
      <c r="JPC40" s="64"/>
      <c r="JPD40" s="64"/>
      <c r="JPE40" s="64"/>
      <c r="JPF40" s="64"/>
      <c r="JPG40" s="64"/>
      <c r="JPH40" s="64"/>
      <c r="JPI40" s="64"/>
      <c r="JPJ40" s="64"/>
      <c r="JPK40" s="64"/>
      <c r="JPL40" s="64"/>
      <c r="JPM40" s="64"/>
      <c r="JPN40" s="64"/>
      <c r="JPO40" s="64"/>
      <c r="JPP40" s="64"/>
      <c r="JPQ40" s="64"/>
      <c r="JPR40" s="64"/>
      <c r="JPS40" s="64"/>
      <c r="JPT40" s="64"/>
      <c r="JPU40" s="64"/>
      <c r="JPV40" s="64"/>
      <c r="JPW40" s="64"/>
      <c r="JPX40" s="64"/>
      <c r="JPY40" s="64"/>
      <c r="JPZ40" s="64"/>
      <c r="JQA40" s="64"/>
      <c r="JQB40" s="64"/>
      <c r="JQC40" s="64"/>
      <c r="JQD40" s="64"/>
      <c r="JQE40" s="64"/>
      <c r="JQF40" s="64"/>
      <c r="JQG40" s="64"/>
      <c r="JQH40" s="64"/>
      <c r="JQI40" s="64"/>
      <c r="JQJ40" s="64"/>
      <c r="JQK40" s="64"/>
      <c r="JQL40" s="64"/>
      <c r="JQM40" s="64"/>
      <c r="JQN40" s="64"/>
      <c r="JQO40" s="64"/>
      <c r="JQP40" s="64"/>
      <c r="JQQ40" s="64"/>
      <c r="JQR40" s="64"/>
      <c r="JQS40" s="64"/>
      <c r="JQT40" s="64"/>
      <c r="JQU40" s="64"/>
      <c r="JQV40" s="64"/>
      <c r="JQW40" s="64"/>
      <c r="JQX40" s="64"/>
      <c r="JQY40" s="64"/>
      <c r="JQZ40" s="64"/>
      <c r="JRA40" s="64"/>
      <c r="JRB40" s="64"/>
      <c r="JRC40" s="64"/>
      <c r="JRD40" s="64"/>
      <c r="JRE40" s="64"/>
      <c r="JRF40" s="64"/>
      <c r="JRG40" s="64"/>
      <c r="JRH40" s="64"/>
      <c r="JRI40" s="64"/>
      <c r="JRJ40" s="64"/>
      <c r="JRK40" s="64"/>
      <c r="JRL40" s="64"/>
      <c r="JRM40" s="64"/>
      <c r="JRN40" s="64"/>
      <c r="JRO40" s="64"/>
      <c r="JRP40" s="64"/>
      <c r="JRQ40" s="64"/>
      <c r="JRR40" s="64"/>
      <c r="JRS40" s="64"/>
      <c r="JRT40" s="64"/>
      <c r="JRU40" s="64"/>
      <c r="JRV40" s="64"/>
      <c r="JRW40" s="64"/>
      <c r="JRX40" s="64"/>
      <c r="JRY40" s="64"/>
      <c r="JRZ40" s="64"/>
      <c r="JSA40" s="64"/>
      <c r="JSB40" s="64"/>
      <c r="JSC40" s="64"/>
      <c r="JSD40" s="64"/>
      <c r="JSE40" s="64"/>
      <c r="JSF40" s="64"/>
      <c r="JSG40" s="64"/>
      <c r="JSH40" s="64"/>
      <c r="JSI40" s="64"/>
      <c r="JSJ40" s="64"/>
      <c r="JSK40" s="64"/>
      <c r="JSL40" s="64"/>
      <c r="JSM40" s="64"/>
      <c r="JSN40" s="64"/>
      <c r="JSO40" s="64"/>
      <c r="JSP40" s="64"/>
      <c r="JSQ40" s="64"/>
      <c r="JSR40" s="64"/>
      <c r="JSS40" s="64"/>
      <c r="JST40" s="64"/>
      <c r="JSU40" s="64"/>
      <c r="JSV40" s="64"/>
      <c r="JSW40" s="64"/>
      <c r="JSX40" s="64"/>
      <c r="JSY40" s="64"/>
      <c r="JSZ40" s="64"/>
      <c r="JTA40" s="64"/>
      <c r="JTB40" s="64"/>
      <c r="JTC40" s="64"/>
      <c r="JTD40" s="64"/>
      <c r="JTE40" s="64"/>
      <c r="JTF40" s="64"/>
      <c r="JTG40" s="64"/>
      <c r="JTH40" s="64"/>
      <c r="JTI40" s="64"/>
      <c r="JTJ40" s="64"/>
      <c r="JTK40" s="64"/>
      <c r="JTL40" s="64"/>
      <c r="JTM40" s="64"/>
      <c r="JTN40" s="64"/>
      <c r="JTO40" s="64"/>
      <c r="JTP40" s="64"/>
      <c r="JTQ40" s="64"/>
      <c r="JTR40" s="64"/>
      <c r="JTS40" s="64"/>
      <c r="JTT40" s="64"/>
      <c r="JTU40" s="64"/>
      <c r="JTV40" s="64"/>
      <c r="JTW40" s="64"/>
      <c r="JTX40" s="64"/>
      <c r="JTY40" s="64"/>
      <c r="JTZ40" s="64"/>
      <c r="JUA40" s="64"/>
      <c r="JUB40" s="64"/>
      <c r="JUC40" s="64"/>
      <c r="JUD40" s="64"/>
      <c r="JUE40" s="64"/>
      <c r="JUF40" s="64"/>
      <c r="JUG40" s="64"/>
      <c r="JUH40" s="64"/>
      <c r="JUI40" s="64"/>
      <c r="JUJ40" s="64"/>
      <c r="JUK40" s="64"/>
      <c r="JUL40" s="64"/>
      <c r="JUM40" s="64"/>
      <c r="JUN40" s="64"/>
      <c r="JUO40" s="64"/>
      <c r="JUP40" s="64"/>
      <c r="JUQ40" s="64"/>
      <c r="JUR40" s="64"/>
      <c r="JUS40" s="64"/>
      <c r="JUT40" s="64"/>
      <c r="JUU40" s="64"/>
      <c r="JUV40" s="64"/>
      <c r="JUW40" s="64"/>
      <c r="JUX40" s="64"/>
      <c r="JUY40" s="64"/>
      <c r="JUZ40" s="64"/>
      <c r="JVA40" s="64"/>
      <c r="JVB40" s="64"/>
      <c r="JVC40" s="64"/>
      <c r="JVD40" s="64"/>
      <c r="JVE40" s="64"/>
      <c r="JVF40" s="64"/>
      <c r="JVG40" s="64"/>
      <c r="JVH40" s="64"/>
      <c r="JVI40" s="64"/>
      <c r="JVJ40" s="64"/>
      <c r="JVK40" s="64"/>
      <c r="JVL40" s="64"/>
      <c r="JVM40" s="64"/>
      <c r="JVN40" s="64"/>
      <c r="JVO40" s="64"/>
      <c r="JVP40" s="64"/>
      <c r="JVQ40" s="64"/>
      <c r="JVR40" s="64"/>
      <c r="JVS40" s="64"/>
      <c r="JVT40" s="64"/>
      <c r="JVU40" s="64"/>
      <c r="JVV40" s="64"/>
      <c r="JVW40" s="64"/>
      <c r="JVX40" s="64"/>
      <c r="JVY40" s="64"/>
      <c r="JVZ40" s="64"/>
      <c r="JWA40" s="64"/>
      <c r="JWB40" s="64"/>
      <c r="JWC40" s="64"/>
      <c r="JWD40" s="64"/>
      <c r="JWE40" s="64"/>
      <c r="JWF40" s="64"/>
      <c r="JWG40" s="64"/>
      <c r="JWH40" s="64"/>
      <c r="JWI40" s="64"/>
      <c r="JWJ40" s="64"/>
      <c r="JWK40" s="64"/>
      <c r="JWL40" s="64"/>
      <c r="JWM40" s="64"/>
      <c r="JWN40" s="64"/>
      <c r="JWO40" s="64"/>
      <c r="JWP40" s="64"/>
      <c r="JWQ40" s="64"/>
      <c r="JWR40" s="64"/>
      <c r="JWS40" s="64"/>
      <c r="JWT40" s="64"/>
      <c r="JWU40" s="64"/>
      <c r="JWV40" s="64"/>
      <c r="JWW40" s="64"/>
      <c r="JWX40" s="64"/>
      <c r="JWY40" s="64"/>
      <c r="JWZ40" s="64"/>
      <c r="JXA40" s="64"/>
      <c r="JXB40" s="64"/>
      <c r="JXC40" s="64"/>
      <c r="JXD40" s="64"/>
      <c r="JXE40" s="64"/>
      <c r="JXF40" s="64"/>
      <c r="JXG40" s="64"/>
      <c r="JXH40" s="64"/>
      <c r="JXI40" s="64"/>
      <c r="JXJ40" s="64"/>
      <c r="JXK40" s="64"/>
      <c r="JXL40" s="64"/>
      <c r="JXM40" s="64"/>
      <c r="JXN40" s="64"/>
      <c r="JXO40" s="64"/>
      <c r="JXP40" s="64"/>
      <c r="JXQ40" s="64"/>
      <c r="JXR40" s="64"/>
      <c r="JXS40" s="64"/>
      <c r="JXT40" s="64"/>
      <c r="JXU40" s="64"/>
      <c r="JXV40" s="64"/>
      <c r="JXW40" s="64"/>
      <c r="JXX40" s="64"/>
      <c r="JXY40" s="64"/>
      <c r="JXZ40" s="64"/>
      <c r="JYA40" s="64"/>
      <c r="JYB40" s="64"/>
      <c r="JYC40" s="64"/>
      <c r="JYD40" s="64"/>
      <c r="JYE40" s="64"/>
      <c r="JYF40" s="64"/>
      <c r="JYG40" s="64"/>
      <c r="JYH40" s="64"/>
      <c r="JYI40" s="64"/>
      <c r="JYJ40" s="64"/>
      <c r="JYK40" s="64"/>
      <c r="JYL40" s="64"/>
      <c r="JYM40" s="64"/>
      <c r="JYN40" s="64"/>
      <c r="JYO40" s="64"/>
      <c r="JYP40" s="64"/>
      <c r="JYQ40" s="64"/>
      <c r="JYR40" s="64"/>
      <c r="JYS40" s="64"/>
      <c r="JYT40" s="64"/>
      <c r="JYU40" s="64"/>
      <c r="JYV40" s="64"/>
      <c r="JYW40" s="64"/>
      <c r="JYX40" s="64"/>
      <c r="JYY40" s="64"/>
      <c r="JYZ40" s="64"/>
      <c r="JZA40" s="64"/>
      <c r="JZB40" s="64"/>
      <c r="JZC40" s="64"/>
      <c r="JZD40" s="64"/>
      <c r="JZE40" s="64"/>
      <c r="JZF40" s="64"/>
      <c r="JZG40" s="64"/>
      <c r="JZH40" s="64"/>
      <c r="JZI40" s="64"/>
      <c r="JZJ40" s="64"/>
      <c r="JZK40" s="64"/>
      <c r="JZL40" s="64"/>
      <c r="JZM40" s="64"/>
      <c r="JZN40" s="64"/>
      <c r="JZO40" s="64"/>
      <c r="JZP40" s="64"/>
      <c r="JZQ40" s="64"/>
      <c r="JZR40" s="64"/>
      <c r="JZS40" s="64"/>
      <c r="JZT40" s="64"/>
      <c r="JZU40" s="64"/>
      <c r="JZV40" s="64"/>
      <c r="JZW40" s="64"/>
      <c r="JZX40" s="64"/>
      <c r="JZY40" s="64"/>
      <c r="JZZ40" s="64"/>
      <c r="KAA40" s="64"/>
      <c r="KAB40" s="64"/>
      <c r="KAC40" s="64"/>
      <c r="KAD40" s="64"/>
      <c r="KAE40" s="64"/>
      <c r="KAF40" s="64"/>
      <c r="KAG40" s="64"/>
      <c r="KAH40" s="64"/>
      <c r="KAI40" s="64"/>
      <c r="KAJ40" s="64"/>
      <c r="KAK40" s="64"/>
      <c r="KAL40" s="64"/>
      <c r="KAM40" s="64"/>
      <c r="KAN40" s="64"/>
      <c r="KAO40" s="64"/>
      <c r="KAP40" s="64"/>
      <c r="KAQ40" s="64"/>
      <c r="KAR40" s="64"/>
      <c r="KAS40" s="64"/>
      <c r="KAT40" s="64"/>
      <c r="KAU40" s="64"/>
      <c r="KAV40" s="64"/>
      <c r="KAW40" s="64"/>
      <c r="KAX40" s="64"/>
      <c r="KAY40" s="64"/>
      <c r="KAZ40" s="64"/>
      <c r="KBA40" s="64"/>
      <c r="KBB40" s="64"/>
      <c r="KBC40" s="64"/>
      <c r="KBD40" s="64"/>
      <c r="KBE40" s="64"/>
      <c r="KBF40" s="64"/>
      <c r="KBG40" s="64"/>
      <c r="KBH40" s="64"/>
      <c r="KBI40" s="64"/>
      <c r="KBJ40" s="64"/>
      <c r="KBK40" s="64"/>
      <c r="KBL40" s="64"/>
      <c r="KBM40" s="64"/>
      <c r="KBN40" s="64"/>
      <c r="KBO40" s="64"/>
      <c r="KBP40" s="64"/>
      <c r="KBQ40" s="64"/>
      <c r="KBR40" s="64"/>
      <c r="KBS40" s="64"/>
      <c r="KBT40" s="64"/>
      <c r="KBU40" s="64"/>
      <c r="KBV40" s="64"/>
      <c r="KBW40" s="64"/>
      <c r="KBX40" s="64"/>
      <c r="KBY40" s="64"/>
      <c r="KBZ40" s="64"/>
      <c r="KCA40" s="64"/>
      <c r="KCB40" s="64"/>
      <c r="KCC40" s="64"/>
      <c r="KCD40" s="64"/>
      <c r="KCE40" s="64"/>
      <c r="KCF40" s="64"/>
      <c r="KCG40" s="64"/>
      <c r="KCH40" s="64"/>
      <c r="KCI40" s="64"/>
      <c r="KCJ40" s="64"/>
      <c r="KCK40" s="64"/>
      <c r="KCL40" s="64"/>
      <c r="KCM40" s="64"/>
      <c r="KCN40" s="64"/>
      <c r="KCO40" s="64"/>
      <c r="KCP40" s="64"/>
      <c r="KCQ40" s="64"/>
      <c r="KCR40" s="64"/>
      <c r="KCS40" s="64"/>
      <c r="KCT40" s="64"/>
      <c r="KCU40" s="64"/>
      <c r="KCV40" s="64"/>
      <c r="KCW40" s="64"/>
      <c r="KCX40" s="64"/>
      <c r="KCY40" s="64"/>
      <c r="KCZ40" s="64"/>
      <c r="KDA40" s="64"/>
      <c r="KDB40" s="64"/>
      <c r="KDC40" s="64"/>
      <c r="KDD40" s="64"/>
      <c r="KDE40" s="64"/>
      <c r="KDF40" s="64"/>
      <c r="KDG40" s="64"/>
      <c r="KDH40" s="64"/>
      <c r="KDI40" s="64"/>
      <c r="KDJ40" s="64"/>
      <c r="KDK40" s="64"/>
      <c r="KDL40" s="64"/>
      <c r="KDM40" s="64"/>
      <c r="KDN40" s="64"/>
      <c r="KDO40" s="64"/>
      <c r="KDP40" s="64"/>
      <c r="KDQ40" s="64"/>
      <c r="KDR40" s="64"/>
      <c r="KDS40" s="64"/>
      <c r="KDT40" s="64"/>
      <c r="KDU40" s="64"/>
      <c r="KDV40" s="64"/>
      <c r="KDW40" s="64"/>
      <c r="KDX40" s="64"/>
      <c r="KDY40" s="64"/>
      <c r="KDZ40" s="64"/>
      <c r="KEA40" s="64"/>
      <c r="KEB40" s="64"/>
      <c r="KEC40" s="64"/>
      <c r="KED40" s="64"/>
      <c r="KEE40" s="64"/>
      <c r="KEF40" s="64"/>
      <c r="KEG40" s="64"/>
      <c r="KEH40" s="64"/>
      <c r="KEI40" s="64"/>
      <c r="KEJ40" s="64"/>
      <c r="KEK40" s="64"/>
      <c r="KEL40" s="64"/>
      <c r="KEM40" s="64"/>
      <c r="KEN40" s="64"/>
      <c r="KEO40" s="64"/>
      <c r="KEP40" s="64"/>
      <c r="KEQ40" s="64"/>
      <c r="KER40" s="64"/>
      <c r="KES40" s="64"/>
      <c r="KET40" s="64"/>
      <c r="KEU40" s="64"/>
      <c r="KEV40" s="64"/>
      <c r="KEW40" s="64"/>
      <c r="KEX40" s="64"/>
      <c r="KEY40" s="64"/>
      <c r="KEZ40" s="64"/>
      <c r="KFA40" s="64"/>
      <c r="KFB40" s="64"/>
      <c r="KFC40" s="64"/>
      <c r="KFD40" s="64"/>
      <c r="KFE40" s="64"/>
      <c r="KFF40" s="64"/>
      <c r="KFG40" s="64"/>
      <c r="KFH40" s="64"/>
      <c r="KFI40" s="64"/>
      <c r="KFJ40" s="64"/>
      <c r="KFK40" s="64"/>
      <c r="KFL40" s="64"/>
      <c r="KFM40" s="64"/>
      <c r="KFN40" s="64"/>
      <c r="KFO40" s="64"/>
      <c r="KFP40" s="64"/>
      <c r="KFQ40" s="64"/>
      <c r="KFR40" s="64"/>
      <c r="KFS40" s="64"/>
      <c r="KFT40" s="64"/>
      <c r="KFU40" s="64"/>
      <c r="KFV40" s="64"/>
      <c r="KFW40" s="64"/>
      <c r="KFX40" s="64"/>
      <c r="KFY40" s="64"/>
      <c r="KFZ40" s="64"/>
      <c r="KGA40" s="64"/>
      <c r="KGB40" s="64"/>
      <c r="KGC40" s="64"/>
      <c r="KGD40" s="64"/>
      <c r="KGE40" s="64"/>
      <c r="KGF40" s="64"/>
      <c r="KGG40" s="64"/>
      <c r="KGH40" s="64"/>
      <c r="KGI40" s="64"/>
      <c r="KGJ40" s="64"/>
      <c r="KGK40" s="64"/>
      <c r="KGL40" s="64"/>
      <c r="KGM40" s="64"/>
      <c r="KGN40" s="64"/>
      <c r="KGO40" s="64"/>
      <c r="KGP40" s="64"/>
      <c r="KGQ40" s="64"/>
      <c r="KGR40" s="64"/>
      <c r="KGS40" s="64"/>
      <c r="KGT40" s="64"/>
      <c r="KGU40" s="64"/>
      <c r="KGV40" s="64"/>
      <c r="KGW40" s="64"/>
      <c r="KGX40" s="64"/>
      <c r="KGY40" s="64"/>
      <c r="KGZ40" s="64"/>
      <c r="KHA40" s="64"/>
      <c r="KHB40" s="64"/>
      <c r="KHC40" s="64"/>
      <c r="KHD40" s="64"/>
      <c r="KHE40" s="64"/>
      <c r="KHF40" s="64"/>
      <c r="KHG40" s="64"/>
      <c r="KHH40" s="64"/>
      <c r="KHI40" s="64"/>
      <c r="KHJ40" s="64"/>
      <c r="KHK40" s="64"/>
      <c r="KHL40" s="64"/>
      <c r="KHM40" s="64"/>
      <c r="KHN40" s="64"/>
      <c r="KHO40" s="64"/>
      <c r="KHP40" s="64"/>
      <c r="KHQ40" s="64"/>
      <c r="KHR40" s="64"/>
      <c r="KHS40" s="64"/>
      <c r="KHT40" s="64"/>
      <c r="KHU40" s="64"/>
      <c r="KHV40" s="64"/>
      <c r="KHW40" s="64"/>
      <c r="KHX40" s="64"/>
      <c r="KHY40" s="64"/>
      <c r="KHZ40" s="64"/>
      <c r="KIA40" s="64"/>
      <c r="KIB40" s="64"/>
      <c r="KIC40" s="64"/>
      <c r="KID40" s="64"/>
      <c r="KIE40" s="64"/>
      <c r="KIF40" s="64"/>
      <c r="KIG40" s="64"/>
      <c r="KIH40" s="64"/>
      <c r="KII40" s="64"/>
      <c r="KIJ40" s="64"/>
      <c r="KIK40" s="64"/>
      <c r="KIL40" s="64"/>
      <c r="KIM40" s="64"/>
      <c r="KIN40" s="64"/>
      <c r="KIO40" s="64"/>
      <c r="KIP40" s="64"/>
      <c r="KIQ40" s="64"/>
      <c r="KIR40" s="64"/>
      <c r="KIS40" s="64"/>
      <c r="KIT40" s="64"/>
      <c r="KIU40" s="64"/>
      <c r="KIV40" s="64"/>
      <c r="KIW40" s="64"/>
      <c r="KIX40" s="64"/>
      <c r="KIY40" s="64"/>
      <c r="KIZ40" s="64"/>
      <c r="KJA40" s="64"/>
      <c r="KJB40" s="64"/>
      <c r="KJC40" s="64"/>
      <c r="KJD40" s="64"/>
      <c r="KJE40" s="64"/>
      <c r="KJF40" s="64"/>
      <c r="KJG40" s="64"/>
      <c r="KJH40" s="64"/>
      <c r="KJI40" s="64"/>
      <c r="KJJ40" s="64"/>
      <c r="KJK40" s="64"/>
      <c r="KJL40" s="64"/>
      <c r="KJM40" s="64"/>
      <c r="KJN40" s="64"/>
      <c r="KJO40" s="64"/>
      <c r="KJP40" s="64"/>
      <c r="KJQ40" s="64"/>
      <c r="KJR40" s="64"/>
      <c r="KJS40" s="64"/>
      <c r="KJT40" s="64"/>
      <c r="KJU40" s="64"/>
      <c r="KJV40" s="64"/>
      <c r="KJW40" s="64"/>
      <c r="KJX40" s="64"/>
      <c r="KJY40" s="64"/>
      <c r="KJZ40" s="64"/>
      <c r="KKA40" s="64"/>
      <c r="KKB40" s="64"/>
      <c r="KKC40" s="64"/>
      <c r="KKD40" s="64"/>
      <c r="KKE40" s="64"/>
      <c r="KKF40" s="64"/>
      <c r="KKG40" s="64"/>
      <c r="KKH40" s="64"/>
      <c r="KKI40" s="64"/>
      <c r="KKJ40" s="64"/>
      <c r="KKK40" s="64"/>
      <c r="KKL40" s="64"/>
      <c r="KKM40" s="64"/>
      <c r="KKN40" s="64"/>
      <c r="KKO40" s="64"/>
      <c r="KKP40" s="64"/>
      <c r="KKQ40" s="64"/>
      <c r="KKR40" s="64"/>
      <c r="KKS40" s="64"/>
      <c r="KKT40" s="64"/>
      <c r="KKU40" s="64"/>
      <c r="KKV40" s="64"/>
      <c r="KKW40" s="64"/>
      <c r="KKX40" s="64"/>
      <c r="KKY40" s="64"/>
      <c r="KKZ40" s="64"/>
      <c r="KLA40" s="64"/>
      <c r="KLB40" s="64"/>
      <c r="KLC40" s="64"/>
      <c r="KLD40" s="64"/>
      <c r="KLE40" s="64"/>
      <c r="KLF40" s="64"/>
      <c r="KLG40" s="64"/>
      <c r="KLH40" s="64"/>
      <c r="KLI40" s="64"/>
      <c r="KLJ40" s="64"/>
      <c r="KLK40" s="64"/>
      <c r="KLL40" s="64"/>
      <c r="KLM40" s="64"/>
      <c r="KLN40" s="64"/>
      <c r="KLO40" s="64"/>
      <c r="KLP40" s="64"/>
      <c r="KLQ40" s="64"/>
      <c r="KLR40" s="64"/>
      <c r="KLS40" s="64"/>
      <c r="KLT40" s="64"/>
      <c r="KLU40" s="64"/>
      <c r="KLV40" s="64"/>
      <c r="KLW40" s="64"/>
      <c r="KLX40" s="64"/>
      <c r="KLY40" s="64"/>
      <c r="KLZ40" s="64"/>
      <c r="KMA40" s="64"/>
      <c r="KMB40" s="64"/>
      <c r="KMC40" s="64"/>
      <c r="KMD40" s="64"/>
      <c r="KME40" s="64"/>
      <c r="KMF40" s="64"/>
      <c r="KMG40" s="64"/>
      <c r="KMH40" s="64"/>
      <c r="KMI40" s="64"/>
      <c r="KMJ40" s="64"/>
      <c r="KMK40" s="64"/>
      <c r="KML40" s="64"/>
      <c r="KMM40" s="64"/>
      <c r="KMN40" s="64"/>
      <c r="KMO40" s="64"/>
      <c r="KMP40" s="64"/>
      <c r="KMQ40" s="64"/>
      <c r="KMR40" s="64"/>
      <c r="KMS40" s="64"/>
      <c r="KMT40" s="64"/>
      <c r="KMU40" s="64"/>
      <c r="KMV40" s="64"/>
      <c r="KMW40" s="64"/>
      <c r="KMX40" s="64"/>
      <c r="KMY40" s="64"/>
      <c r="KMZ40" s="64"/>
      <c r="KNA40" s="64"/>
      <c r="KNB40" s="64"/>
      <c r="KNC40" s="64"/>
      <c r="KND40" s="64"/>
      <c r="KNE40" s="64"/>
      <c r="KNF40" s="64"/>
      <c r="KNG40" s="64"/>
      <c r="KNH40" s="64"/>
      <c r="KNI40" s="64"/>
      <c r="KNJ40" s="64"/>
      <c r="KNK40" s="64"/>
      <c r="KNL40" s="64"/>
      <c r="KNM40" s="64"/>
      <c r="KNN40" s="64"/>
      <c r="KNO40" s="64"/>
      <c r="KNP40" s="64"/>
      <c r="KNQ40" s="64"/>
      <c r="KNR40" s="64"/>
      <c r="KNS40" s="64"/>
      <c r="KNT40" s="64"/>
      <c r="KNU40" s="64"/>
      <c r="KNV40" s="64"/>
      <c r="KNW40" s="64"/>
      <c r="KNX40" s="64"/>
      <c r="KNY40" s="64"/>
      <c r="KNZ40" s="64"/>
      <c r="KOA40" s="64"/>
      <c r="KOB40" s="64"/>
      <c r="KOC40" s="64"/>
      <c r="KOD40" s="64"/>
      <c r="KOE40" s="64"/>
      <c r="KOF40" s="64"/>
      <c r="KOG40" s="64"/>
      <c r="KOH40" s="64"/>
      <c r="KOI40" s="64"/>
      <c r="KOJ40" s="64"/>
      <c r="KOK40" s="64"/>
      <c r="KOL40" s="64"/>
      <c r="KOM40" s="64"/>
      <c r="KON40" s="64"/>
      <c r="KOO40" s="64"/>
      <c r="KOP40" s="64"/>
      <c r="KOQ40" s="64"/>
      <c r="KOR40" s="64"/>
      <c r="KOS40" s="64"/>
      <c r="KOT40" s="64"/>
      <c r="KOU40" s="64"/>
      <c r="KOV40" s="64"/>
      <c r="KOW40" s="64"/>
      <c r="KOX40" s="64"/>
      <c r="KOY40" s="64"/>
      <c r="KOZ40" s="64"/>
      <c r="KPA40" s="64"/>
      <c r="KPB40" s="64"/>
      <c r="KPC40" s="64"/>
      <c r="KPD40" s="64"/>
      <c r="KPE40" s="64"/>
      <c r="KPF40" s="64"/>
      <c r="KPG40" s="64"/>
      <c r="KPH40" s="64"/>
      <c r="KPI40" s="64"/>
      <c r="KPJ40" s="64"/>
      <c r="KPK40" s="64"/>
      <c r="KPL40" s="64"/>
      <c r="KPM40" s="64"/>
      <c r="KPN40" s="64"/>
      <c r="KPO40" s="64"/>
      <c r="KPP40" s="64"/>
      <c r="KPQ40" s="64"/>
      <c r="KPR40" s="64"/>
      <c r="KPS40" s="64"/>
      <c r="KPT40" s="64"/>
      <c r="KPU40" s="64"/>
      <c r="KPV40" s="64"/>
      <c r="KPW40" s="64"/>
      <c r="KPX40" s="64"/>
      <c r="KPY40" s="64"/>
      <c r="KPZ40" s="64"/>
      <c r="KQA40" s="64"/>
      <c r="KQB40" s="64"/>
      <c r="KQC40" s="64"/>
      <c r="KQD40" s="64"/>
      <c r="KQE40" s="64"/>
      <c r="KQF40" s="64"/>
      <c r="KQG40" s="64"/>
      <c r="KQH40" s="64"/>
      <c r="KQI40" s="64"/>
      <c r="KQJ40" s="64"/>
      <c r="KQK40" s="64"/>
      <c r="KQL40" s="64"/>
      <c r="KQM40" s="64"/>
      <c r="KQN40" s="64"/>
      <c r="KQO40" s="64"/>
      <c r="KQP40" s="64"/>
      <c r="KQQ40" s="64"/>
      <c r="KQR40" s="64"/>
      <c r="KQS40" s="64"/>
      <c r="KQT40" s="64"/>
      <c r="KQU40" s="64"/>
      <c r="KQV40" s="64"/>
      <c r="KQW40" s="64"/>
      <c r="KQX40" s="64"/>
      <c r="KQY40" s="64"/>
      <c r="KQZ40" s="64"/>
      <c r="KRA40" s="64"/>
      <c r="KRB40" s="64"/>
      <c r="KRC40" s="64"/>
      <c r="KRD40" s="64"/>
      <c r="KRE40" s="64"/>
      <c r="KRF40" s="64"/>
      <c r="KRG40" s="64"/>
      <c r="KRH40" s="64"/>
      <c r="KRI40" s="64"/>
      <c r="KRJ40" s="64"/>
      <c r="KRK40" s="64"/>
      <c r="KRL40" s="64"/>
      <c r="KRM40" s="64"/>
      <c r="KRN40" s="64"/>
      <c r="KRO40" s="64"/>
      <c r="KRP40" s="64"/>
      <c r="KRQ40" s="64"/>
      <c r="KRR40" s="64"/>
      <c r="KRS40" s="64"/>
      <c r="KRT40" s="64"/>
      <c r="KRU40" s="64"/>
      <c r="KRV40" s="64"/>
      <c r="KRW40" s="64"/>
      <c r="KRX40" s="64"/>
      <c r="KRY40" s="64"/>
      <c r="KRZ40" s="64"/>
      <c r="KSA40" s="64"/>
      <c r="KSB40" s="64"/>
      <c r="KSC40" s="64"/>
      <c r="KSD40" s="64"/>
      <c r="KSE40" s="64"/>
      <c r="KSF40" s="64"/>
      <c r="KSG40" s="64"/>
      <c r="KSH40" s="64"/>
      <c r="KSI40" s="64"/>
      <c r="KSJ40" s="64"/>
      <c r="KSK40" s="64"/>
      <c r="KSL40" s="64"/>
      <c r="KSM40" s="64"/>
      <c r="KSN40" s="64"/>
      <c r="KSO40" s="64"/>
      <c r="KSP40" s="64"/>
      <c r="KSQ40" s="64"/>
      <c r="KSR40" s="64"/>
      <c r="KSS40" s="64"/>
      <c r="KST40" s="64"/>
      <c r="KSU40" s="64"/>
      <c r="KSV40" s="64"/>
      <c r="KSW40" s="64"/>
      <c r="KSX40" s="64"/>
      <c r="KSY40" s="64"/>
      <c r="KSZ40" s="64"/>
      <c r="KTA40" s="64"/>
      <c r="KTB40" s="64"/>
      <c r="KTC40" s="64"/>
      <c r="KTD40" s="64"/>
      <c r="KTE40" s="64"/>
      <c r="KTF40" s="64"/>
      <c r="KTG40" s="64"/>
      <c r="KTH40" s="64"/>
      <c r="KTI40" s="64"/>
      <c r="KTJ40" s="64"/>
      <c r="KTK40" s="64"/>
      <c r="KTL40" s="64"/>
      <c r="KTM40" s="64"/>
      <c r="KTN40" s="64"/>
      <c r="KTO40" s="64"/>
      <c r="KTP40" s="64"/>
      <c r="KTQ40" s="64"/>
      <c r="KTR40" s="64"/>
      <c r="KTS40" s="64"/>
      <c r="KTT40" s="64"/>
      <c r="KTU40" s="64"/>
      <c r="KTV40" s="64"/>
      <c r="KTW40" s="64"/>
      <c r="KTX40" s="64"/>
      <c r="KTY40" s="64"/>
      <c r="KTZ40" s="64"/>
      <c r="KUA40" s="64"/>
      <c r="KUB40" s="64"/>
      <c r="KUC40" s="64"/>
      <c r="KUD40" s="64"/>
      <c r="KUE40" s="64"/>
      <c r="KUF40" s="64"/>
      <c r="KUG40" s="64"/>
      <c r="KUH40" s="64"/>
      <c r="KUI40" s="64"/>
      <c r="KUJ40" s="64"/>
      <c r="KUK40" s="64"/>
      <c r="KUL40" s="64"/>
      <c r="KUM40" s="64"/>
      <c r="KUN40" s="64"/>
      <c r="KUO40" s="64"/>
      <c r="KUP40" s="64"/>
      <c r="KUQ40" s="64"/>
      <c r="KUR40" s="64"/>
      <c r="KUS40" s="64"/>
      <c r="KUT40" s="64"/>
      <c r="KUU40" s="64"/>
      <c r="KUV40" s="64"/>
      <c r="KUW40" s="64"/>
      <c r="KUX40" s="64"/>
      <c r="KUY40" s="64"/>
      <c r="KUZ40" s="64"/>
      <c r="KVA40" s="64"/>
      <c r="KVB40" s="64"/>
      <c r="KVC40" s="64"/>
      <c r="KVD40" s="64"/>
      <c r="KVE40" s="64"/>
      <c r="KVF40" s="64"/>
      <c r="KVG40" s="64"/>
      <c r="KVH40" s="64"/>
      <c r="KVI40" s="64"/>
      <c r="KVJ40" s="64"/>
      <c r="KVK40" s="64"/>
      <c r="KVL40" s="64"/>
      <c r="KVM40" s="64"/>
      <c r="KVN40" s="64"/>
      <c r="KVO40" s="64"/>
      <c r="KVP40" s="64"/>
      <c r="KVQ40" s="64"/>
      <c r="KVR40" s="64"/>
      <c r="KVS40" s="64"/>
      <c r="KVT40" s="64"/>
      <c r="KVU40" s="64"/>
      <c r="KVV40" s="64"/>
      <c r="KVW40" s="64"/>
      <c r="KVX40" s="64"/>
      <c r="KVY40" s="64"/>
      <c r="KVZ40" s="64"/>
      <c r="KWA40" s="64"/>
      <c r="KWB40" s="64"/>
      <c r="KWC40" s="64"/>
      <c r="KWD40" s="64"/>
      <c r="KWE40" s="64"/>
      <c r="KWF40" s="64"/>
      <c r="KWG40" s="64"/>
      <c r="KWH40" s="64"/>
      <c r="KWI40" s="64"/>
      <c r="KWJ40" s="64"/>
      <c r="KWK40" s="64"/>
      <c r="KWL40" s="64"/>
      <c r="KWM40" s="64"/>
      <c r="KWN40" s="64"/>
      <c r="KWO40" s="64"/>
      <c r="KWP40" s="64"/>
      <c r="KWQ40" s="64"/>
      <c r="KWR40" s="64"/>
      <c r="KWS40" s="64"/>
      <c r="KWT40" s="64"/>
      <c r="KWU40" s="64"/>
      <c r="KWV40" s="64"/>
      <c r="KWW40" s="64"/>
      <c r="KWX40" s="64"/>
      <c r="KWY40" s="64"/>
      <c r="KWZ40" s="64"/>
      <c r="KXA40" s="64"/>
      <c r="KXB40" s="64"/>
      <c r="KXC40" s="64"/>
      <c r="KXD40" s="64"/>
      <c r="KXE40" s="64"/>
      <c r="KXF40" s="64"/>
      <c r="KXG40" s="64"/>
      <c r="KXH40" s="64"/>
      <c r="KXI40" s="64"/>
      <c r="KXJ40" s="64"/>
      <c r="KXK40" s="64"/>
      <c r="KXL40" s="64"/>
      <c r="KXM40" s="64"/>
      <c r="KXN40" s="64"/>
      <c r="KXO40" s="64"/>
      <c r="KXP40" s="64"/>
      <c r="KXQ40" s="64"/>
      <c r="KXR40" s="64"/>
      <c r="KXS40" s="64"/>
      <c r="KXT40" s="64"/>
      <c r="KXU40" s="64"/>
      <c r="KXV40" s="64"/>
      <c r="KXW40" s="64"/>
      <c r="KXX40" s="64"/>
      <c r="KXY40" s="64"/>
      <c r="KXZ40" s="64"/>
      <c r="KYA40" s="64"/>
      <c r="KYB40" s="64"/>
      <c r="KYC40" s="64"/>
      <c r="KYD40" s="64"/>
      <c r="KYE40" s="64"/>
      <c r="KYF40" s="64"/>
      <c r="KYG40" s="64"/>
      <c r="KYH40" s="64"/>
      <c r="KYI40" s="64"/>
      <c r="KYJ40" s="64"/>
      <c r="KYK40" s="64"/>
      <c r="KYL40" s="64"/>
      <c r="KYM40" s="64"/>
      <c r="KYN40" s="64"/>
      <c r="KYO40" s="64"/>
      <c r="KYP40" s="64"/>
      <c r="KYQ40" s="64"/>
      <c r="KYR40" s="64"/>
      <c r="KYS40" s="64"/>
      <c r="KYT40" s="64"/>
      <c r="KYU40" s="64"/>
      <c r="KYV40" s="64"/>
      <c r="KYW40" s="64"/>
      <c r="KYX40" s="64"/>
      <c r="KYY40" s="64"/>
      <c r="KYZ40" s="64"/>
      <c r="KZA40" s="64"/>
      <c r="KZB40" s="64"/>
      <c r="KZC40" s="64"/>
      <c r="KZD40" s="64"/>
      <c r="KZE40" s="64"/>
      <c r="KZF40" s="64"/>
      <c r="KZG40" s="64"/>
      <c r="KZH40" s="64"/>
      <c r="KZI40" s="64"/>
      <c r="KZJ40" s="64"/>
      <c r="KZK40" s="64"/>
      <c r="KZL40" s="64"/>
      <c r="KZM40" s="64"/>
      <c r="KZN40" s="64"/>
      <c r="KZO40" s="64"/>
      <c r="KZP40" s="64"/>
      <c r="KZQ40" s="64"/>
      <c r="KZR40" s="64"/>
      <c r="KZS40" s="64"/>
      <c r="KZT40" s="64"/>
      <c r="KZU40" s="64"/>
      <c r="KZV40" s="64"/>
      <c r="KZW40" s="64"/>
      <c r="KZX40" s="64"/>
      <c r="KZY40" s="64"/>
      <c r="KZZ40" s="64"/>
      <c r="LAA40" s="64"/>
      <c r="LAB40" s="64"/>
      <c r="LAC40" s="64"/>
      <c r="LAD40" s="64"/>
      <c r="LAE40" s="64"/>
      <c r="LAF40" s="64"/>
      <c r="LAG40" s="64"/>
      <c r="LAH40" s="64"/>
      <c r="LAI40" s="64"/>
      <c r="LAJ40" s="64"/>
      <c r="LAK40" s="64"/>
      <c r="LAL40" s="64"/>
      <c r="LAM40" s="64"/>
      <c r="LAN40" s="64"/>
      <c r="LAO40" s="64"/>
      <c r="LAP40" s="64"/>
      <c r="LAQ40" s="64"/>
      <c r="LAR40" s="64"/>
      <c r="LAS40" s="64"/>
      <c r="LAT40" s="64"/>
      <c r="LAU40" s="64"/>
      <c r="LAV40" s="64"/>
      <c r="LAW40" s="64"/>
      <c r="LAX40" s="64"/>
      <c r="LAY40" s="64"/>
      <c r="LAZ40" s="64"/>
      <c r="LBA40" s="64"/>
      <c r="LBB40" s="64"/>
      <c r="LBC40" s="64"/>
      <c r="LBD40" s="64"/>
      <c r="LBE40" s="64"/>
      <c r="LBF40" s="64"/>
      <c r="LBG40" s="64"/>
      <c r="LBH40" s="64"/>
      <c r="LBI40" s="64"/>
      <c r="LBJ40" s="64"/>
      <c r="LBK40" s="64"/>
      <c r="LBL40" s="64"/>
      <c r="LBM40" s="64"/>
      <c r="LBN40" s="64"/>
      <c r="LBO40" s="64"/>
      <c r="LBP40" s="64"/>
      <c r="LBQ40" s="64"/>
      <c r="LBR40" s="64"/>
      <c r="LBS40" s="64"/>
      <c r="LBT40" s="64"/>
      <c r="LBU40" s="64"/>
      <c r="LBV40" s="64"/>
      <c r="LBW40" s="64"/>
      <c r="LBX40" s="64"/>
      <c r="LBY40" s="64"/>
      <c r="LBZ40" s="64"/>
      <c r="LCA40" s="64"/>
      <c r="LCB40" s="64"/>
      <c r="LCC40" s="64"/>
      <c r="LCD40" s="64"/>
      <c r="LCE40" s="64"/>
      <c r="LCF40" s="64"/>
      <c r="LCG40" s="64"/>
      <c r="LCH40" s="64"/>
      <c r="LCI40" s="64"/>
      <c r="LCJ40" s="64"/>
      <c r="LCK40" s="64"/>
      <c r="LCL40" s="64"/>
      <c r="LCM40" s="64"/>
      <c r="LCN40" s="64"/>
      <c r="LCO40" s="64"/>
      <c r="LCP40" s="64"/>
      <c r="LCQ40" s="64"/>
      <c r="LCR40" s="64"/>
      <c r="LCS40" s="64"/>
      <c r="LCT40" s="64"/>
      <c r="LCU40" s="64"/>
      <c r="LCV40" s="64"/>
      <c r="LCW40" s="64"/>
      <c r="LCX40" s="64"/>
      <c r="LCY40" s="64"/>
      <c r="LCZ40" s="64"/>
      <c r="LDA40" s="64"/>
      <c r="LDB40" s="64"/>
      <c r="LDC40" s="64"/>
      <c r="LDD40" s="64"/>
      <c r="LDE40" s="64"/>
      <c r="LDF40" s="64"/>
      <c r="LDG40" s="64"/>
      <c r="LDH40" s="64"/>
      <c r="LDI40" s="64"/>
      <c r="LDJ40" s="64"/>
      <c r="LDK40" s="64"/>
      <c r="LDL40" s="64"/>
      <c r="LDM40" s="64"/>
      <c r="LDN40" s="64"/>
      <c r="LDO40" s="64"/>
      <c r="LDP40" s="64"/>
      <c r="LDQ40" s="64"/>
      <c r="LDR40" s="64"/>
      <c r="LDS40" s="64"/>
      <c r="LDT40" s="64"/>
      <c r="LDU40" s="64"/>
      <c r="LDV40" s="64"/>
      <c r="LDW40" s="64"/>
      <c r="LDX40" s="64"/>
      <c r="LDY40" s="64"/>
      <c r="LDZ40" s="64"/>
      <c r="LEA40" s="64"/>
      <c r="LEB40" s="64"/>
      <c r="LEC40" s="64"/>
      <c r="LED40" s="64"/>
      <c r="LEE40" s="64"/>
      <c r="LEF40" s="64"/>
      <c r="LEG40" s="64"/>
      <c r="LEH40" s="64"/>
      <c r="LEI40" s="64"/>
      <c r="LEJ40" s="64"/>
      <c r="LEK40" s="64"/>
      <c r="LEL40" s="64"/>
      <c r="LEM40" s="64"/>
      <c r="LEN40" s="64"/>
      <c r="LEO40" s="64"/>
      <c r="LEP40" s="64"/>
      <c r="LEQ40" s="64"/>
      <c r="LER40" s="64"/>
      <c r="LES40" s="64"/>
      <c r="LET40" s="64"/>
      <c r="LEU40" s="64"/>
      <c r="LEV40" s="64"/>
      <c r="LEW40" s="64"/>
      <c r="LEX40" s="64"/>
      <c r="LEY40" s="64"/>
      <c r="LEZ40" s="64"/>
      <c r="LFA40" s="64"/>
      <c r="LFB40" s="64"/>
      <c r="LFC40" s="64"/>
      <c r="LFD40" s="64"/>
      <c r="LFE40" s="64"/>
      <c r="LFF40" s="64"/>
      <c r="LFG40" s="64"/>
      <c r="LFH40" s="64"/>
      <c r="LFI40" s="64"/>
      <c r="LFJ40" s="64"/>
      <c r="LFK40" s="64"/>
      <c r="LFL40" s="64"/>
      <c r="LFM40" s="64"/>
      <c r="LFN40" s="64"/>
      <c r="LFO40" s="64"/>
      <c r="LFP40" s="64"/>
      <c r="LFQ40" s="64"/>
      <c r="LFR40" s="64"/>
      <c r="LFS40" s="64"/>
      <c r="LFT40" s="64"/>
      <c r="LFU40" s="64"/>
      <c r="LFV40" s="64"/>
      <c r="LFW40" s="64"/>
      <c r="LFX40" s="64"/>
      <c r="LFY40" s="64"/>
      <c r="LFZ40" s="64"/>
      <c r="LGA40" s="64"/>
      <c r="LGB40" s="64"/>
      <c r="LGC40" s="64"/>
      <c r="LGD40" s="64"/>
      <c r="LGE40" s="64"/>
      <c r="LGF40" s="64"/>
      <c r="LGG40" s="64"/>
      <c r="LGH40" s="64"/>
      <c r="LGI40" s="64"/>
      <c r="LGJ40" s="64"/>
      <c r="LGK40" s="64"/>
      <c r="LGL40" s="64"/>
      <c r="LGM40" s="64"/>
      <c r="LGN40" s="64"/>
      <c r="LGO40" s="64"/>
      <c r="LGP40" s="64"/>
      <c r="LGQ40" s="64"/>
      <c r="LGR40" s="64"/>
      <c r="LGS40" s="64"/>
      <c r="LGT40" s="64"/>
      <c r="LGU40" s="64"/>
      <c r="LGV40" s="64"/>
      <c r="LGW40" s="64"/>
      <c r="LGX40" s="64"/>
      <c r="LGY40" s="64"/>
      <c r="LGZ40" s="64"/>
      <c r="LHA40" s="64"/>
      <c r="LHB40" s="64"/>
      <c r="LHC40" s="64"/>
      <c r="LHD40" s="64"/>
      <c r="LHE40" s="64"/>
      <c r="LHF40" s="64"/>
      <c r="LHG40" s="64"/>
      <c r="LHH40" s="64"/>
      <c r="LHI40" s="64"/>
      <c r="LHJ40" s="64"/>
      <c r="LHK40" s="64"/>
      <c r="LHL40" s="64"/>
      <c r="LHM40" s="64"/>
      <c r="LHN40" s="64"/>
      <c r="LHO40" s="64"/>
      <c r="LHP40" s="64"/>
      <c r="LHQ40" s="64"/>
      <c r="LHR40" s="64"/>
      <c r="LHS40" s="64"/>
      <c r="LHT40" s="64"/>
      <c r="LHU40" s="64"/>
      <c r="LHV40" s="64"/>
      <c r="LHW40" s="64"/>
      <c r="LHX40" s="64"/>
      <c r="LHY40" s="64"/>
      <c r="LHZ40" s="64"/>
      <c r="LIA40" s="64"/>
      <c r="LIB40" s="64"/>
      <c r="LIC40" s="64"/>
      <c r="LID40" s="64"/>
      <c r="LIE40" s="64"/>
      <c r="LIF40" s="64"/>
      <c r="LIG40" s="64"/>
      <c r="LIH40" s="64"/>
      <c r="LII40" s="64"/>
      <c r="LIJ40" s="64"/>
      <c r="LIK40" s="64"/>
      <c r="LIL40" s="64"/>
      <c r="LIM40" s="64"/>
      <c r="LIN40" s="64"/>
      <c r="LIO40" s="64"/>
      <c r="LIP40" s="64"/>
      <c r="LIQ40" s="64"/>
      <c r="LIR40" s="64"/>
      <c r="LIS40" s="64"/>
      <c r="LIT40" s="64"/>
      <c r="LIU40" s="64"/>
      <c r="LIV40" s="64"/>
      <c r="LIW40" s="64"/>
      <c r="LIX40" s="64"/>
      <c r="LIY40" s="64"/>
      <c r="LIZ40" s="64"/>
      <c r="LJA40" s="64"/>
      <c r="LJB40" s="64"/>
      <c r="LJC40" s="64"/>
      <c r="LJD40" s="64"/>
      <c r="LJE40" s="64"/>
      <c r="LJF40" s="64"/>
      <c r="LJG40" s="64"/>
      <c r="LJH40" s="64"/>
      <c r="LJI40" s="64"/>
      <c r="LJJ40" s="64"/>
      <c r="LJK40" s="64"/>
      <c r="LJL40" s="64"/>
      <c r="LJM40" s="64"/>
      <c r="LJN40" s="64"/>
      <c r="LJO40" s="64"/>
      <c r="LJP40" s="64"/>
      <c r="LJQ40" s="64"/>
      <c r="LJR40" s="64"/>
      <c r="LJS40" s="64"/>
      <c r="LJT40" s="64"/>
      <c r="LJU40" s="64"/>
      <c r="LJV40" s="64"/>
      <c r="LJW40" s="64"/>
      <c r="LJX40" s="64"/>
      <c r="LJY40" s="64"/>
      <c r="LJZ40" s="64"/>
      <c r="LKA40" s="64"/>
      <c r="LKB40" s="64"/>
      <c r="LKC40" s="64"/>
      <c r="LKD40" s="64"/>
      <c r="LKE40" s="64"/>
      <c r="LKF40" s="64"/>
      <c r="LKG40" s="64"/>
      <c r="LKH40" s="64"/>
      <c r="LKI40" s="64"/>
      <c r="LKJ40" s="64"/>
      <c r="LKK40" s="64"/>
      <c r="LKL40" s="64"/>
      <c r="LKM40" s="64"/>
      <c r="LKN40" s="64"/>
      <c r="LKO40" s="64"/>
      <c r="LKP40" s="64"/>
      <c r="LKQ40" s="64"/>
      <c r="LKR40" s="64"/>
      <c r="LKS40" s="64"/>
      <c r="LKT40" s="64"/>
      <c r="LKU40" s="64"/>
      <c r="LKV40" s="64"/>
      <c r="LKW40" s="64"/>
      <c r="LKX40" s="64"/>
      <c r="LKY40" s="64"/>
      <c r="LKZ40" s="64"/>
      <c r="LLA40" s="64"/>
      <c r="LLB40" s="64"/>
      <c r="LLC40" s="64"/>
      <c r="LLD40" s="64"/>
      <c r="LLE40" s="64"/>
      <c r="LLF40" s="64"/>
      <c r="LLG40" s="64"/>
      <c r="LLH40" s="64"/>
      <c r="LLI40" s="64"/>
      <c r="LLJ40" s="64"/>
      <c r="LLK40" s="64"/>
      <c r="LLL40" s="64"/>
      <c r="LLM40" s="64"/>
      <c r="LLN40" s="64"/>
      <c r="LLO40" s="64"/>
      <c r="LLP40" s="64"/>
      <c r="LLQ40" s="64"/>
      <c r="LLR40" s="64"/>
      <c r="LLS40" s="64"/>
      <c r="LLT40" s="64"/>
      <c r="LLU40" s="64"/>
      <c r="LLV40" s="64"/>
      <c r="LLW40" s="64"/>
      <c r="LLX40" s="64"/>
      <c r="LLY40" s="64"/>
      <c r="LLZ40" s="64"/>
      <c r="LMA40" s="64"/>
      <c r="LMB40" s="64"/>
      <c r="LMC40" s="64"/>
      <c r="LMD40" s="64"/>
      <c r="LME40" s="64"/>
      <c r="LMF40" s="64"/>
      <c r="LMG40" s="64"/>
      <c r="LMH40" s="64"/>
      <c r="LMI40" s="64"/>
      <c r="LMJ40" s="64"/>
      <c r="LMK40" s="64"/>
      <c r="LML40" s="64"/>
      <c r="LMM40" s="64"/>
      <c r="LMN40" s="64"/>
      <c r="LMO40" s="64"/>
      <c r="LMP40" s="64"/>
      <c r="LMQ40" s="64"/>
      <c r="LMR40" s="64"/>
      <c r="LMS40" s="64"/>
      <c r="LMT40" s="64"/>
      <c r="LMU40" s="64"/>
      <c r="LMV40" s="64"/>
      <c r="LMW40" s="64"/>
      <c r="LMX40" s="64"/>
      <c r="LMY40" s="64"/>
      <c r="LMZ40" s="64"/>
      <c r="LNA40" s="64"/>
      <c r="LNB40" s="64"/>
      <c r="LNC40" s="64"/>
      <c r="LND40" s="64"/>
      <c r="LNE40" s="64"/>
      <c r="LNF40" s="64"/>
      <c r="LNG40" s="64"/>
      <c r="LNH40" s="64"/>
      <c r="LNI40" s="64"/>
      <c r="LNJ40" s="64"/>
      <c r="LNK40" s="64"/>
      <c r="LNL40" s="64"/>
      <c r="LNM40" s="64"/>
      <c r="LNN40" s="64"/>
      <c r="LNO40" s="64"/>
      <c r="LNP40" s="64"/>
      <c r="LNQ40" s="64"/>
      <c r="LNR40" s="64"/>
      <c r="LNS40" s="64"/>
      <c r="LNT40" s="64"/>
      <c r="LNU40" s="64"/>
      <c r="LNV40" s="64"/>
      <c r="LNW40" s="64"/>
      <c r="LNX40" s="64"/>
      <c r="LNY40" s="64"/>
      <c r="LNZ40" s="64"/>
      <c r="LOA40" s="64"/>
      <c r="LOB40" s="64"/>
      <c r="LOC40" s="64"/>
      <c r="LOD40" s="64"/>
      <c r="LOE40" s="64"/>
      <c r="LOF40" s="64"/>
      <c r="LOG40" s="64"/>
      <c r="LOH40" s="64"/>
      <c r="LOI40" s="64"/>
      <c r="LOJ40" s="64"/>
      <c r="LOK40" s="64"/>
      <c r="LOL40" s="64"/>
      <c r="LOM40" s="64"/>
      <c r="LON40" s="64"/>
      <c r="LOO40" s="64"/>
      <c r="LOP40" s="64"/>
      <c r="LOQ40" s="64"/>
      <c r="LOR40" s="64"/>
      <c r="LOS40" s="64"/>
      <c r="LOT40" s="64"/>
      <c r="LOU40" s="64"/>
      <c r="LOV40" s="64"/>
      <c r="LOW40" s="64"/>
      <c r="LOX40" s="64"/>
      <c r="LOY40" s="64"/>
      <c r="LOZ40" s="64"/>
      <c r="LPA40" s="64"/>
      <c r="LPB40" s="64"/>
      <c r="LPC40" s="64"/>
      <c r="LPD40" s="64"/>
      <c r="LPE40" s="64"/>
      <c r="LPF40" s="64"/>
      <c r="LPG40" s="64"/>
      <c r="LPH40" s="64"/>
      <c r="LPI40" s="64"/>
      <c r="LPJ40" s="64"/>
      <c r="LPK40" s="64"/>
      <c r="LPL40" s="64"/>
      <c r="LPM40" s="64"/>
      <c r="LPN40" s="64"/>
      <c r="LPO40" s="64"/>
      <c r="LPP40" s="64"/>
      <c r="LPQ40" s="64"/>
      <c r="LPR40" s="64"/>
      <c r="LPS40" s="64"/>
      <c r="LPT40" s="64"/>
      <c r="LPU40" s="64"/>
      <c r="LPV40" s="64"/>
      <c r="LPW40" s="64"/>
      <c r="LPX40" s="64"/>
      <c r="LPY40" s="64"/>
      <c r="LPZ40" s="64"/>
      <c r="LQA40" s="64"/>
      <c r="LQB40" s="64"/>
      <c r="LQC40" s="64"/>
      <c r="LQD40" s="64"/>
      <c r="LQE40" s="64"/>
      <c r="LQF40" s="64"/>
      <c r="LQG40" s="64"/>
      <c r="LQH40" s="64"/>
      <c r="LQI40" s="64"/>
      <c r="LQJ40" s="64"/>
      <c r="LQK40" s="64"/>
      <c r="LQL40" s="64"/>
      <c r="LQM40" s="64"/>
      <c r="LQN40" s="64"/>
      <c r="LQO40" s="64"/>
      <c r="LQP40" s="64"/>
      <c r="LQQ40" s="64"/>
      <c r="LQR40" s="64"/>
      <c r="LQS40" s="64"/>
      <c r="LQT40" s="64"/>
      <c r="LQU40" s="64"/>
      <c r="LQV40" s="64"/>
      <c r="LQW40" s="64"/>
      <c r="LQX40" s="64"/>
      <c r="LQY40" s="64"/>
      <c r="LQZ40" s="64"/>
      <c r="LRA40" s="64"/>
      <c r="LRB40" s="64"/>
      <c r="LRC40" s="64"/>
      <c r="LRD40" s="64"/>
      <c r="LRE40" s="64"/>
      <c r="LRF40" s="64"/>
      <c r="LRG40" s="64"/>
      <c r="LRH40" s="64"/>
      <c r="LRI40" s="64"/>
      <c r="LRJ40" s="64"/>
      <c r="LRK40" s="64"/>
      <c r="LRL40" s="64"/>
      <c r="LRM40" s="64"/>
      <c r="LRN40" s="64"/>
      <c r="LRO40" s="64"/>
      <c r="LRP40" s="64"/>
      <c r="LRQ40" s="64"/>
      <c r="LRR40" s="64"/>
      <c r="LRS40" s="64"/>
      <c r="LRT40" s="64"/>
      <c r="LRU40" s="64"/>
      <c r="LRV40" s="64"/>
      <c r="LRW40" s="64"/>
      <c r="LRX40" s="64"/>
      <c r="LRY40" s="64"/>
      <c r="LRZ40" s="64"/>
      <c r="LSA40" s="64"/>
      <c r="LSB40" s="64"/>
      <c r="LSC40" s="64"/>
      <c r="LSD40" s="64"/>
      <c r="LSE40" s="64"/>
      <c r="LSF40" s="64"/>
      <c r="LSG40" s="64"/>
      <c r="LSH40" s="64"/>
      <c r="LSI40" s="64"/>
      <c r="LSJ40" s="64"/>
      <c r="LSK40" s="64"/>
      <c r="LSL40" s="64"/>
      <c r="LSM40" s="64"/>
      <c r="LSN40" s="64"/>
      <c r="LSO40" s="64"/>
      <c r="LSP40" s="64"/>
      <c r="LSQ40" s="64"/>
      <c r="LSR40" s="64"/>
      <c r="LSS40" s="64"/>
      <c r="LST40" s="64"/>
      <c r="LSU40" s="64"/>
      <c r="LSV40" s="64"/>
      <c r="LSW40" s="64"/>
      <c r="LSX40" s="64"/>
      <c r="LSY40" s="64"/>
      <c r="LSZ40" s="64"/>
      <c r="LTA40" s="64"/>
      <c r="LTB40" s="64"/>
      <c r="LTC40" s="64"/>
      <c r="LTD40" s="64"/>
      <c r="LTE40" s="64"/>
      <c r="LTF40" s="64"/>
      <c r="LTG40" s="64"/>
      <c r="LTH40" s="64"/>
      <c r="LTI40" s="64"/>
      <c r="LTJ40" s="64"/>
      <c r="LTK40" s="64"/>
      <c r="LTL40" s="64"/>
      <c r="LTM40" s="64"/>
      <c r="LTN40" s="64"/>
      <c r="LTO40" s="64"/>
      <c r="LTP40" s="64"/>
      <c r="LTQ40" s="64"/>
      <c r="LTR40" s="64"/>
      <c r="LTS40" s="64"/>
      <c r="LTT40" s="64"/>
      <c r="LTU40" s="64"/>
      <c r="LTV40" s="64"/>
      <c r="LTW40" s="64"/>
      <c r="LTX40" s="64"/>
      <c r="LTY40" s="64"/>
      <c r="LTZ40" s="64"/>
      <c r="LUA40" s="64"/>
      <c r="LUB40" s="64"/>
      <c r="LUC40" s="64"/>
      <c r="LUD40" s="64"/>
      <c r="LUE40" s="64"/>
      <c r="LUF40" s="64"/>
      <c r="LUG40" s="64"/>
      <c r="LUH40" s="64"/>
      <c r="LUI40" s="64"/>
      <c r="LUJ40" s="64"/>
      <c r="LUK40" s="64"/>
      <c r="LUL40" s="64"/>
      <c r="LUM40" s="64"/>
      <c r="LUN40" s="64"/>
      <c r="LUO40" s="64"/>
      <c r="LUP40" s="64"/>
      <c r="LUQ40" s="64"/>
      <c r="LUR40" s="64"/>
      <c r="LUS40" s="64"/>
      <c r="LUT40" s="64"/>
      <c r="LUU40" s="64"/>
      <c r="LUV40" s="64"/>
      <c r="LUW40" s="64"/>
      <c r="LUX40" s="64"/>
      <c r="LUY40" s="64"/>
      <c r="LUZ40" s="64"/>
      <c r="LVA40" s="64"/>
      <c r="LVB40" s="64"/>
      <c r="LVC40" s="64"/>
      <c r="LVD40" s="64"/>
      <c r="LVE40" s="64"/>
      <c r="LVF40" s="64"/>
      <c r="LVG40" s="64"/>
      <c r="LVH40" s="64"/>
      <c r="LVI40" s="64"/>
      <c r="LVJ40" s="64"/>
      <c r="LVK40" s="64"/>
      <c r="LVL40" s="64"/>
      <c r="LVM40" s="64"/>
      <c r="LVN40" s="64"/>
      <c r="LVO40" s="64"/>
      <c r="LVP40" s="64"/>
      <c r="LVQ40" s="64"/>
      <c r="LVR40" s="64"/>
      <c r="LVS40" s="64"/>
      <c r="LVT40" s="64"/>
      <c r="LVU40" s="64"/>
      <c r="LVV40" s="64"/>
      <c r="LVW40" s="64"/>
      <c r="LVX40" s="64"/>
      <c r="LVY40" s="64"/>
      <c r="LVZ40" s="64"/>
      <c r="LWA40" s="64"/>
      <c r="LWB40" s="64"/>
      <c r="LWC40" s="64"/>
      <c r="LWD40" s="64"/>
      <c r="LWE40" s="64"/>
      <c r="LWF40" s="64"/>
      <c r="LWG40" s="64"/>
      <c r="LWH40" s="64"/>
      <c r="LWI40" s="64"/>
      <c r="LWJ40" s="64"/>
      <c r="LWK40" s="64"/>
      <c r="LWL40" s="64"/>
      <c r="LWM40" s="64"/>
      <c r="LWN40" s="64"/>
      <c r="LWO40" s="64"/>
      <c r="LWP40" s="64"/>
      <c r="LWQ40" s="64"/>
      <c r="LWR40" s="64"/>
      <c r="LWS40" s="64"/>
      <c r="LWT40" s="64"/>
      <c r="LWU40" s="64"/>
      <c r="LWV40" s="64"/>
      <c r="LWW40" s="64"/>
      <c r="LWX40" s="64"/>
      <c r="LWY40" s="64"/>
      <c r="LWZ40" s="64"/>
      <c r="LXA40" s="64"/>
      <c r="LXB40" s="64"/>
      <c r="LXC40" s="64"/>
      <c r="LXD40" s="64"/>
      <c r="LXE40" s="64"/>
      <c r="LXF40" s="64"/>
      <c r="LXG40" s="64"/>
      <c r="LXH40" s="64"/>
      <c r="LXI40" s="64"/>
      <c r="LXJ40" s="64"/>
      <c r="LXK40" s="64"/>
      <c r="LXL40" s="64"/>
      <c r="LXM40" s="64"/>
      <c r="LXN40" s="64"/>
      <c r="LXO40" s="64"/>
      <c r="LXP40" s="64"/>
      <c r="LXQ40" s="64"/>
      <c r="LXR40" s="64"/>
      <c r="LXS40" s="64"/>
      <c r="LXT40" s="64"/>
      <c r="LXU40" s="64"/>
      <c r="LXV40" s="64"/>
      <c r="LXW40" s="64"/>
      <c r="LXX40" s="64"/>
      <c r="LXY40" s="64"/>
      <c r="LXZ40" s="64"/>
      <c r="LYA40" s="64"/>
      <c r="LYB40" s="64"/>
      <c r="LYC40" s="64"/>
      <c r="LYD40" s="64"/>
      <c r="LYE40" s="64"/>
      <c r="LYF40" s="64"/>
      <c r="LYG40" s="64"/>
      <c r="LYH40" s="64"/>
      <c r="LYI40" s="64"/>
      <c r="LYJ40" s="64"/>
      <c r="LYK40" s="64"/>
      <c r="LYL40" s="64"/>
      <c r="LYM40" s="64"/>
      <c r="LYN40" s="64"/>
      <c r="LYO40" s="64"/>
      <c r="LYP40" s="64"/>
      <c r="LYQ40" s="64"/>
      <c r="LYR40" s="64"/>
      <c r="LYS40" s="64"/>
      <c r="LYT40" s="64"/>
      <c r="LYU40" s="64"/>
      <c r="LYV40" s="64"/>
      <c r="LYW40" s="64"/>
      <c r="LYX40" s="64"/>
      <c r="LYY40" s="64"/>
      <c r="LYZ40" s="64"/>
      <c r="LZA40" s="64"/>
      <c r="LZB40" s="64"/>
      <c r="LZC40" s="64"/>
      <c r="LZD40" s="64"/>
      <c r="LZE40" s="64"/>
      <c r="LZF40" s="64"/>
      <c r="LZG40" s="64"/>
      <c r="LZH40" s="64"/>
      <c r="LZI40" s="64"/>
      <c r="LZJ40" s="64"/>
      <c r="LZK40" s="64"/>
      <c r="LZL40" s="64"/>
      <c r="LZM40" s="64"/>
      <c r="LZN40" s="64"/>
      <c r="LZO40" s="64"/>
      <c r="LZP40" s="64"/>
      <c r="LZQ40" s="64"/>
      <c r="LZR40" s="64"/>
      <c r="LZS40" s="64"/>
      <c r="LZT40" s="64"/>
      <c r="LZU40" s="64"/>
      <c r="LZV40" s="64"/>
      <c r="LZW40" s="64"/>
      <c r="LZX40" s="64"/>
      <c r="LZY40" s="64"/>
      <c r="LZZ40" s="64"/>
      <c r="MAA40" s="64"/>
      <c r="MAB40" s="64"/>
      <c r="MAC40" s="64"/>
      <c r="MAD40" s="64"/>
      <c r="MAE40" s="64"/>
      <c r="MAF40" s="64"/>
      <c r="MAG40" s="64"/>
      <c r="MAH40" s="64"/>
      <c r="MAI40" s="64"/>
      <c r="MAJ40" s="64"/>
      <c r="MAK40" s="64"/>
      <c r="MAL40" s="64"/>
      <c r="MAM40" s="64"/>
      <c r="MAN40" s="64"/>
      <c r="MAO40" s="64"/>
      <c r="MAP40" s="64"/>
      <c r="MAQ40" s="64"/>
      <c r="MAR40" s="64"/>
      <c r="MAS40" s="64"/>
      <c r="MAT40" s="64"/>
      <c r="MAU40" s="64"/>
      <c r="MAV40" s="64"/>
      <c r="MAW40" s="64"/>
      <c r="MAX40" s="64"/>
      <c r="MAY40" s="64"/>
      <c r="MAZ40" s="64"/>
      <c r="MBA40" s="64"/>
      <c r="MBB40" s="64"/>
      <c r="MBC40" s="64"/>
      <c r="MBD40" s="64"/>
      <c r="MBE40" s="64"/>
      <c r="MBF40" s="64"/>
      <c r="MBG40" s="64"/>
      <c r="MBH40" s="64"/>
      <c r="MBI40" s="64"/>
      <c r="MBJ40" s="64"/>
      <c r="MBK40" s="64"/>
      <c r="MBL40" s="64"/>
      <c r="MBM40" s="64"/>
      <c r="MBN40" s="64"/>
      <c r="MBO40" s="64"/>
      <c r="MBP40" s="64"/>
      <c r="MBQ40" s="64"/>
      <c r="MBR40" s="64"/>
      <c r="MBS40" s="64"/>
      <c r="MBT40" s="64"/>
      <c r="MBU40" s="64"/>
      <c r="MBV40" s="64"/>
      <c r="MBW40" s="64"/>
      <c r="MBX40" s="64"/>
      <c r="MBY40" s="64"/>
      <c r="MBZ40" s="64"/>
      <c r="MCA40" s="64"/>
      <c r="MCB40" s="64"/>
      <c r="MCC40" s="64"/>
      <c r="MCD40" s="64"/>
      <c r="MCE40" s="64"/>
      <c r="MCF40" s="64"/>
      <c r="MCG40" s="64"/>
      <c r="MCH40" s="64"/>
      <c r="MCI40" s="64"/>
      <c r="MCJ40" s="64"/>
      <c r="MCK40" s="64"/>
      <c r="MCL40" s="64"/>
      <c r="MCM40" s="64"/>
      <c r="MCN40" s="64"/>
      <c r="MCO40" s="64"/>
      <c r="MCP40" s="64"/>
      <c r="MCQ40" s="64"/>
      <c r="MCR40" s="64"/>
      <c r="MCS40" s="64"/>
      <c r="MCT40" s="64"/>
      <c r="MCU40" s="64"/>
      <c r="MCV40" s="64"/>
      <c r="MCW40" s="64"/>
      <c r="MCX40" s="64"/>
      <c r="MCY40" s="64"/>
      <c r="MCZ40" s="64"/>
      <c r="MDA40" s="64"/>
      <c r="MDB40" s="64"/>
      <c r="MDC40" s="64"/>
      <c r="MDD40" s="64"/>
      <c r="MDE40" s="64"/>
      <c r="MDF40" s="64"/>
      <c r="MDG40" s="64"/>
      <c r="MDH40" s="64"/>
      <c r="MDI40" s="64"/>
      <c r="MDJ40" s="64"/>
      <c r="MDK40" s="64"/>
      <c r="MDL40" s="64"/>
      <c r="MDM40" s="64"/>
      <c r="MDN40" s="64"/>
      <c r="MDO40" s="64"/>
      <c r="MDP40" s="64"/>
      <c r="MDQ40" s="64"/>
      <c r="MDR40" s="64"/>
      <c r="MDS40" s="64"/>
      <c r="MDT40" s="64"/>
      <c r="MDU40" s="64"/>
      <c r="MDV40" s="64"/>
      <c r="MDW40" s="64"/>
      <c r="MDX40" s="64"/>
      <c r="MDY40" s="64"/>
      <c r="MDZ40" s="64"/>
      <c r="MEA40" s="64"/>
      <c r="MEB40" s="64"/>
      <c r="MEC40" s="64"/>
      <c r="MED40" s="64"/>
      <c r="MEE40" s="64"/>
      <c r="MEF40" s="64"/>
      <c r="MEG40" s="64"/>
      <c r="MEH40" s="64"/>
      <c r="MEI40" s="64"/>
      <c r="MEJ40" s="64"/>
      <c r="MEK40" s="64"/>
      <c r="MEL40" s="64"/>
      <c r="MEM40" s="64"/>
      <c r="MEN40" s="64"/>
      <c r="MEO40" s="64"/>
      <c r="MEP40" s="64"/>
      <c r="MEQ40" s="64"/>
      <c r="MER40" s="64"/>
      <c r="MES40" s="64"/>
      <c r="MET40" s="64"/>
      <c r="MEU40" s="64"/>
      <c r="MEV40" s="64"/>
      <c r="MEW40" s="64"/>
      <c r="MEX40" s="64"/>
      <c r="MEY40" s="64"/>
      <c r="MEZ40" s="64"/>
      <c r="MFA40" s="64"/>
      <c r="MFB40" s="64"/>
      <c r="MFC40" s="64"/>
      <c r="MFD40" s="64"/>
      <c r="MFE40" s="64"/>
      <c r="MFF40" s="64"/>
      <c r="MFG40" s="64"/>
      <c r="MFH40" s="64"/>
      <c r="MFI40" s="64"/>
      <c r="MFJ40" s="64"/>
      <c r="MFK40" s="64"/>
      <c r="MFL40" s="64"/>
      <c r="MFM40" s="64"/>
      <c r="MFN40" s="64"/>
      <c r="MFO40" s="64"/>
      <c r="MFP40" s="64"/>
      <c r="MFQ40" s="64"/>
      <c r="MFR40" s="64"/>
      <c r="MFS40" s="64"/>
      <c r="MFT40" s="64"/>
      <c r="MFU40" s="64"/>
      <c r="MFV40" s="64"/>
      <c r="MFW40" s="64"/>
      <c r="MFX40" s="64"/>
      <c r="MFY40" s="64"/>
      <c r="MFZ40" s="64"/>
      <c r="MGA40" s="64"/>
      <c r="MGB40" s="64"/>
      <c r="MGC40" s="64"/>
      <c r="MGD40" s="64"/>
      <c r="MGE40" s="64"/>
      <c r="MGF40" s="64"/>
      <c r="MGG40" s="64"/>
      <c r="MGH40" s="64"/>
      <c r="MGI40" s="64"/>
      <c r="MGJ40" s="64"/>
      <c r="MGK40" s="64"/>
      <c r="MGL40" s="64"/>
      <c r="MGM40" s="64"/>
      <c r="MGN40" s="64"/>
      <c r="MGO40" s="64"/>
      <c r="MGP40" s="64"/>
      <c r="MGQ40" s="64"/>
      <c r="MGR40" s="64"/>
      <c r="MGS40" s="64"/>
      <c r="MGT40" s="64"/>
      <c r="MGU40" s="64"/>
      <c r="MGV40" s="64"/>
      <c r="MGW40" s="64"/>
      <c r="MGX40" s="64"/>
      <c r="MGY40" s="64"/>
      <c r="MGZ40" s="64"/>
      <c r="MHA40" s="64"/>
      <c r="MHB40" s="64"/>
      <c r="MHC40" s="64"/>
      <c r="MHD40" s="64"/>
      <c r="MHE40" s="64"/>
      <c r="MHF40" s="64"/>
      <c r="MHG40" s="64"/>
      <c r="MHH40" s="64"/>
      <c r="MHI40" s="64"/>
      <c r="MHJ40" s="64"/>
      <c r="MHK40" s="64"/>
      <c r="MHL40" s="64"/>
      <c r="MHM40" s="64"/>
      <c r="MHN40" s="64"/>
      <c r="MHO40" s="64"/>
      <c r="MHP40" s="64"/>
      <c r="MHQ40" s="64"/>
      <c r="MHR40" s="64"/>
      <c r="MHS40" s="64"/>
      <c r="MHT40" s="64"/>
      <c r="MHU40" s="64"/>
      <c r="MHV40" s="64"/>
      <c r="MHW40" s="64"/>
      <c r="MHX40" s="64"/>
      <c r="MHY40" s="64"/>
      <c r="MHZ40" s="64"/>
      <c r="MIA40" s="64"/>
      <c r="MIB40" s="64"/>
      <c r="MIC40" s="64"/>
      <c r="MID40" s="64"/>
      <c r="MIE40" s="64"/>
      <c r="MIF40" s="64"/>
      <c r="MIG40" s="64"/>
      <c r="MIH40" s="64"/>
      <c r="MII40" s="64"/>
      <c r="MIJ40" s="64"/>
      <c r="MIK40" s="64"/>
      <c r="MIL40" s="64"/>
      <c r="MIM40" s="64"/>
      <c r="MIN40" s="64"/>
      <c r="MIO40" s="64"/>
      <c r="MIP40" s="64"/>
      <c r="MIQ40" s="64"/>
      <c r="MIR40" s="64"/>
      <c r="MIS40" s="64"/>
      <c r="MIT40" s="64"/>
      <c r="MIU40" s="64"/>
      <c r="MIV40" s="64"/>
      <c r="MIW40" s="64"/>
      <c r="MIX40" s="64"/>
      <c r="MIY40" s="64"/>
      <c r="MIZ40" s="64"/>
      <c r="MJA40" s="64"/>
      <c r="MJB40" s="64"/>
      <c r="MJC40" s="64"/>
      <c r="MJD40" s="64"/>
      <c r="MJE40" s="64"/>
      <c r="MJF40" s="64"/>
      <c r="MJG40" s="64"/>
      <c r="MJH40" s="64"/>
      <c r="MJI40" s="64"/>
      <c r="MJJ40" s="64"/>
      <c r="MJK40" s="64"/>
      <c r="MJL40" s="64"/>
      <c r="MJM40" s="64"/>
      <c r="MJN40" s="64"/>
      <c r="MJO40" s="64"/>
      <c r="MJP40" s="64"/>
      <c r="MJQ40" s="64"/>
      <c r="MJR40" s="64"/>
      <c r="MJS40" s="64"/>
      <c r="MJT40" s="64"/>
      <c r="MJU40" s="64"/>
      <c r="MJV40" s="64"/>
      <c r="MJW40" s="64"/>
      <c r="MJX40" s="64"/>
      <c r="MJY40" s="64"/>
      <c r="MJZ40" s="64"/>
      <c r="MKA40" s="64"/>
      <c r="MKB40" s="64"/>
      <c r="MKC40" s="64"/>
      <c r="MKD40" s="64"/>
      <c r="MKE40" s="64"/>
      <c r="MKF40" s="64"/>
      <c r="MKG40" s="64"/>
      <c r="MKH40" s="64"/>
      <c r="MKI40" s="64"/>
      <c r="MKJ40" s="64"/>
      <c r="MKK40" s="64"/>
      <c r="MKL40" s="64"/>
      <c r="MKM40" s="64"/>
      <c r="MKN40" s="64"/>
      <c r="MKO40" s="64"/>
      <c r="MKP40" s="64"/>
      <c r="MKQ40" s="64"/>
      <c r="MKR40" s="64"/>
      <c r="MKS40" s="64"/>
      <c r="MKT40" s="64"/>
      <c r="MKU40" s="64"/>
      <c r="MKV40" s="64"/>
      <c r="MKW40" s="64"/>
      <c r="MKX40" s="64"/>
      <c r="MKY40" s="64"/>
      <c r="MKZ40" s="64"/>
      <c r="MLA40" s="64"/>
      <c r="MLB40" s="64"/>
      <c r="MLC40" s="64"/>
      <c r="MLD40" s="64"/>
      <c r="MLE40" s="64"/>
      <c r="MLF40" s="64"/>
      <c r="MLG40" s="64"/>
      <c r="MLH40" s="64"/>
      <c r="MLI40" s="64"/>
      <c r="MLJ40" s="64"/>
      <c r="MLK40" s="64"/>
      <c r="MLL40" s="64"/>
      <c r="MLM40" s="64"/>
      <c r="MLN40" s="64"/>
      <c r="MLO40" s="64"/>
      <c r="MLP40" s="64"/>
      <c r="MLQ40" s="64"/>
      <c r="MLR40" s="64"/>
      <c r="MLS40" s="64"/>
      <c r="MLT40" s="64"/>
      <c r="MLU40" s="64"/>
      <c r="MLV40" s="64"/>
      <c r="MLW40" s="64"/>
      <c r="MLX40" s="64"/>
      <c r="MLY40" s="64"/>
      <c r="MLZ40" s="64"/>
      <c r="MMA40" s="64"/>
      <c r="MMB40" s="64"/>
      <c r="MMC40" s="64"/>
      <c r="MMD40" s="64"/>
      <c r="MME40" s="64"/>
      <c r="MMF40" s="64"/>
      <c r="MMG40" s="64"/>
      <c r="MMH40" s="64"/>
      <c r="MMI40" s="64"/>
      <c r="MMJ40" s="64"/>
      <c r="MMK40" s="64"/>
      <c r="MML40" s="64"/>
      <c r="MMM40" s="64"/>
      <c r="MMN40" s="64"/>
      <c r="MMO40" s="64"/>
      <c r="MMP40" s="64"/>
      <c r="MMQ40" s="64"/>
      <c r="MMR40" s="64"/>
      <c r="MMS40" s="64"/>
      <c r="MMT40" s="64"/>
      <c r="MMU40" s="64"/>
      <c r="MMV40" s="64"/>
      <c r="MMW40" s="64"/>
      <c r="MMX40" s="64"/>
      <c r="MMY40" s="64"/>
      <c r="MMZ40" s="64"/>
      <c r="MNA40" s="64"/>
      <c r="MNB40" s="64"/>
      <c r="MNC40" s="64"/>
      <c r="MND40" s="64"/>
      <c r="MNE40" s="64"/>
      <c r="MNF40" s="64"/>
      <c r="MNG40" s="64"/>
      <c r="MNH40" s="64"/>
      <c r="MNI40" s="64"/>
      <c r="MNJ40" s="64"/>
      <c r="MNK40" s="64"/>
      <c r="MNL40" s="64"/>
      <c r="MNM40" s="64"/>
      <c r="MNN40" s="64"/>
      <c r="MNO40" s="64"/>
      <c r="MNP40" s="64"/>
      <c r="MNQ40" s="64"/>
      <c r="MNR40" s="64"/>
      <c r="MNS40" s="64"/>
      <c r="MNT40" s="64"/>
      <c r="MNU40" s="64"/>
      <c r="MNV40" s="64"/>
      <c r="MNW40" s="64"/>
      <c r="MNX40" s="64"/>
      <c r="MNY40" s="64"/>
      <c r="MNZ40" s="64"/>
      <c r="MOA40" s="64"/>
      <c r="MOB40" s="64"/>
      <c r="MOC40" s="64"/>
      <c r="MOD40" s="64"/>
      <c r="MOE40" s="64"/>
      <c r="MOF40" s="64"/>
      <c r="MOG40" s="64"/>
      <c r="MOH40" s="64"/>
      <c r="MOI40" s="64"/>
      <c r="MOJ40" s="64"/>
      <c r="MOK40" s="64"/>
      <c r="MOL40" s="64"/>
      <c r="MOM40" s="64"/>
      <c r="MON40" s="64"/>
      <c r="MOO40" s="64"/>
      <c r="MOP40" s="64"/>
      <c r="MOQ40" s="64"/>
      <c r="MOR40" s="64"/>
      <c r="MOS40" s="64"/>
      <c r="MOT40" s="64"/>
      <c r="MOU40" s="64"/>
      <c r="MOV40" s="64"/>
      <c r="MOW40" s="64"/>
      <c r="MOX40" s="64"/>
      <c r="MOY40" s="64"/>
      <c r="MOZ40" s="64"/>
      <c r="MPA40" s="64"/>
      <c r="MPB40" s="64"/>
      <c r="MPC40" s="64"/>
      <c r="MPD40" s="64"/>
      <c r="MPE40" s="64"/>
      <c r="MPF40" s="64"/>
      <c r="MPG40" s="64"/>
      <c r="MPH40" s="64"/>
      <c r="MPI40" s="64"/>
      <c r="MPJ40" s="64"/>
      <c r="MPK40" s="64"/>
      <c r="MPL40" s="64"/>
      <c r="MPM40" s="64"/>
      <c r="MPN40" s="64"/>
      <c r="MPO40" s="64"/>
      <c r="MPP40" s="64"/>
      <c r="MPQ40" s="64"/>
      <c r="MPR40" s="64"/>
      <c r="MPS40" s="64"/>
      <c r="MPT40" s="64"/>
      <c r="MPU40" s="64"/>
      <c r="MPV40" s="64"/>
      <c r="MPW40" s="64"/>
      <c r="MPX40" s="64"/>
      <c r="MPY40" s="64"/>
      <c r="MPZ40" s="64"/>
      <c r="MQA40" s="64"/>
      <c r="MQB40" s="64"/>
      <c r="MQC40" s="64"/>
      <c r="MQD40" s="64"/>
      <c r="MQE40" s="64"/>
      <c r="MQF40" s="64"/>
      <c r="MQG40" s="64"/>
      <c r="MQH40" s="64"/>
      <c r="MQI40" s="64"/>
      <c r="MQJ40" s="64"/>
      <c r="MQK40" s="64"/>
      <c r="MQL40" s="64"/>
      <c r="MQM40" s="64"/>
      <c r="MQN40" s="64"/>
      <c r="MQO40" s="64"/>
      <c r="MQP40" s="64"/>
      <c r="MQQ40" s="64"/>
      <c r="MQR40" s="64"/>
      <c r="MQS40" s="64"/>
      <c r="MQT40" s="64"/>
      <c r="MQU40" s="64"/>
      <c r="MQV40" s="64"/>
      <c r="MQW40" s="64"/>
      <c r="MQX40" s="64"/>
      <c r="MQY40" s="64"/>
      <c r="MQZ40" s="64"/>
      <c r="MRA40" s="64"/>
      <c r="MRB40" s="64"/>
      <c r="MRC40" s="64"/>
      <c r="MRD40" s="64"/>
      <c r="MRE40" s="64"/>
      <c r="MRF40" s="64"/>
      <c r="MRG40" s="64"/>
      <c r="MRH40" s="64"/>
      <c r="MRI40" s="64"/>
      <c r="MRJ40" s="64"/>
      <c r="MRK40" s="64"/>
      <c r="MRL40" s="64"/>
      <c r="MRM40" s="64"/>
      <c r="MRN40" s="64"/>
      <c r="MRO40" s="64"/>
      <c r="MRP40" s="64"/>
      <c r="MRQ40" s="64"/>
      <c r="MRR40" s="64"/>
      <c r="MRS40" s="64"/>
      <c r="MRT40" s="64"/>
      <c r="MRU40" s="64"/>
      <c r="MRV40" s="64"/>
      <c r="MRW40" s="64"/>
      <c r="MRX40" s="64"/>
      <c r="MRY40" s="64"/>
      <c r="MRZ40" s="64"/>
      <c r="MSA40" s="64"/>
      <c r="MSB40" s="64"/>
      <c r="MSC40" s="64"/>
      <c r="MSD40" s="64"/>
      <c r="MSE40" s="64"/>
      <c r="MSF40" s="64"/>
      <c r="MSG40" s="64"/>
      <c r="MSH40" s="64"/>
      <c r="MSI40" s="64"/>
      <c r="MSJ40" s="64"/>
      <c r="MSK40" s="64"/>
      <c r="MSL40" s="64"/>
      <c r="MSM40" s="64"/>
      <c r="MSN40" s="64"/>
      <c r="MSO40" s="64"/>
      <c r="MSP40" s="64"/>
      <c r="MSQ40" s="64"/>
      <c r="MSR40" s="64"/>
      <c r="MSS40" s="64"/>
      <c r="MST40" s="64"/>
      <c r="MSU40" s="64"/>
      <c r="MSV40" s="64"/>
      <c r="MSW40" s="64"/>
      <c r="MSX40" s="64"/>
      <c r="MSY40" s="64"/>
      <c r="MSZ40" s="64"/>
      <c r="MTA40" s="64"/>
      <c r="MTB40" s="64"/>
      <c r="MTC40" s="64"/>
      <c r="MTD40" s="64"/>
      <c r="MTE40" s="64"/>
      <c r="MTF40" s="64"/>
      <c r="MTG40" s="64"/>
      <c r="MTH40" s="64"/>
      <c r="MTI40" s="64"/>
      <c r="MTJ40" s="64"/>
      <c r="MTK40" s="64"/>
      <c r="MTL40" s="64"/>
      <c r="MTM40" s="64"/>
      <c r="MTN40" s="64"/>
      <c r="MTO40" s="64"/>
      <c r="MTP40" s="64"/>
      <c r="MTQ40" s="64"/>
      <c r="MTR40" s="64"/>
      <c r="MTS40" s="64"/>
      <c r="MTT40" s="64"/>
      <c r="MTU40" s="64"/>
      <c r="MTV40" s="64"/>
      <c r="MTW40" s="64"/>
      <c r="MTX40" s="64"/>
      <c r="MTY40" s="64"/>
      <c r="MTZ40" s="64"/>
      <c r="MUA40" s="64"/>
      <c r="MUB40" s="64"/>
      <c r="MUC40" s="64"/>
      <c r="MUD40" s="64"/>
      <c r="MUE40" s="64"/>
      <c r="MUF40" s="64"/>
      <c r="MUG40" s="64"/>
      <c r="MUH40" s="64"/>
      <c r="MUI40" s="64"/>
      <c r="MUJ40" s="64"/>
      <c r="MUK40" s="64"/>
      <c r="MUL40" s="64"/>
      <c r="MUM40" s="64"/>
      <c r="MUN40" s="64"/>
      <c r="MUO40" s="64"/>
      <c r="MUP40" s="64"/>
      <c r="MUQ40" s="64"/>
      <c r="MUR40" s="64"/>
      <c r="MUS40" s="64"/>
      <c r="MUT40" s="64"/>
      <c r="MUU40" s="64"/>
      <c r="MUV40" s="64"/>
      <c r="MUW40" s="64"/>
      <c r="MUX40" s="64"/>
      <c r="MUY40" s="64"/>
      <c r="MUZ40" s="64"/>
      <c r="MVA40" s="64"/>
      <c r="MVB40" s="64"/>
      <c r="MVC40" s="64"/>
      <c r="MVD40" s="64"/>
      <c r="MVE40" s="64"/>
      <c r="MVF40" s="64"/>
      <c r="MVG40" s="64"/>
      <c r="MVH40" s="64"/>
      <c r="MVI40" s="64"/>
      <c r="MVJ40" s="64"/>
      <c r="MVK40" s="64"/>
      <c r="MVL40" s="64"/>
      <c r="MVM40" s="64"/>
      <c r="MVN40" s="64"/>
      <c r="MVO40" s="64"/>
      <c r="MVP40" s="64"/>
      <c r="MVQ40" s="64"/>
      <c r="MVR40" s="64"/>
      <c r="MVS40" s="64"/>
      <c r="MVT40" s="64"/>
      <c r="MVU40" s="64"/>
      <c r="MVV40" s="64"/>
      <c r="MVW40" s="64"/>
      <c r="MVX40" s="64"/>
      <c r="MVY40" s="64"/>
      <c r="MVZ40" s="64"/>
      <c r="MWA40" s="64"/>
      <c r="MWB40" s="64"/>
      <c r="MWC40" s="64"/>
      <c r="MWD40" s="64"/>
      <c r="MWE40" s="64"/>
      <c r="MWF40" s="64"/>
      <c r="MWG40" s="64"/>
      <c r="MWH40" s="64"/>
      <c r="MWI40" s="64"/>
      <c r="MWJ40" s="64"/>
      <c r="MWK40" s="64"/>
      <c r="MWL40" s="64"/>
      <c r="MWM40" s="64"/>
      <c r="MWN40" s="64"/>
      <c r="MWO40" s="64"/>
      <c r="MWP40" s="64"/>
      <c r="MWQ40" s="64"/>
      <c r="MWR40" s="64"/>
      <c r="MWS40" s="64"/>
      <c r="MWT40" s="64"/>
      <c r="MWU40" s="64"/>
      <c r="MWV40" s="64"/>
      <c r="MWW40" s="64"/>
      <c r="MWX40" s="64"/>
      <c r="MWY40" s="64"/>
      <c r="MWZ40" s="64"/>
      <c r="MXA40" s="64"/>
      <c r="MXB40" s="64"/>
      <c r="MXC40" s="64"/>
      <c r="MXD40" s="64"/>
      <c r="MXE40" s="64"/>
      <c r="MXF40" s="64"/>
      <c r="MXG40" s="64"/>
      <c r="MXH40" s="64"/>
      <c r="MXI40" s="64"/>
      <c r="MXJ40" s="64"/>
      <c r="MXK40" s="64"/>
      <c r="MXL40" s="64"/>
      <c r="MXM40" s="64"/>
      <c r="MXN40" s="64"/>
      <c r="MXO40" s="64"/>
      <c r="MXP40" s="64"/>
      <c r="MXQ40" s="64"/>
      <c r="MXR40" s="64"/>
      <c r="MXS40" s="64"/>
      <c r="MXT40" s="64"/>
      <c r="MXU40" s="64"/>
      <c r="MXV40" s="64"/>
      <c r="MXW40" s="64"/>
      <c r="MXX40" s="64"/>
      <c r="MXY40" s="64"/>
      <c r="MXZ40" s="64"/>
      <c r="MYA40" s="64"/>
      <c r="MYB40" s="64"/>
      <c r="MYC40" s="64"/>
      <c r="MYD40" s="64"/>
      <c r="MYE40" s="64"/>
      <c r="MYF40" s="64"/>
      <c r="MYG40" s="64"/>
      <c r="MYH40" s="64"/>
      <c r="MYI40" s="64"/>
      <c r="MYJ40" s="64"/>
      <c r="MYK40" s="64"/>
      <c r="MYL40" s="64"/>
      <c r="MYM40" s="64"/>
      <c r="MYN40" s="64"/>
      <c r="MYO40" s="64"/>
      <c r="MYP40" s="64"/>
      <c r="MYQ40" s="64"/>
      <c r="MYR40" s="64"/>
      <c r="MYS40" s="64"/>
      <c r="MYT40" s="64"/>
      <c r="MYU40" s="64"/>
      <c r="MYV40" s="64"/>
      <c r="MYW40" s="64"/>
      <c r="MYX40" s="64"/>
      <c r="MYY40" s="64"/>
      <c r="MYZ40" s="64"/>
      <c r="MZA40" s="64"/>
      <c r="MZB40" s="64"/>
      <c r="MZC40" s="64"/>
      <c r="MZD40" s="64"/>
      <c r="MZE40" s="64"/>
      <c r="MZF40" s="64"/>
      <c r="MZG40" s="64"/>
      <c r="MZH40" s="64"/>
      <c r="MZI40" s="64"/>
      <c r="MZJ40" s="64"/>
      <c r="MZK40" s="64"/>
      <c r="MZL40" s="64"/>
      <c r="MZM40" s="64"/>
      <c r="MZN40" s="64"/>
      <c r="MZO40" s="64"/>
      <c r="MZP40" s="64"/>
      <c r="MZQ40" s="64"/>
      <c r="MZR40" s="64"/>
      <c r="MZS40" s="64"/>
      <c r="MZT40" s="64"/>
      <c r="MZU40" s="64"/>
      <c r="MZV40" s="64"/>
      <c r="MZW40" s="64"/>
      <c r="MZX40" s="64"/>
      <c r="MZY40" s="64"/>
      <c r="MZZ40" s="64"/>
      <c r="NAA40" s="64"/>
      <c r="NAB40" s="64"/>
      <c r="NAC40" s="64"/>
      <c r="NAD40" s="64"/>
      <c r="NAE40" s="64"/>
      <c r="NAF40" s="64"/>
      <c r="NAG40" s="64"/>
      <c r="NAH40" s="64"/>
      <c r="NAI40" s="64"/>
      <c r="NAJ40" s="64"/>
      <c r="NAK40" s="64"/>
      <c r="NAL40" s="64"/>
      <c r="NAM40" s="64"/>
      <c r="NAN40" s="64"/>
      <c r="NAO40" s="64"/>
      <c r="NAP40" s="64"/>
      <c r="NAQ40" s="64"/>
      <c r="NAR40" s="64"/>
      <c r="NAS40" s="64"/>
      <c r="NAT40" s="64"/>
      <c r="NAU40" s="64"/>
      <c r="NAV40" s="64"/>
      <c r="NAW40" s="64"/>
      <c r="NAX40" s="64"/>
      <c r="NAY40" s="64"/>
      <c r="NAZ40" s="64"/>
      <c r="NBA40" s="64"/>
      <c r="NBB40" s="64"/>
      <c r="NBC40" s="64"/>
      <c r="NBD40" s="64"/>
      <c r="NBE40" s="64"/>
      <c r="NBF40" s="64"/>
      <c r="NBG40" s="64"/>
      <c r="NBH40" s="64"/>
      <c r="NBI40" s="64"/>
      <c r="NBJ40" s="64"/>
      <c r="NBK40" s="64"/>
      <c r="NBL40" s="64"/>
      <c r="NBM40" s="64"/>
      <c r="NBN40" s="64"/>
      <c r="NBO40" s="64"/>
      <c r="NBP40" s="64"/>
      <c r="NBQ40" s="64"/>
      <c r="NBR40" s="64"/>
      <c r="NBS40" s="64"/>
      <c r="NBT40" s="64"/>
      <c r="NBU40" s="64"/>
      <c r="NBV40" s="64"/>
      <c r="NBW40" s="64"/>
      <c r="NBX40" s="64"/>
      <c r="NBY40" s="64"/>
      <c r="NBZ40" s="64"/>
      <c r="NCA40" s="64"/>
      <c r="NCB40" s="64"/>
      <c r="NCC40" s="64"/>
      <c r="NCD40" s="64"/>
      <c r="NCE40" s="64"/>
      <c r="NCF40" s="64"/>
      <c r="NCG40" s="64"/>
      <c r="NCH40" s="64"/>
      <c r="NCI40" s="64"/>
      <c r="NCJ40" s="64"/>
      <c r="NCK40" s="64"/>
      <c r="NCL40" s="64"/>
      <c r="NCM40" s="64"/>
      <c r="NCN40" s="64"/>
      <c r="NCO40" s="64"/>
      <c r="NCP40" s="64"/>
      <c r="NCQ40" s="64"/>
      <c r="NCR40" s="64"/>
      <c r="NCS40" s="64"/>
      <c r="NCT40" s="64"/>
      <c r="NCU40" s="64"/>
      <c r="NCV40" s="64"/>
      <c r="NCW40" s="64"/>
      <c r="NCX40" s="64"/>
      <c r="NCY40" s="64"/>
      <c r="NCZ40" s="64"/>
      <c r="NDA40" s="64"/>
      <c r="NDB40" s="64"/>
      <c r="NDC40" s="64"/>
      <c r="NDD40" s="64"/>
      <c r="NDE40" s="64"/>
      <c r="NDF40" s="64"/>
      <c r="NDG40" s="64"/>
      <c r="NDH40" s="64"/>
      <c r="NDI40" s="64"/>
      <c r="NDJ40" s="64"/>
      <c r="NDK40" s="64"/>
      <c r="NDL40" s="64"/>
      <c r="NDM40" s="64"/>
      <c r="NDN40" s="64"/>
      <c r="NDO40" s="64"/>
      <c r="NDP40" s="64"/>
      <c r="NDQ40" s="64"/>
      <c r="NDR40" s="64"/>
      <c r="NDS40" s="64"/>
      <c r="NDT40" s="64"/>
      <c r="NDU40" s="64"/>
      <c r="NDV40" s="64"/>
      <c r="NDW40" s="64"/>
      <c r="NDX40" s="64"/>
      <c r="NDY40" s="64"/>
      <c r="NDZ40" s="64"/>
      <c r="NEA40" s="64"/>
      <c r="NEB40" s="64"/>
      <c r="NEC40" s="64"/>
      <c r="NED40" s="64"/>
      <c r="NEE40" s="64"/>
      <c r="NEF40" s="64"/>
      <c r="NEG40" s="64"/>
      <c r="NEH40" s="64"/>
      <c r="NEI40" s="64"/>
      <c r="NEJ40" s="64"/>
      <c r="NEK40" s="64"/>
      <c r="NEL40" s="64"/>
      <c r="NEM40" s="64"/>
      <c r="NEN40" s="64"/>
      <c r="NEO40" s="64"/>
      <c r="NEP40" s="64"/>
      <c r="NEQ40" s="64"/>
      <c r="NER40" s="64"/>
      <c r="NES40" s="64"/>
      <c r="NET40" s="64"/>
      <c r="NEU40" s="64"/>
      <c r="NEV40" s="64"/>
      <c r="NEW40" s="64"/>
      <c r="NEX40" s="64"/>
      <c r="NEY40" s="64"/>
      <c r="NEZ40" s="64"/>
      <c r="NFA40" s="64"/>
      <c r="NFB40" s="64"/>
      <c r="NFC40" s="64"/>
      <c r="NFD40" s="64"/>
      <c r="NFE40" s="64"/>
      <c r="NFF40" s="64"/>
      <c r="NFG40" s="64"/>
      <c r="NFH40" s="64"/>
      <c r="NFI40" s="64"/>
      <c r="NFJ40" s="64"/>
      <c r="NFK40" s="64"/>
      <c r="NFL40" s="64"/>
      <c r="NFM40" s="64"/>
      <c r="NFN40" s="64"/>
      <c r="NFO40" s="64"/>
      <c r="NFP40" s="64"/>
      <c r="NFQ40" s="64"/>
      <c r="NFR40" s="64"/>
      <c r="NFS40" s="64"/>
      <c r="NFT40" s="64"/>
      <c r="NFU40" s="64"/>
      <c r="NFV40" s="64"/>
      <c r="NFW40" s="64"/>
      <c r="NFX40" s="64"/>
      <c r="NFY40" s="64"/>
      <c r="NFZ40" s="64"/>
      <c r="NGA40" s="64"/>
      <c r="NGB40" s="64"/>
      <c r="NGC40" s="64"/>
      <c r="NGD40" s="64"/>
      <c r="NGE40" s="64"/>
      <c r="NGF40" s="64"/>
      <c r="NGG40" s="64"/>
      <c r="NGH40" s="64"/>
      <c r="NGI40" s="64"/>
      <c r="NGJ40" s="64"/>
      <c r="NGK40" s="64"/>
      <c r="NGL40" s="64"/>
      <c r="NGM40" s="64"/>
      <c r="NGN40" s="64"/>
      <c r="NGO40" s="64"/>
      <c r="NGP40" s="64"/>
      <c r="NGQ40" s="64"/>
      <c r="NGR40" s="64"/>
      <c r="NGS40" s="64"/>
      <c r="NGT40" s="64"/>
      <c r="NGU40" s="64"/>
      <c r="NGV40" s="64"/>
      <c r="NGW40" s="64"/>
      <c r="NGX40" s="64"/>
      <c r="NGY40" s="64"/>
      <c r="NGZ40" s="64"/>
      <c r="NHA40" s="64"/>
      <c r="NHB40" s="64"/>
      <c r="NHC40" s="64"/>
      <c r="NHD40" s="64"/>
      <c r="NHE40" s="64"/>
      <c r="NHF40" s="64"/>
      <c r="NHG40" s="64"/>
      <c r="NHH40" s="64"/>
      <c r="NHI40" s="64"/>
      <c r="NHJ40" s="64"/>
      <c r="NHK40" s="64"/>
      <c r="NHL40" s="64"/>
      <c r="NHM40" s="64"/>
      <c r="NHN40" s="64"/>
      <c r="NHO40" s="64"/>
      <c r="NHP40" s="64"/>
      <c r="NHQ40" s="64"/>
      <c r="NHR40" s="64"/>
      <c r="NHS40" s="64"/>
      <c r="NHT40" s="64"/>
      <c r="NHU40" s="64"/>
      <c r="NHV40" s="64"/>
      <c r="NHW40" s="64"/>
      <c r="NHX40" s="64"/>
      <c r="NHY40" s="64"/>
      <c r="NHZ40" s="64"/>
      <c r="NIA40" s="64"/>
      <c r="NIB40" s="64"/>
      <c r="NIC40" s="64"/>
      <c r="NID40" s="64"/>
      <c r="NIE40" s="64"/>
      <c r="NIF40" s="64"/>
      <c r="NIG40" s="64"/>
      <c r="NIH40" s="64"/>
      <c r="NII40" s="64"/>
      <c r="NIJ40" s="64"/>
      <c r="NIK40" s="64"/>
      <c r="NIL40" s="64"/>
      <c r="NIM40" s="64"/>
      <c r="NIN40" s="64"/>
      <c r="NIO40" s="64"/>
      <c r="NIP40" s="64"/>
      <c r="NIQ40" s="64"/>
      <c r="NIR40" s="64"/>
      <c r="NIS40" s="64"/>
      <c r="NIT40" s="64"/>
      <c r="NIU40" s="64"/>
      <c r="NIV40" s="64"/>
      <c r="NIW40" s="64"/>
      <c r="NIX40" s="64"/>
      <c r="NIY40" s="64"/>
      <c r="NIZ40" s="64"/>
      <c r="NJA40" s="64"/>
      <c r="NJB40" s="64"/>
      <c r="NJC40" s="64"/>
      <c r="NJD40" s="64"/>
      <c r="NJE40" s="64"/>
      <c r="NJF40" s="64"/>
      <c r="NJG40" s="64"/>
      <c r="NJH40" s="64"/>
      <c r="NJI40" s="64"/>
      <c r="NJJ40" s="64"/>
      <c r="NJK40" s="64"/>
      <c r="NJL40" s="64"/>
      <c r="NJM40" s="64"/>
      <c r="NJN40" s="64"/>
      <c r="NJO40" s="64"/>
      <c r="NJP40" s="64"/>
      <c r="NJQ40" s="64"/>
      <c r="NJR40" s="64"/>
      <c r="NJS40" s="64"/>
      <c r="NJT40" s="64"/>
      <c r="NJU40" s="64"/>
      <c r="NJV40" s="64"/>
      <c r="NJW40" s="64"/>
      <c r="NJX40" s="64"/>
      <c r="NJY40" s="64"/>
      <c r="NJZ40" s="64"/>
      <c r="NKA40" s="64"/>
      <c r="NKB40" s="64"/>
      <c r="NKC40" s="64"/>
      <c r="NKD40" s="64"/>
      <c r="NKE40" s="64"/>
      <c r="NKF40" s="64"/>
      <c r="NKG40" s="64"/>
      <c r="NKH40" s="64"/>
      <c r="NKI40" s="64"/>
      <c r="NKJ40" s="64"/>
      <c r="NKK40" s="64"/>
      <c r="NKL40" s="64"/>
      <c r="NKM40" s="64"/>
      <c r="NKN40" s="64"/>
      <c r="NKO40" s="64"/>
      <c r="NKP40" s="64"/>
      <c r="NKQ40" s="64"/>
      <c r="NKR40" s="64"/>
      <c r="NKS40" s="64"/>
      <c r="NKT40" s="64"/>
      <c r="NKU40" s="64"/>
      <c r="NKV40" s="64"/>
      <c r="NKW40" s="64"/>
      <c r="NKX40" s="64"/>
      <c r="NKY40" s="64"/>
      <c r="NKZ40" s="64"/>
      <c r="NLA40" s="64"/>
      <c r="NLB40" s="64"/>
      <c r="NLC40" s="64"/>
      <c r="NLD40" s="64"/>
      <c r="NLE40" s="64"/>
      <c r="NLF40" s="64"/>
      <c r="NLG40" s="64"/>
      <c r="NLH40" s="64"/>
      <c r="NLI40" s="64"/>
      <c r="NLJ40" s="64"/>
      <c r="NLK40" s="64"/>
      <c r="NLL40" s="64"/>
      <c r="NLM40" s="64"/>
      <c r="NLN40" s="64"/>
      <c r="NLO40" s="64"/>
      <c r="NLP40" s="64"/>
      <c r="NLQ40" s="64"/>
      <c r="NLR40" s="64"/>
      <c r="NLS40" s="64"/>
      <c r="NLT40" s="64"/>
      <c r="NLU40" s="64"/>
      <c r="NLV40" s="64"/>
      <c r="NLW40" s="64"/>
      <c r="NLX40" s="64"/>
      <c r="NLY40" s="64"/>
      <c r="NLZ40" s="64"/>
      <c r="NMA40" s="64"/>
      <c r="NMB40" s="64"/>
      <c r="NMC40" s="64"/>
      <c r="NMD40" s="64"/>
      <c r="NME40" s="64"/>
      <c r="NMF40" s="64"/>
      <c r="NMG40" s="64"/>
      <c r="NMH40" s="64"/>
      <c r="NMI40" s="64"/>
      <c r="NMJ40" s="64"/>
      <c r="NMK40" s="64"/>
      <c r="NML40" s="64"/>
      <c r="NMM40" s="64"/>
      <c r="NMN40" s="64"/>
      <c r="NMO40" s="64"/>
      <c r="NMP40" s="64"/>
      <c r="NMQ40" s="64"/>
      <c r="NMR40" s="64"/>
      <c r="NMS40" s="64"/>
      <c r="NMT40" s="64"/>
      <c r="NMU40" s="64"/>
      <c r="NMV40" s="64"/>
      <c r="NMW40" s="64"/>
      <c r="NMX40" s="64"/>
      <c r="NMY40" s="64"/>
      <c r="NMZ40" s="64"/>
      <c r="NNA40" s="64"/>
      <c r="NNB40" s="64"/>
      <c r="NNC40" s="64"/>
      <c r="NND40" s="64"/>
      <c r="NNE40" s="64"/>
      <c r="NNF40" s="64"/>
      <c r="NNG40" s="64"/>
      <c r="NNH40" s="64"/>
      <c r="NNI40" s="64"/>
      <c r="NNJ40" s="64"/>
      <c r="NNK40" s="64"/>
      <c r="NNL40" s="64"/>
      <c r="NNM40" s="64"/>
      <c r="NNN40" s="64"/>
      <c r="NNO40" s="64"/>
      <c r="NNP40" s="64"/>
      <c r="NNQ40" s="64"/>
      <c r="NNR40" s="64"/>
      <c r="NNS40" s="64"/>
      <c r="NNT40" s="64"/>
      <c r="NNU40" s="64"/>
      <c r="NNV40" s="64"/>
      <c r="NNW40" s="64"/>
      <c r="NNX40" s="64"/>
      <c r="NNY40" s="64"/>
      <c r="NNZ40" s="64"/>
      <c r="NOA40" s="64"/>
      <c r="NOB40" s="64"/>
      <c r="NOC40" s="64"/>
      <c r="NOD40" s="64"/>
      <c r="NOE40" s="64"/>
      <c r="NOF40" s="64"/>
      <c r="NOG40" s="64"/>
      <c r="NOH40" s="64"/>
      <c r="NOI40" s="64"/>
      <c r="NOJ40" s="64"/>
      <c r="NOK40" s="64"/>
      <c r="NOL40" s="64"/>
      <c r="NOM40" s="64"/>
      <c r="NON40" s="64"/>
      <c r="NOO40" s="64"/>
      <c r="NOP40" s="64"/>
      <c r="NOQ40" s="64"/>
      <c r="NOR40" s="64"/>
      <c r="NOS40" s="64"/>
      <c r="NOT40" s="64"/>
      <c r="NOU40" s="64"/>
      <c r="NOV40" s="64"/>
      <c r="NOW40" s="64"/>
      <c r="NOX40" s="64"/>
      <c r="NOY40" s="64"/>
      <c r="NOZ40" s="64"/>
      <c r="NPA40" s="64"/>
      <c r="NPB40" s="64"/>
      <c r="NPC40" s="64"/>
      <c r="NPD40" s="64"/>
      <c r="NPE40" s="64"/>
      <c r="NPF40" s="64"/>
      <c r="NPG40" s="64"/>
      <c r="NPH40" s="64"/>
      <c r="NPI40" s="64"/>
      <c r="NPJ40" s="64"/>
      <c r="NPK40" s="64"/>
      <c r="NPL40" s="64"/>
      <c r="NPM40" s="64"/>
      <c r="NPN40" s="64"/>
      <c r="NPO40" s="64"/>
      <c r="NPP40" s="64"/>
      <c r="NPQ40" s="64"/>
      <c r="NPR40" s="64"/>
      <c r="NPS40" s="64"/>
      <c r="NPT40" s="64"/>
      <c r="NPU40" s="64"/>
      <c r="NPV40" s="64"/>
      <c r="NPW40" s="64"/>
      <c r="NPX40" s="64"/>
      <c r="NPY40" s="64"/>
      <c r="NPZ40" s="64"/>
      <c r="NQA40" s="64"/>
      <c r="NQB40" s="64"/>
      <c r="NQC40" s="64"/>
      <c r="NQD40" s="64"/>
      <c r="NQE40" s="64"/>
      <c r="NQF40" s="64"/>
      <c r="NQG40" s="64"/>
      <c r="NQH40" s="64"/>
      <c r="NQI40" s="64"/>
      <c r="NQJ40" s="64"/>
      <c r="NQK40" s="64"/>
      <c r="NQL40" s="64"/>
      <c r="NQM40" s="64"/>
      <c r="NQN40" s="64"/>
      <c r="NQO40" s="64"/>
      <c r="NQP40" s="64"/>
      <c r="NQQ40" s="64"/>
      <c r="NQR40" s="64"/>
      <c r="NQS40" s="64"/>
      <c r="NQT40" s="64"/>
      <c r="NQU40" s="64"/>
      <c r="NQV40" s="64"/>
      <c r="NQW40" s="64"/>
      <c r="NQX40" s="64"/>
      <c r="NQY40" s="64"/>
      <c r="NQZ40" s="64"/>
      <c r="NRA40" s="64"/>
      <c r="NRB40" s="64"/>
      <c r="NRC40" s="64"/>
      <c r="NRD40" s="64"/>
      <c r="NRE40" s="64"/>
      <c r="NRF40" s="64"/>
      <c r="NRG40" s="64"/>
      <c r="NRH40" s="64"/>
      <c r="NRI40" s="64"/>
      <c r="NRJ40" s="64"/>
      <c r="NRK40" s="64"/>
      <c r="NRL40" s="64"/>
      <c r="NRM40" s="64"/>
      <c r="NRN40" s="64"/>
      <c r="NRO40" s="64"/>
      <c r="NRP40" s="64"/>
      <c r="NRQ40" s="64"/>
      <c r="NRR40" s="64"/>
      <c r="NRS40" s="64"/>
      <c r="NRT40" s="64"/>
      <c r="NRU40" s="64"/>
      <c r="NRV40" s="64"/>
      <c r="NRW40" s="64"/>
      <c r="NRX40" s="64"/>
      <c r="NRY40" s="64"/>
      <c r="NRZ40" s="64"/>
      <c r="NSA40" s="64"/>
      <c r="NSB40" s="64"/>
      <c r="NSC40" s="64"/>
      <c r="NSD40" s="64"/>
      <c r="NSE40" s="64"/>
      <c r="NSF40" s="64"/>
      <c r="NSG40" s="64"/>
      <c r="NSH40" s="64"/>
      <c r="NSI40" s="64"/>
      <c r="NSJ40" s="64"/>
      <c r="NSK40" s="64"/>
      <c r="NSL40" s="64"/>
      <c r="NSM40" s="64"/>
      <c r="NSN40" s="64"/>
      <c r="NSO40" s="64"/>
      <c r="NSP40" s="64"/>
      <c r="NSQ40" s="64"/>
      <c r="NSR40" s="64"/>
      <c r="NSS40" s="64"/>
      <c r="NST40" s="64"/>
      <c r="NSU40" s="64"/>
      <c r="NSV40" s="64"/>
      <c r="NSW40" s="64"/>
      <c r="NSX40" s="64"/>
      <c r="NSY40" s="64"/>
      <c r="NSZ40" s="64"/>
      <c r="NTA40" s="64"/>
      <c r="NTB40" s="64"/>
      <c r="NTC40" s="64"/>
      <c r="NTD40" s="64"/>
      <c r="NTE40" s="64"/>
      <c r="NTF40" s="64"/>
      <c r="NTG40" s="64"/>
      <c r="NTH40" s="64"/>
      <c r="NTI40" s="64"/>
      <c r="NTJ40" s="64"/>
      <c r="NTK40" s="64"/>
      <c r="NTL40" s="64"/>
      <c r="NTM40" s="64"/>
      <c r="NTN40" s="64"/>
      <c r="NTO40" s="64"/>
      <c r="NTP40" s="64"/>
      <c r="NTQ40" s="64"/>
      <c r="NTR40" s="64"/>
      <c r="NTS40" s="64"/>
      <c r="NTT40" s="64"/>
      <c r="NTU40" s="64"/>
      <c r="NTV40" s="64"/>
      <c r="NTW40" s="64"/>
      <c r="NTX40" s="64"/>
      <c r="NTY40" s="64"/>
      <c r="NTZ40" s="64"/>
      <c r="NUA40" s="64"/>
      <c r="NUB40" s="64"/>
      <c r="NUC40" s="64"/>
      <c r="NUD40" s="64"/>
      <c r="NUE40" s="64"/>
      <c r="NUF40" s="64"/>
      <c r="NUG40" s="64"/>
      <c r="NUH40" s="64"/>
      <c r="NUI40" s="64"/>
      <c r="NUJ40" s="64"/>
      <c r="NUK40" s="64"/>
      <c r="NUL40" s="64"/>
      <c r="NUM40" s="64"/>
      <c r="NUN40" s="64"/>
      <c r="NUO40" s="64"/>
      <c r="NUP40" s="64"/>
      <c r="NUQ40" s="64"/>
      <c r="NUR40" s="64"/>
      <c r="NUS40" s="64"/>
      <c r="NUT40" s="64"/>
      <c r="NUU40" s="64"/>
      <c r="NUV40" s="64"/>
      <c r="NUW40" s="64"/>
      <c r="NUX40" s="64"/>
      <c r="NUY40" s="64"/>
      <c r="NUZ40" s="64"/>
      <c r="NVA40" s="64"/>
      <c r="NVB40" s="64"/>
      <c r="NVC40" s="64"/>
      <c r="NVD40" s="64"/>
      <c r="NVE40" s="64"/>
      <c r="NVF40" s="64"/>
      <c r="NVG40" s="64"/>
      <c r="NVH40" s="64"/>
      <c r="NVI40" s="64"/>
      <c r="NVJ40" s="64"/>
      <c r="NVK40" s="64"/>
      <c r="NVL40" s="64"/>
      <c r="NVM40" s="64"/>
      <c r="NVN40" s="64"/>
      <c r="NVO40" s="64"/>
      <c r="NVP40" s="64"/>
      <c r="NVQ40" s="64"/>
      <c r="NVR40" s="64"/>
      <c r="NVS40" s="64"/>
      <c r="NVT40" s="64"/>
      <c r="NVU40" s="64"/>
      <c r="NVV40" s="64"/>
      <c r="NVW40" s="64"/>
      <c r="NVX40" s="64"/>
      <c r="NVY40" s="64"/>
      <c r="NVZ40" s="64"/>
      <c r="NWA40" s="64"/>
      <c r="NWB40" s="64"/>
      <c r="NWC40" s="64"/>
      <c r="NWD40" s="64"/>
      <c r="NWE40" s="64"/>
      <c r="NWF40" s="64"/>
      <c r="NWG40" s="64"/>
      <c r="NWH40" s="64"/>
      <c r="NWI40" s="64"/>
      <c r="NWJ40" s="64"/>
      <c r="NWK40" s="64"/>
      <c r="NWL40" s="64"/>
      <c r="NWM40" s="64"/>
      <c r="NWN40" s="64"/>
      <c r="NWO40" s="64"/>
      <c r="NWP40" s="64"/>
      <c r="NWQ40" s="64"/>
      <c r="NWR40" s="64"/>
      <c r="NWS40" s="64"/>
      <c r="NWT40" s="64"/>
      <c r="NWU40" s="64"/>
      <c r="NWV40" s="64"/>
      <c r="NWW40" s="64"/>
      <c r="NWX40" s="64"/>
      <c r="NWY40" s="64"/>
      <c r="NWZ40" s="64"/>
      <c r="NXA40" s="64"/>
      <c r="NXB40" s="64"/>
      <c r="NXC40" s="64"/>
      <c r="NXD40" s="64"/>
      <c r="NXE40" s="64"/>
      <c r="NXF40" s="64"/>
      <c r="NXG40" s="64"/>
      <c r="NXH40" s="64"/>
      <c r="NXI40" s="64"/>
      <c r="NXJ40" s="64"/>
      <c r="NXK40" s="64"/>
      <c r="NXL40" s="64"/>
      <c r="NXM40" s="64"/>
      <c r="NXN40" s="64"/>
      <c r="NXO40" s="64"/>
      <c r="NXP40" s="64"/>
      <c r="NXQ40" s="64"/>
      <c r="NXR40" s="64"/>
      <c r="NXS40" s="64"/>
      <c r="NXT40" s="64"/>
      <c r="NXU40" s="64"/>
      <c r="NXV40" s="64"/>
      <c r="NXW40" s="64"/>
      <c r="NXX40" s="64"/>
      <c r="NXY40" s="64"/>
      <c r="NXZ40" s="64"/>
      <c r="NYA40" s="64"/>
      <c r="NYB40" s="64"/>
      <c r="NYC40" s="64"/>
      <c r="NYD40" s="64"/>
      <c r="NYE40" s="64"/>
      <c r="NYF40" s="64"/>
      <c r="NYG40" s="64"/>
      <c r="NYH40" s="64"/>
      <c r="NYI40" s="64"/>
      <c r="NYJ40" s="64"/>
      <c r="NYK40" s="64"/>
      <c r="NYL40" s="64"/>
      <c r="NYM40" s="64"/>
      <c r="NYN40" s="64"/>
      <c r="NYO40" s="64"/>
      <c r="NYP40" s="64"/>
      <c r="NYQ40" s="64"/>
      <c r="NYR40" s="64"/>
      <c r="NYS40" s="64"/>
      <c r="NYT40" s="64"/>
      <c r="NYU40" s="64"/>
      <c r="NYV40" s="64"/>
      <c r="NYW40" s="64"/>
      <c r="NYX40" s="64"/>
      <c r="NYY40" s="64"/>
      <c r="NYZ40" s="64"/>
      <c r="NZA40" s="64"/>
      <c r="NZB40" s="64"/>
      <c r="NZC40" s="64"/>
      <c r="NZD40" s="64"/>
      <c r="NZE40" s="64"/>
      <c r="NZF40" s="64"/>
      <c r="NZG40" s="64"/>
      <c r="NZH40" s="64"/>
      <c r="NZI40" s="64"/>
      <c r="NZJ40" s="64"/>
      <c r="NZK40" s="64"/>
      <c r="NZL40" s="64"/>
      <c r="NZM40" s="64"/>
      <c r="NZN40" s="64"/>
      <c r="NZO40" s="64"/>
      <c r="NZP40" s="64"/>
      <c r="NZQ40" s="64"/>
      <c r="NZR40" s="64"/>
      <c r="NZS40" s="64"/>
      <c r="NZT40" s="64"/>
      <c r="NZU40" s="64"/>
      <c r="NZV40" s="64"/>
      <c r="NZW40" s="64"/>
      <c r="NZX40" s="64"/>
      <c r="NZY40" s="64"/>
      <c r="NZZ40" s="64"/>
      <c r="OAA40" s="64"/>
      <c r="OAB40" s="64"/>
      <c r="OAC40" s="64"/>
      <c r="OAD40" s="64"/>
      <c r="OAE40" s="64"/>
      <c r="OAF40" s="64"/>
      <c r="OAG40" s="64"/>
      <c r="OAH40" s="64"/>
      <c r="OAI40" s="64"/>
      <c r="OAJ40" s="64"/>
      <c r="OAK40" s="64"/>
      <c r="OAL40" s="64"/>
      <c r="OAM40" s="64"/>
      <c r="OAN40" s="64"/>
      <c r="OAO40" s="64"/>
      <c r="OAP40" s="64"/>
      <c r="OAQ40" s="64"/>
      <c r="OAR40" s="64"/>
      <c r="OAS40" s="64"/>
      <c r="OAT40" s="64"/>
      <c r="OAU40" s="64"/>
      <c r="OAV40" s="64"/>
      <c r="OAW40" s="64"/>
      <c r="OAX40" s="64"/>
      <c r="OAY40" s="64"/>
      <c r="OAZ40" s="64"/>
      <c r="OBA40" s="64"/>
      <c r="OBB40" s="64"/>
      <c r="OBC40" s="64"/>
      <c r="OBD40" s="64"/>
      <c r="OBE40" s="64"/>
      <c r="OBF40" s="64"/>
      <c r="OBG40" s="64"/>
      <c r="OBH40" s="64"/>
      <c r="OBI40" s="64"/>
      <c r="OBJ40" s="64"/>
      <c r="OBK40" s="64"/>
      <c r="OBL40" s="64"/>
      <c r="OBM40" s="64"/>
      <c r="OBN40" s="64"/>
      <c r="OBO40" s="64"/>
      <c r="OBP40" s="64"/>
      <c r="OBQ40" s="64"/>
      <c r="OBR40" s="64"/>
      <c r="OBS40" s="64"/>
      <c r="OBT40" s="64"/>
      <c r="OBU40" s="64"/>
      <c r="OBV40" s="64"/>
      <c r="OBW40" s="64"/>
      <c r="OBX40" s="64"/>
      <c r="OBY40" s="64"/>
      <c r="OBZ40" s="64"/>
      <c r="OCA40" s="64"/>
      <c r="OCB40" s="64"/>
      <c r="OCC40" s="64"/>
      <c r="OCD40" s="64"/>
      <c r="OCE40" s="64"/>
      <c r="OCF40" s="64"/>
      <c r="OCG40" s="64"/>
      <c r="OCH40" s="64"/>
      <c r="OCI40" s="64"/>
      <c r="OCJ40" s="64"/>
      <c r="OCK40" s="64"/>
      <c r="OCL40" s="64"/>
      <c r="OCM40" s="64"/>
      <c r="OCN40" s="64"/>
      <c r="OCO40" s="64"/>
      <c r="OCP40" s="64"/>
      <c r="OCQ40" s="64"/>
      <c r="OCR40" s="64"/>
      <c r="OCS40" s="64"/>
      <c r="OCT40" s="64"/>
      <c r="OCU40" s="64"/>
      <c r="OCV40" s="64"/>
      <c r="OCW40" s="64"/>
      <c r="OCX40" s="64"/>
      <c r="OCY40" s="64"/>
      <c r="OCZ40" s="64"/>
      <c r="ODA40" s="64"/>
      <c r="ODB40" s="64"/>
      <c r="ODC40" s="64"/>
      <c r="ODD40" s="64"/>
      <c r="ODE40" s="64"/>
      <c r="ODF40" s="64"/>
      <c r="ODG40" s="64"/>
      <c r="ODH40" s="64"/>
      <c r="ODI40" s="64"/>
      <c r="ODJ40" s="64"/>
      <c r="ODK40" s="64"/>
      <c r="ODL40" s="64"/>
      <c r="ODM40" s="64"/>
      <c r="ODN40" s="64"/>
      <c r="ODO40" s="64"/>
      <c r="ODP40" s="64"/>
      <c r="ODQ40" s="64"/>
      <c r="ODR40" s="64"/>
      <c r="ODS40" s="64"/>
      <c r="ODT40" s="64"/>
      <c r="ODU40" s="64"/>
      <c r="ODV40" s="64"/>
      <c r="ODW40" s="64"/>
      <c r="ODX40" s="64"/>
      <c r="ODY40" s="64"/>
      <c r="ODZ40" s="64"/>
      <c r="OEA40" s="64"/>
      <c r="OEB40" s="64"/>
      <c r="OEC40" s="64"/>
      <c r="OED40" s="64"/>
      <c r="OEE40" s="64"/>
      <c r="OEF40" s="64"/>
      <c r="OEG40" s="64"/>
      <c r="OEH40" s="64"/>
      <c r="OEI40" s="64"/>
      <c r="OEJ40" s="64"/>
      <c r="OEK40" s="64"/>
      <c r="OEL40" s="64"/>
      <c r="OEM40" s="64"/>
      <c r="OEN40" s="64"/>
      <c r="OEO40" s="64"/>
      <c r="OEP40" s="64"/>
      <c r="OEQ40" s="64"/>
      <c r="OER40" s="64"/>
      <c r="OES40" s="64"/>
      <c r="OET40" s="64"/>
      <c r="OEU40" s="64"/>
      <c r="OEV40" s="64"/>
      <c r="OEW40" s="64"/>
      <c r="OEX40" s="64"/>
      <c r="OEY40" s="64"/>
      <c r="OEZ40" s="64"/>
      <c r="OFA40" s="64"/>
      <c r="OFB40" s="64"/>
      <c r="OFC40" s="64"/>
      <c r="OFD40" s="64"/>
      <c r="OFE40" s="64"/>
      <c r="OFF40" s="64"/>
      <c r="OFG40" s="64"/>
      <c r="OFH40" s="64"/>
      <c r="OFI40" s="64"/>
      <c r="OFJ40" s="64"/>
      <c r="OFK40" s="64"/>
      <c r="OFL40" s="64"/>
      <c r="OFM40" s="64"/>
      <c r="OFN40" s="64"/>
      <c r="OFO40" s="64"/>
      <c r="OFP40" s="64"/>
      <c r="OFQ40" s="64"/>
      <c r="OFR40" s="64"/>
      <c r="OFS40" s="64"/>
      <c r="OFT40" s="64"/>
      <c r="OFU40" s="64"/>
      <c r="OFV40" s="64"/>
      <c r="OFW40" s="64"/>
      <c r="OFX40" s="64"/>
      <c r="OFY40" s="64"/>
      <c r="OFZ40" s="64"/>
      <c r="OGA40" s="64"/>
      <c r="OGB40" s="64"/>
      <c r="OGC40" s="64"/>
      <c r="OGD40" s="64"/>
      <c r="OGE40" s="64"/>
      <c r="OGF40" s="64"/>
      <c r="OGG40" s="64"/>
      <c r="OGH40" s="64"/>
      <c r="OGI40" s="64"/>
      <c r="OGJ40" s="64"/>
      <c r="OGK40" s="64"/>
      <c r="OGL40" s="64"/>
      <c r="OGM40" s="64"/>
      <c r="OGN40" s="64"/>
      <c r="OGO40" s="64"/>
      <c r="OGP40" s="64"/>
      <c r="OGQ40" s="64"/>
      <c r="OGR40" s="64"/>
      <c r="OGS40" s="64"/>
      <c r="OGT40" s="64"/>
      <c r="OGU40" s="64"/>
      <c r="OGV40" s="64"/>
      <c r="OGW40" s="64"/>
      <c r="OGX40" s="64"/>
      <c r="OGY40" s="64"/>
      <c r="OGZ40" s="64"/>
      <c r="OHA40" s="64"/>
      <c r="OHB40" s="64"/>
      <c r="OHC40" s="64"/>
      <c r="OHD40" s="64"/>
      <c r="OHE40" s="64"/>
      <c r="OHF40" s="64"/>
      <c r="OHG40" s="64"/>
      <c r="OHH40" s="64"/>
      <c r="OHI40" s="64"/>
      <c r="OHJ40" s="64"/>
      <c r="OHK40" s="64"/>
      <c r="OHL40" s="64"/>
      <c r="OHM40" s="64"/>
      <c r="OHN40" s="64"/>
      <c r="OHO40" s="64"/>
      <c r="OHP40" s="64"/>
      <c r="OHQ40" s="64"/>
      <c r="OHR40" s="64"/>
      <c r="OHS40" s="64"/>
      <c r="OHT40" s="64"/>
      <c r="OHU40" s="64"/>
      <c r="OHV40" s="64"/>
      <c r="OHW40" s="64"/>
      <c r="OHX40" s="64"/>
      <c r="OHY40" s="64"/>
      <c r="OHZ40" s="64"/>
      <c r="OIA40" s="64"/>
      <c r="OIB40" s="64"/>
      <c r="OIC40" s="64"/>
      <c r="OID40" s="64"/>
      <c r="OIE40" s="64"/>
      <c r="OIF40" s="64"/>
      <c r="OIG40" s="64"/>
      <c r="OIH40" s="64"/>
      <c r="OII40" s="64"/>
      <c r="OIJ40" s="64"/>
      <c r="OIK40" s="64"/>
      <c r="OIL40" s="64"/>
      <c r="OIM40" s="64"/>
      <c r="OIN40" s="64"/>
      <c r="OIO40" s="64"/>
      <c r="OIP40" s="64"/>
      <c r="OIQ40" s="64"/>
      <c r="OIR40" s="64"/>
      <c r="OIS40" s="64"/>
      <c r="OIT40" s="64"/>
      <c r="OIU40" s="64"/>
      <c r="OIV40" s="64"/>
      <c r="OIW40" s="64"/>
      <c r="OIX40" s="64"/>
      <c r="OIY40" s="64"/>
      <c r="OIZ40" s="64"/>
      <c r="OJA40" s="64"/>
      <c r="OJB40" s="64"/>
      <c r="OJC40" s="64"/>
      <c r="OJD40" s="64"/>
      <c r="OJE40" s="64"/>
      <c r="OJF40" s="64"/>
      <c r="OJG40" s="64"/>
      <c r="OJH40" s="64"/>
      <c r="OJI40" s="64"/>
      <c r="OJJ40" s="64"/>
      <c r="OJK40" s="64"/>
      <c r="OJL40" s="64"/>
      <c r="OJM40" s="64"/>
      <c r="OJN40" s="64"/>
      <c r="OJO40" s="64"/>
      <c r="OJP40" s="64"/>
      <c r="OJQ40" s="64"/>
      <c r="OJR40" s="64"/>
      <c r="OJS40" s="64"/>
      <c r="OJT40" s="64"/>
      <c r="OJU40" s="64"/>
      <c r="OJV40" s="64"/>
      <c r="OJW40" s="64"/>
      <c r="OJX40" s="64"/>
      <c r="OJY40" s="64"/>
      <c r="OJZ40" s="64"/>
      <c r="OKA40" s="64"/>
      <c r="OKB40" s="64"/>
      <c r="OKC40" s="64"/>
      <c r="OKD40" s="64"/>
      <c r="OKE40" s="64"/>
      <c r="OKF40" s="64"/>
      <c r="OKG40" s="64"/>
      <c r="OKH40" s="64"/>
      <c r="OKI40" s="64"/>
      <c r="OKJ40" s="64"/>
      <c r="OKK40" s="64"/>
      <c r="OKL40" s="64"/>
      <c r="OKM40" s="64"/>
      <c r="OKN40" s="64"/>
      <c r="OKO40" s="64"/>
      <c r="OKP40" s="64"/>
      <c r="OKQ40" s="64"/>
      <c r="OKR40" s="64"/>
      <c r="OKS40" s="64"/>
      <c r="OKT40" s="64"/>
      <c r="OKU40" s="64"/>
      <c r="OKV40" s="64"/>
      <c r="OKW40" s="64"/>
      <c r="OKX40" s="64"/>
      <c r="OKY40" s="64"/>
      <c r="OKZ40" s="64"/>
      <c r="OLA40" s="64"/>
      <c r="OLB40" s="64"/>
      <c r="OLC40" s="64"/>
      <c r="OLD40" s="64"/>
      <c r="OLE40" s="64"/>
      <c r="OLF40" s="64"/>
      <c r="OLG40" s="64"/>
      <c r="OLH40" s="64"/>
      <c r="OLI40" s="64"/>
      <c r="OLJ40" s="64"/>
      <c r="OLK40" s="64"/>
      <c r="OLL40" s="64"/>
      <c r="OLM40" s="64"/>
      <c r="OLN40" s="64"/>
      <c r="OLO40" s="64"/>
      <c r="OLP40" s="64"/>
      <c r="OLQ40" s="64"/>
      <c r="OLR40" s="64"/>
      <c r="OLS40" s="64"/>
      <c r="OLT40" s="64"/>
      <c r="OLU40" s="64"/>
      <c r="OLV40" s="64"/>
      <c r="OLW40" s="64"/>
      <c r="OLX40" s="64"/>
      <c r="OLY40" s="64"/>
      <c r="OLZ40" s="64"/>
      <c r="OMA40" s="64"/>
      <c r="OMB40" s="64"/>
      <c r="OMC40" s="64"/>
      <c r="OMD40" s="64"/>
      <c r="OME40" s="64"/>
      <c r="OMF40" s="64"/>
      <c r="OMG40" s="64"/>
      <c r="OMH40" s="64"/>
      <c r="OMI40" s="64"/>
      <c r="OMJ40" s="64"/>
      <c r="OMK40" s="64"/>
      <c r="OML40" s="64"/>
      <c r="OMM40" s="64"/>
      <c r="OMN40" s="64"/>
      <c r="OMO40" s="64"/>
      <c r="OMP40" s="64"/>
      <c r="OMQ40" s="64"/>
      <c r="OMR40" s="64"/>
      <c r="OMS40" s="64"/>
      <c r="OMT40" s="64"/>
      <c r="OMU40" s="64"/>
      <c r="OMV40" s="64"/>
      <c r="OMW40" s="64"/>
      <c r="OMX40" s="64"/>
      <c r="OMY40" s="64"/>
      <c r="OMZ40" s="64"/>
      <c r="ONA40" s="64"/>
      <c r="ONB40" s="64"/>
      <c r="ONC40" s="64"/>
      <c r="OND40" s="64"/>
      <c r="ONE40" s="64"/>
      <c r="ONF40" s="64"/>
      <c r="ONG40" s="64"/>
      <c r="ONH40" s="64"/>
      <c r="ONI40" s="64"/>
      <c r="ONJ40" s="64"/>
      <c r="ONK40" s="64"/>
      <c r="ONL40" s="64"/>
      <c r="ONM40" s="64"/>
      <c r="ONN40" s="64"/>
      <c r="ONO40" s="64"/>
      <c r="ONP40" s="64"/>
      <c r="ONQ40" s="64"/>
      <c r="ONR40" s="64"/>
      <c r="ONS40" s="64"/>
      <c r="ONT40" s="64"/>
      <c r="ONU40" s="64"/>
      <c r="ONV40" s="64"/>
      <c r="ONW40" s="64"/>
      <c r="ONX40" s="64"/>
      <c r="ONY40" s="64"/>
      <c r="ONZ40" s="64"/>
      <c r="OOA40" s="64"/>
      <c r="OOB40" s="64"/>
      <c r="OOC40" s="64"/>
      <c r="OOD40" s="64"/>
      <c r="OOE40" s="64"/>
      <c r="OOF40" s="64"/>
      <c r="OOG40" s="64"/>
      <c r="OOH40" s="64"/>
      <c r="OOI40" s="64"/>
      <c r="OOJ40" s="64"/>
      <c r="OOK40" s="64"/>
      <c r="OOL40" s="64"/>
      <c r="OOM40" s="64"/>
      <c r="OON40" s="64"/>
      <c r="OOO40" s="64"/>
      <c r="OOP40" s="64"/>
      <c r="OOQ40" s="64"/>
      <c r="OOR40" s="64"/>
      <c r="OOS40" s="64"/>
      <c r="OOT40" s="64"/>
      <c r="OOU40" s="64"/>
      <c r="OOV40" s="64"/>
      <c r="OOW40" s="64"/>
      <c r="OOX40" s="64"/>
      <c r="OOY40" s="64"/>
      <c r="OOZ40" s="64"/>
      <c r="OPA40" s="64"/>
      <c r="OPB40" s="64"/>
      <c r="OPC40" s="64"/>
      <c r="OPD40" s="64"/>
      <c r="OPE40" s="64"/>
      <c r="OPF40" s="64"/>
      <c r="OPG40" s="64"/>
      <c r="OPH40" s="64"/>
      <c r="OPI40" s="64"/>
      <c r="OPJ40" s="64"/>
      <c r="OPK40" s="64"/>
      <c r="OPL40" s="64"/>
      <c r="OPM40" s="64"/>
      <c r="OPN40" s="64"/>
      <c r="OPO40" s="64"/>
      <c r="OPP40" s="64"/>
      <c r="OPQ40" s="64"/>
      <c r="OPR40" s="64"/>
      <c r="OPS40" s="64"/>
      <c r="OPT40" s="64"/>
      <c r="OPU40" s="64"/>
      <c r="OPV40" s="64"/>
      <c r="OPW40" s="64"/>
      <c r="OPX40" s="64"/>
      <c r="OPY40" s="64"/>
      <c r="OPZ40" s="64"/>
      <c r="OQA40" s="64"/>
      <c r="OQB40" s="64"/>
      <c r="OQC40" s="64"/>
      <c r="OQD40" s="64"/>
      <c r="OQE40" s="64"/>
      <c r="OQF40" s="64"/>
      <c r="OQG40" s="64"/>
      <c r="OQH40" s="64"/>
      <c r="OQI40" s="64"/>
      <c r="OQJ40" s="64"/>
      <c r="OQK40" s="64"/>
      <c r="OQL40" s="64"/>
      <c r="OQM40" s="64"/>
      <c r="OQN40" s="64"/>
      <c r="OQO40" s="64"/>
      <c r="OQP40" s="64"/>
      <c r="OQQ40" s="64"/>
      <c r="OQR40" s="64"/>
      <c r="OQS40" s="64"/>
      <c r="OQT40" s="64"/>
      <c r="OQU40" s="64"/>
      <c r="OQV40" s="64"/>
      <c r="OQW40" s="64"/>
      <c r="OQX40" s="64"/>
      <c r="OQY40" s="64"/>
      <c r="OQZ40" s="64"/>
      <c r="ORA40" s="64"/>
      <c r="ORB40" s="64"/>
      <c r="ORC40" s="64"/>
      <c r="ORD40" s="64"/>
      <c r="ORE40" s="64"/>
      <c r="ORF40" s="64"/>
      <c r="ORG40" s="64"/>
      <c r="ORH40" s="64"/>
      <c r="ORI40" s="64"/>
      <c r="ORJ40" s="64"/>
      <c r="ORK40" s="64"/>
      <c r="ORL40" s="64"/>
      <c r="ORM40" s="64"/>
      <c r="ORN40" s="64"/>
      <c r="ORO40" s="64"/>
      <c r="ORP40" s="64"/>
      <c r="ORQ40" s="64"/>
      <c r="ORR40" s="64"/>
      <c r="ORS40" s="64"/>
      <c r="ORT40" s="64"/>
      <c r="ORU40" s="64"/>
      <c r="ORV40" s="64"/>
      <c r="ORW40" s="64"/>
      <c r="ORX40" s="64"/>
      <c r="ORY40" s="64"/>
      <c r="ORZ40" s="64"/>
      <c r="OSA40" s="64"/>
      <c r="OSB40" s="64"/>
      <c r="OSC40" s="64"/>
      <c r="OSD40" s="64"/>
      <c r="OSE40" s="64"/>
      <c r="OSF40" s="64"/>
      <c r="OSG40" s="64"/>
      <c r="OSH40" s="64"/>
      <c r="OSI40" s="64"/>
      <c r="OSJ40" s="64"/>
      <c r="OSK40" s="64"/>
      <c r="OSL40" s="64"/>
      <c r="OSM40" s="64"/>
      <c r="OSN40" s="64"/>
      <c r="OSO40" s="64"/>
      <c r="OSP40" s="64"/>
      <c r="OSQ40" s="64"/>
      <c r="OSR40" s="64"/>
      <c r="OSS40" s="64"/>
      <c r="OST40" s="64"/>
      <c r="OSU40" s="64"/>
      <c r="OSV40" s="64"/>
      <c r="OSW40" s="64"/>
      <c r="OSX40" s="64"/>
      <c r="OSY40" s="64"/>
      <c r="OSZ40" s="64"/>
      <c r="OTA40" s="64"/>
      <c r="OTB40" s="64"/>
      <c r="OTC40" s="64"/>
      <c r="OTD40" s="64"/>
      <c r="OTE40" s="64"/>
      <c r="OTF40" s="64"/>
      <c r="OTG40" s="64"/>
      <c r="OTH40" s="64"/>
      <c r="OTI40" s="64"/>
      <c r="OTJ40" s="64"/>
      <c r="OTK40" s="64"/>
      <c r="OTL40" s="64"/>
      <c r="OTM40" s="64"/>
      <c r="OTN40" s="64"/>
      <c r="OTO40" s="64"/>
      <c r="OTP40" s="64"/>
      <c r="OTQ40" s="64"/>
      <c r="OTR40" s="64"/>
      <c r="OTS40" s="64"/>
      <c r="OTT40" s="64"/>
      <c r="OTU40" s="64"/>
      <c r="OTV40" s="64"/>
      <c r="OTW40" s="64"/>
      <c r="OTX40" s="64"/>
      <c r="OTY40" s="64"/>
      <c r="OTZ40" s="64"/>
      <c r="OUA40" s="64"/>
      <c r="OUB40" s="64"/>
      <c r="OUC40" s="64"/>
      <c r="OUD40" s="64"/>
      <c r="OUE40" s="64"/>
      <c r="OUF40" s="64"/>
      <c r="OUG40" s="64"/>
      <c r="OUH40" s="64"/>
      <c r="OUI40" s="64"/>
      <c r="OUJ40" s="64"/>
      <c r="OUK40" s="64"/>
      <c r="OUL40" s="64"/>
      <c r="OUM40" s="64"/>
      <c r="OUN40" s="64"/>
      <c r="OUO40" s="64"/>
      <c r="OUP40" s="64"/>
      <c r="OUQ40" s="64"/>
      <c r="OUR40" s="64"/>
      <c r="OUS40" s="64"/>
      <c r="OUT40" s="64"/>
      <c r="OUU40" s="64"/>
      <c r="OUV40" s="64"/>
      <c r="OUW40" s="64"/>
      <c r="OUX40" s="64"/>
      <c r="OUY40" s="64"/>
      <c r="OUZ40" s="64"/>
      <c r="OVA40" s="64"/>
      <c r="OVB40" s="64"/>
      <c r="OVC40" s="64"/>
      <c r="OVD40" s="64"/>
      <c r="OVE40" s="64"/>
      <c r="OVF40" s="64"/>
      <c r="OVG40" s="64"/>
      <c r="OVH40" s="64"/>
      <c r="OVI40" s="64"/>
      <c r="OVJ40" s="64"/>
      <c r="OVK40" s="64"/>
      <c r="OVL40" s="64"/>
      <c r="OVM40" s="64"/>
      <c r="OVN40" s="64"/>
      <c r="OVO40" s="64"/>
      <c r="OVP40" s="64"/>
      <c r="OVQ40" s="64"/>
      <c r="OVR40" s="64"/>
      <c r="OVS40" s="64"/>
      <c r="OVT40" s="64"/>
      <c r="OVU40" s="64"/>
      <c r="OVV40" s="64"/>
      <c r="OVW40" s="64"/>
      <c r="OVX40" s="64"/>
      <c r="OVY40" s="64"/>
      <c r="OVZ40" s="64"/>
      <c r="OWA40" s="64"/>
      <c r="OWB40" s="64"/>
      <c r="OWC40" s="64"/>
      <c r="OWD40" s="64"/>
      <c r="OWE40" s="64"/>
      <c r="OWF40" s="64"/>
      <c r="OWG40" s="64"/>
      <c r="OWH40" s="64"/>
      <c r="OWI40" s="64"/>
      <c r="OWJ40" s="64"/>
      <c r="OWK40" s="64"/>
      <c r="OWL40" s="64"/>
      <c r="OWM40" s="64"/>
      <c r="OWN40" s="64"/>
      <c r="OWO40" s="64"/>
      <c r="OWP40" s="64"/>
      <c r="OWQ40" s="64"/>
      <c r="OWR40" s="64"/>
      <c r="OWS40" s="64"/>
      <c r="OWT40" s="64"/>
      <c r="OWU40" s="64"/>
      <c r="OWV40" s="64"/>
      <c r="OWW40" s="64"/>
      <c r="OWX40" s="64"/>
      <c r="OWY40" s="64"/>
      <c r="OWZ40" s="64"/>
      <c r="OXA40" s="64"/>
      <c r="OXB40" s="64"/>
      <c r="OXC40" s="64"/>
      <c r="OXD40" s="64"/>
      <c r="OXE40" s="64"/>
      <c r="OXF40" s="64"/>
      <c r="OXG40" s="64"/>
      <c r="OXH40" s="64"/>
      <c r="OXI40" s="64"/>
      <c r="OXJ40" s="64"/>
      <c r="OXK40" s="64"/>
      <c r="OXL40" s="64"/>
      <c r="OXM40" s="64"/>
      <c r="OXN40" s="64"/>
      <c r="OXO40" s="64"/>
      <c r="OXP40" s="64"/>
      <c r="OXQ40" s="64"/>
      <c r="OXR40" s="64"/>
      <c r="OXS40" s="64"/>
      <c r="OXT40" s="64"/>
      <c r="OXU40" s="64"/>
      <c r="OXV40" s="64"/>
      <c r="OXW40" s="64"/>
      <c r="OXX40" s="64"/>
      <c r="OXY40" s="64"/>
      <c r="OXZ40" s="64"/>
      <c r="OYA40" s="64"/>
      <c r="OYB40" s="64"/>
      <c r="OYC40" s="64"/>
      <c r="OYD40" s="64"/>
      <c r="OYE40" s="64"/>
      <c r="OYF40" s="64"/>
      <c r="OYG40" s="64"/>
      <c r="OYH40" s="64"/>
      <c r="OYI40" s="64"/>
      <c r="OYJ40" s="64"/>
      <c r="OYK40" s="64"/>
      <c r="OYL40" s="64"/>
      <c r="OYM40" s="64"/>
      <c r="OYN40" s="64"/>
      <c r="OYO40" s="64"/>
      <c r="OYP40" s="64"/>
      <c r="OYQ40" s="64"/>
      <c r="OYR40" s="64"/>
      <c r="OYS40" s="64"/>
      <c r="OYT40" s="64"/>
      <c r="OYU40" s="64"/>
      <c r="OYV40" s="64"/>
      <c r="OYW40" s="64"/>
      <c r="OYX40" s="64"/>
      <c r="OYY40" s="64"/>
      <c r="OYZ40" s="64"/>
      <c r="OZA40" s="64"/>
      <c r="OZB40" s="64"/>
      <c r="OZC40" s="64"/>
      <c r="OZD40" s="64"/>
      <c r="OZE40" s="64"/>
      <c r="OZF40" s="64"/>
      <c r="OZG40" s="64"/>
      <c r="OZH40" s="64"/>
      <c r="OZI40" s="64"/>
      <c r="OZJ40" s="64"/>
      <c r="OZK40" s="64"/>
      <c r="OZL40" s="64"/>
      <c r="OZM40" s="64"/>
      <c r="OZN40" s="64"/>
      <c r="OZO40" s="64"/>
      <c r="OZP40" s="64"/>
      <c r="OZQ40" s="64"/>
      <c r="OZR40" s="64"/>
      <c r="OZS40" s="64"/>
      <c r="OZT40" s="64"/>
      <c r="OZU40" s="64"/>
      <c r="OZV40" s="64"/>
      <c r="OZW40" s="64"/>
      <c r="OZX40" s="64"/>
      <c r="OZY40" s="64"/>
      <c r="OZZ40" s="64"/>
      <c r="PAA40" s="64"/>
      <c r="PAB40" s="64"/>
      <c r="PAC40" s="64"/>
      <c r="PAD40" s="64"/>
      <c r="PAE40" s="64"/>
      <c r="PAF40" s="64"/>
      <c r="PAG40" s="64"/>
      <c r="PAH40" s="64"/>
      <c r="PAI40" s="64"/>
      <c r="PAJ40" s="64"/>
      <c r="PAK40" s="64"/>
      <c r="PAL40" s="64"/>
      <c r="PAM40" s="64"/>
      <c r="PAN40" s="64"/>
      <c r="PAO40" s="64"/>
      <c r="PAP40" s="64"/>
      <c r="PAQ40" s="64"/>
      <c r="PAR40" s="64"/>
      <c r="PAS40" s="64"/>
      <c r="PAT40" s="64"/>
      <c r="PAU40" s="64"/>
      <c r="PAV40" s="64"/>
      <c r="PAW40" s="64"/>
      <c r="PAX40" s="64"/>
      <c r="PAY40" s="64"/>
      <c r="PAZ40" s="64"/>
      <c r="PBA40" s="64"/>
      <c r="PBB40" s="64"/>
      <c r="PBC40" s="64"/>
      <c r="PBD40" s="64"/>
      <c r="PBE40" s="64"/>
      <c r="PBF40" s="64"/>
      <c r="PBG40" s="64"/>
      <c r="PBH40" s="64"/>
      <c r="PBI40" s="64"/>
      <c r="PBJ40" s="64"/>
      <c r="PBK40" s="64"/>
      <c r="PBL40" s="64"/>
      <c r="PBM40" s="64"/>
      <c r="PBN40" s="64"/>
      <c r="PBO40" s="64"/>
      <c r="PBP40" s="64"/>
      <c r="PBQ40" s="64"/>
      <c r="PBR40" s="64"/>
      <c r="PBS40" s="64"/>
      <c r="PBT40" s="64"/>
      <c r="PBU40" s="64"/>
      <c r="PBV40" s="64"/>
      <c r="PBW40" s="64"/>
      <c r="PBX40" s="64"/>
      <c r="PBY40" s="64"/>
      <c r="PBZ40" s="64"/>
      <c r="PCA40" s="64"/>
      <c r="PCB40" s="64"/>
      <c r="PCC40" s="64"/>
      <c r="PCD40" s="64"/>
      <c r="PCE40" s="64"/>
      <c r="PCF40" s="64"/>
      <c r="PCG40" s="64"/>
      <c r="PCH40" s="64"/>
      <c r="PCI40" s="64"/>
      <c r="PCJ40" s="64"/>
      <c r="PCK40" s="64"/>
      <c r="PCL40" s="64"/>
      <c r="PCM40" s="64"/>
      <c r="PCN40" s="64"/>
      <c r="PCO40" s="64"/>
      <c r="PCP40" s="64"/>
      <c r="PCQ40" s="64"/>
      <c r="PCR40" s="64"/>
      <c r="PCS40" s="64"/>
      <c r="PCT40" s="64"/>
      <c r="PCU40" s="64"/>
      <c r="PCV40" s="64"/>
      <c r="PCW40" s="64"/>
      <c r="PCX40" s="64"/>
      <c r="PCY40" s="64"/>
      <c r="PCZ40" s="64"/>
      <c r="PDA40" s="64"/>
      <c r="PDB40" s="64"/>
      <c r="PDC40" s="64"/>
      <c r="PDD40" s="64"/>
      <c r="PDE40" s="64"/>
      <c r="PDF40" s="64"/>
      <c r="PDG40" s="64"/>
      <c r="PDH40" s="64"/>
      <c r="PDI40" s="64"/>
      <c r="PDJ40" s="64"/>
      <c r="PDK40" s="64"/>
      <c r="PDL40" s="64"/>
      <c r="PDM40" s="64"/>
      <c r="PDN40" s="64"/>
      <c r="PDO40" s="64"/>
      <c r="PDP40" s="64"/>
      <c r="PDQ40" s="64"/>
      <c r="PDR40" s="64"/>
      <c r="PDS40" s="64"/>
      <c r="PDT40" s="64"/>
      <c r="PDU40" s="64"/>
      <c r="PDV40" s="64"/>
      <c r="PDW40" s="64"/>
      <c r="PDX40" s="64"/>
      <c r="PDY40" s="64"/>
      <c r="PDZ40" s="64"/>
      <c r="PEA40" s="64"/>
      <c r="PEB40" s="64"/>
      <c r="PEC40" s="64"/>
      <c r="PED40" s="64"/>
      <c r="PEE40" s="64"/>
      <c r="PEF40" s="64"/>
      <c r="PEG40" s="64"/>
      <c r="PEH40" s="64"/>
      <c r="PEI40" s="64"/>
      <c r="PEJ40" s="64"/>
      <c r="PEK40" s="64"/>
      <c r="PEL40" s="64"/>
      <c r="PEM40" s="64"/>
      <c r="PEN40" s="64"/>
      <c r="PEO40" s="64"/>
      <c r="PEP40" s="64"/>
      <c r="PEQ40" s="64"/>
      <c r="PER40" s="64"/>
      <c r="PES40" s="64"/>
      <c r="PET40" s="64"/>
      <c r="PEU40" s="64"/>
      <c r="PEV40" s="64"/>
      <c r="PEW40" s="64"/>
      <c r="PEX40" s="64"/>
      <c r="PEY40" s="64"/>
      <c r="PEZ40" s="64"/>
      <c r="PFA40" s="64"/>
      <c r="PFB40" s="64"/>
      <c r="PFC40" s="64"/>
      <c r="PFD40" s="64"/>
      <c r="PFE40" s="64"/>
      <c r="PFF40" s="64"/>
      <c r="PFG40" s="64"/>
      <c r="PFH40" s="64"/>
      <c r="PFI40" s="64"/>
      <c r="PFJ40" s="64"/>
      <c r="PFK40" s="64"/>
      <c r="PFL40" s="64"/>
      <c r="PFM40" s="64"/>
      <c r="PFN40" s="64"/>
      <c r="PFO40" s="64"/>
      <c r="PFP40" s="64"/>
      <c r="PFQ40" s="64"/>
      <c r="PFR40" s="64"/>
      <c r="PFS40" s="64"/>
      <c r="PFT40" s="64"/>
      <c r="PFU40" s="64"/>
      <c r="PFV40" s="64"/>
      <c r="PFW40" s="64"/>
      <c r="PFX40" s="64"/>
      <c r="PFY40" s="64"/>
      <c r="PFZ40" s="64"/>
      <c r="PGA40" s="64"/>
      <c r="PGB40" s="64"/>
      <c r="PGC40" s="64"/>
      <c r="PGD40" s="64"/>
      <c r="PGE40" s="64"/>
      <c r="PGF40" s="64"/>
      <c r="PGG40" s="64"/>
      <c r="PGH40" s="64"/>
      <c r="PGI40" s="64"/>
      <c r="PGJ40" s="64"/>
      <c r="PGK40" s="64"/>
      <c r="PGL40" s="64"/>
      <c r="PGM40" s="64"/>
      <c r="PGN40" s="64"/>
      <c r="PGO40" s="64"/>
      <c r="PGP40" s="64"/>
      <c r="PGQ40" s="64"/>
      <c r="PGR40" s="64"/>
      <c r="PGS40" s="64"/>
      <c r="PGT40" s="64"/>
      <c r="PGU40" s="64"/>
      <c r="PGV40" s="64"/>
      <c r="PGW40" s="64"/>
      <c r="PGX40" s="64"/>
      <c r="PGY40" s="64"/>
      <c r="PGZ40" s="64"/>
      <c r="PHA40" s="64"/>
      <c r="PHB40" s="64"/>
      <c r="PHC40" s="64"/>
      <c r="PHD40" s="64"/>
      <c r="PHE40" s="64"/>
      <c r="PHF40" s="64"/>
      <c r="PHG40" s="64"/>
      <c r="PHH40" s="64"/>
      <c r="PHI40" s="64"/>
      <c r="PHJ40" s="64"/>
      <c r="PHK40" s="64"/>
      <c r="PHL40" s="64"/>
      <c r="PHM40" s="64"/>
      <c r="PHN40" s="64"/>
      <c r="PHO40" s="64"/>
      <c r="PHP40" s="64"/>
      <c r="PHQ40" s="64"/>
      <c r="PHR40" s="64"/>
      <c r="PHS40" s="64"/>
      <c r="PHT40" s="64"/>
      <c r="PHU40" s="64"/>
      <c r="PHV40" s="64"/>
      <c r="PHW40" s="64"/>
      <c r="PHX40" s="64"/>
      <c r="PHY40" s="64"/>
      <c r="PHZ40" s="64"/>
      <c r="PIA40" s="64"/>
      <c r="PIB40" s="64"/>
      <c r="PIC40" s="64"/>
      <c r="PID40" s="64"/>
      <c r="PIE40" s="64"/>
      <c r="PIF40" s="64"/>
      <c r="PIG40" s="64"/>
      <c r="PIH40" s="64"/>
      <c r="PII40" s="64"/>
      <c r="PIJ40" s="64"/>
      <c r="PIK40" s="64"/>
      <c r="PIL40" s="64"/>
      <c r="PIM40" s="64"/>
      <c r="PIN40" s="64"/>
      <c r="PIO40" s="64"/>
      <c r="PIP40" s="64"/>
      <c r="PIQ40" s="64"/>
      <c r="PIR40" s="64"/>
      <c r="PIS40" s="64"/>
      <c r="PIT40" s="64"/>
      <c r="PIU40" s="64"/>
      <c r="PIV40" s="64"/>
      <c r="PIW40" s="64"/>
      <c r="PIX40" s="64"/>
      <c r="PIY40" s="64"/>
      <c r="PIZ40" s="64"/>
      <c r="PJA40" s="64"/>
      <c r="PJB40" s="64"/>
      <c r="PJC40" s="64"/>
      <c r="PJD40" s="64"/>
      <c r="PJE40" s="64"/>
      <c r="PJF40" s="64"/>
      <c r="PJG40" s="64"/>
      <c r="PJH40" s="64"/>
      <c r="PJI40" s="64"/>
      <c r="PJJ40" s="64"/>
      <c r="PJK40" s="64"/>
      <c r="PJL40" s="64"/>
      <c r="PJM40" s="64"/>
      <c r="PJN40" s="64"/>
      <c r="PJO40" s="64"/>
      <c r="PJP40" s="64"/>
      <c r="PJQ40" s="64"/>
      <c r="PJR40" s="64"/>
      <c r="PJS40" s="64"/>
      <c r="PJT40" s="64"/>
      <c r="PJU40" s="64"/>
      <c r="PJV40" s="64"/>
      <c r="PJW40" s="64"/>
      <c r="PJX40" s="64"/>
      <c r="PJY40" s="64"/>
      <c r="PJZ40" s="64"/>
      <c r="PKA40" s="64"/>
      <c r="PKB40" s="64"/>
      <c r="PKC40" s="64"/>
      <c r="PKD40" s="64"/>
      <c r="PKE40" s="64"/>
      <c r="PKF40" s="64"/>
      <c r="PKG40" s="64"/>
      <c r="PKH40" s="64"/>
      <c r="PKI40" s="64"/>
      <c r="PKJ40" s="64"/>
      <c r="PKK40" s="64"/>
      <c r="PKL40" s="64"/>
      <c r="PKM40" s="64"/>
      <c r="PKN40" s="64"/>
      <c r="PKO40" s="64"/>
      <c r="PKP40" s="64"/>
      <c r="PKQ40" s="64"/>
      <c r="PKR40" s="64"/>
      <c r="PKS40" s="64"/>
      <c r="PKT40" s="64"/>
      <c r="PKU40" s="64"/>
      <c r="PKV40" s="64"/>
      <c r="PKW40" s="64"/>
      <c r="PKX40" s="64"/>
      <c r="PKY40" s="64"/>
      <c r="PKZ40" s="64"/>
      <c r="PLA40" s="64"/>
      <c r="PLB40" s="64"/>
      <c r="PLC40" s="64"/>
      <c r="PLD40" s="64"/>
      <c r="PLE40" s="64"/>
      <c r="PLF40" s="64"/>
      <c r="PLG40" s="64"/>
      <c r="PLH40" s="64"/>
      <c r="PLI40" s="64"/>
      <c r="PLJ40" s="64"/>
      <c r="PLK40" s="64"/>
      <c r="PLL40" s="64"/>
      <c r="PLM40" s="64"/>
      <c r="PLN40" s="64"/>
      <c r="PLO40" s="64"/>
      <c r="PLP40" s="64"/>
      <c r="PLQ40" s="64"/>
      <c r="PLR40" s="64"/>
      <c r="PLS40" s="64"/>
      <c r="PLT40" s="64"/>
      <c r="PLU40" s="64"/>
      <c r="PLV40" s="64"/>
      <c r="PLW40" s="64"/>
      <c r="PLX40" s="64"/>
      <c r="PLY40" s="64"/>
      <c r="PLZ40" s="64"/>
      <c r="PMA40" s="64"/>
      <c r="PMB40" s="64"/>
      <c r="PMC40" s="64"/>
      <c r="PMD40" s="64"/>
      <c r="PME40" s="64"/>
      <c r="PMF40" s="64"/>
      <c r="PMG40" s="64"/>
      <c r="PMH40" s="64"/>
      <c r="PMI40" s="64"/>
      <c r="PMJ40" s="64"/>
      <c r="PMK40" s="64"/>
      <c r="PML40" s="64"/>
      <c r="PMM40" s="64"/>
      <c r="PMN40" s="64"/>
      <c r="PMO40" s="64"/>
      <c r="PMP40" s="64"/>
      <c r="PMQ40" s="64"/>
      <c r="PMR40" s="64"/>
      <c r="PMS40" s="64"/>
      <c r="PMT40" s="64"/>
      <c r="PMU40" s="64"/>
      <c r="PMV40" s="64"/>
      <c r="PMW40" s="64"/>
      <c r="PMX40" s="64"/>
      <c r="PMY40" s="64"/>
      <c r="PMZ40" s="64"/>
      <c r="PNA40" s="64"/>
      <c r="PNB40" s="64"/>
      <c r="PNC40" s="64"/>
      <c r="PND40" s="64"/>
      <c r="PNE40" s="64"/>
      <c r="PNF40" s="64"/>
      <c r="PNG40" s="64"/>
      <c r="PNH40" s="64"/>
      <c r="PNI40" s="64"/>
      <c r="PNJ40" s="64"/>
      <c r="PNK40" s="64"/>
      <c r="PNL40" s="64"/>
      <c r="PNM40" s="64"/>
      <c r="PNN40" s="64"/>
      <c r="PNO40" s="64"/>
      <c r="PNP40" s="64"/>
      <c r="PNQ40" s="64"/>
      <c r="PNR40" s="64"/>
      <c r="PNS40" s="64"/>
      <c r="PNT40" s="64"/>
      <c r="PNU40" s="64"/>
      <c r="PNV40" s="64"/>
      <c r="PNW40" s="64"/>
      <c r="PNX40" s="64"/>
      <c r="PNY40" s="64"/>
      <c r="PNZ40" s="64"/>
      <c r="POA40" s="64"/>
      <c r="POB40" s="64"/>
      <c r="POC40" s="64"/>
      <c r="POD40" s="64"/>
      <c r="POE40" s="64"/>
      <c r="POF40" s="64"/>
      <c r="POG40" s="64"/>
      <c r="POH40" s="64"/>
      <c r="POI40" s="64"/>
      <c r="POJ40" s="64"/>
      <c r="POK40" s="64"/>
      <c r="POL40" s="64"/>
      <c r="POM40" s="64"/>
      <c r="PON40" s="64"/>
      <c r="POO40" s="64"/>
      <c r="POP40" s="64"/>
      <c r="POQ40" s="64"/>
      <c r="POR40" s="64"/>
      <c r="POS40" s="64"/>
      <c r="POT40" s="64"/>
      <c r="POU40" s="64"/>
      <c r="POV40" s="64"/>
      <c r="POW40" s="64"/>
      <c r="POX40" s="64"/>
      <c r="POY40" s="64"/>
      <c r="POZ40" s="64"/>
      <c r="PPA40" s="64"/>
      <c r="PPB40" s="64"/>
      <c r="PPC40" s="64"/>
      <c r="PPD40" s="64"/>
      <c r="PPE40" s="64"/>
      <c r="PPF40" s="64"/>
      <c r="PPG40" s="64"/>
      <c r="PPH40" s="64"/>
      <c r="PPI40" s="64"/>
      <c r="PPJ40" s="64"/>
      <c r="PPK40" s="64"/>
      <c r="PPL40" s="64"/>
      <c r="PPM40" s="64"/>
      <c r="PPN40" s="64"/>
      <c r="PPO40" s="64"/>
      <c r="PPP40" s="64"/>
      <c r="PPQ40" s="64"/>
      <c r="PPR40" s="64"/>
      <c r="PPS40" s="64"/>
      <c r="PPT40" s="64"/>
      <c r="PPU40" s="64"/>
      <c r="PPV40" s="64"/>
      <c r="PPW40" s="64"/>
      <c r="PPX40" s="64"/>
      <c r="PPY40" s="64"/>
      <c r="PPZ40" s="64"/>
      <c r="PQA40" s="64"/>
      <c r="PQB40" s="64"/>
      <c r="PQC40" s="64"/>
      <c r="PQD40" s="64"/>
      <c r="PQE40" s="64"/>
      <c r="PQF40" s="64"/>
      <c r="PQG40" s="64"/>
      <c r="PQH40" s="64"/>
      <c r="PQI40" s="64"/>
      <c r="PQJ40" s="64"/>
      <c r="PQK40" s="64"/>
      <c r="PQL40" s="64"/>
      <c r="PQM40" s="64"/>
      <c r="PQN40" s="64"/>
      <c r="PQO40" s="64"/>
      <c r="PQP40" s="64"/>
      <c r="PQQ40" s="64"/>
      <c r="PQR40" s="64"/>
      <c r="PQS40" s="64"/>
      <c r="PQT40" s="64"/>
      <c r="PQU40" s="64"/>
      <c r="PQV40" s="64"/>
      <c r="PQW40" s="64"/>
      <c r="PQX40" s="64"/>
      <c r="PQY40" s="64"/>
      <c r="PQZ40" s="64"/>
      <c r="PRA40" s="64"/>
      <c r="PRB40" s="64"/>
      <c r="PRC40" s="64"/>
      <c r="PRD40" s="64"/>
      <c r="PRE40" s="64"/>
      <c r="PRF40" s="64"/>
      <c r="PRG40" s="64"/>
      <c r="PRH40" s="64"/>
      <c r="PRI40" s="64"/>
      <c r="PRJ40" s="64"/>
      <c r="PRK40" s="64"/>
      <c r="PRL40" s="64"/>
      <c r="PRM40" s="64"/>
      <c r="PRN40" s="64"/>
      <c r="PRO40" s="64"/>
      <c r="PRP40" s="64"/>
      <c r="PRQ40" s="64"/>
      <c r="PRR40" s="64"/>
      <c r="PRS40" s="64"/>
      <c r="PRT40" s="64"/>
      <c r="PRU40" s="64"/>
      <c r="PRV40" s="64"/>
      <c r="PRW40" s="64"/>
      <c r="PRX40" s="64"/>
      <c r="PRY40" s="64"/>
      <c r="PRZ40" s="64"/>
      <c r="PSA40" s="64"/>
      <c r="PSB40" s="64"/>
      <c r="PSC40" s="64"/>
      <c r="PSD40" s="64"/>
      <c r="PSE40" s="64"/>
      <c r="PSF40" s="64"/>
      <c r="PSG40" s="64"/>
      <c r="PSH40" s="64"/>
      <c r="PSI40" s="64"/>
      <c r="PSJ40" s="64"/>
      <c r="PSK40" s="64"/>
      <c r="PSL40" s="64"/>
      <c r="PSM40" s="64"/>
      <c r="PSN40" s="64"/>
      <c r="PSO40" s="64"/>
      <c r="PSP40" s="64"/>
      <c r="PSQ40" s="64"/>
      <c r="PSR40" s="64"/>
      <c r="PSS40" s="64"/>
      <c r="PST40" s="64"/>
      <c r="PSU40" s="64"/>
      <c r="PSV40" s="64"/>
      <c r="PSW40" s="64"/>
      <c r="PSX40" s="64"/>
      <c r="PSY40" s="64"/>
      <c r="PSZ40" s="64"/>
      <c r="PTA40" s="64"/>
      <c r="PTB40" s="64"/>
      <c r="PTC40" s="64"/>
      <c r="PTD40" s="64"/>
      <c r="PTE40" s="64"/>
      <c r="PTF40" s="64"/>
      <c r="PTG40" s="64"/>
      <c r="PTH40" s="64"/>
      <c r="PTI40" s="64"/>
      <c r="PTJ40" s="64"/>
      <c r="PTK40" s="64"/>
      <c r="PTL40" s="64"/>
      <c r="PTM40" s="64"/>
      <c r="PTN40" s="64"/>
      <c r="PTO40" s="64"/>
      <c r="PTP40" s="64"/>
      <c r="PTQ40" s="64"/>
      <c r="PTR40" s="64"/>
      <c r="PTS40" s="64"/>
      <c r="PTT40" s="64"/>
      <c r="PTU40" s="64"/>
      <c r="PTV40" s="64"/>
      <c r="PTW40" s="64"/>
      <c r="PTX40" s="64"/>
      <c r="PTY40" s="64"/>
      <c r="PTZ40" s="64"/>
      <c r="PUA40" s="64"/>
      <c r="PUB40" s="64"/>
      <c r="PUC40" s="64"/>
      <c r="PUD40" s="64"/>
      <c r="PUE40" s="64"/>
      <c r="PUF40" s="64"/>
      <c r="PUG40" s="64"/>
      <c r="PUH40" s="64"/>
      <c r="PUI40" s="64"/>
      <c r="PUJ40" s="64"/>
      <c r="PUK40" s="64"/>
      <c r="PUL40" s="64"/>
      <c r="PUM40" s="64"/>
      <c r="PUN40" s="64"/>
      <c r="PUO40" s="64"/>
      <c r="PUP40" s="64"/>
      <c r="PUQ40" s="64"/>
      <c r="PUR40" s="64"/>
      <c r="PUS40" s="64"/>
      <c r="PUT40" s="64"/>
      <c r="PUU40" s="64"/>
      <c r="PUV40" s="64"/>
      <c r="PUW40" s="64"/>
      <c r="PUX40" s="64"/>
      <c r="PUY40" s="64"/>
      <c r="PUZ40" s="64"/>
      <c r="PVA40" s="64"/>
      <c r="PVB40" s="64"/>
      <c r="PVC40" s="64"/>
      <c r="PVD40" s="64"/>
      <c r="PVE40" s="64"/>
      <c r="PVF40" s="64"/>
      <c r="PVG40" s="64"/>
      <c r="PVH40" s="64"/>
      <c r="PVI40" s="64"/>
      <c r="PVJ40" s="64"/>
      <c r="PVK40" s="64"/>
      <c r="PVL40" s="64"/>
      <c r="PVM40" s="64"/>
      <c r="PVN40" s="64"/>
      <c r="PVO40" s="64"/>
      <c r="PVP40" s="64"/>
      <c r="PVQ40" s="64"/>
      <c r="PVR40" s="64"/>
      <c r="PVS40" s="64"/>
      <c r="PVT40" s="64"/>
      <c r="PVU40" s="64"/>
      <c r="PVV40" s="64"/>
      <c r="PVW40" s="64"/>
      <c r="PVX40" s="64"/>
      <c r="PVY40" s="64"/>
      <c r="PVZ40" s="64"/>
      <c r="PWA40" s="64"/>
      <c r="PWB40" s="64"/>
      <c r="PWC40" s="64"/>
      <c r="PWD40" s="64"/>
      <c r="PWE40" s="64"/>
      <c r="PWF40" s="64"/>
      <c r="PWG40" s="64"/>
      <c r="PWH40" s="64"/>
      <c r="PWI40" s="64"/>
      <c r="PWJ40" s="64"/>
      <c r="PWK40" s="64"/>
      <c r="PWL40" s="64"/>
      <c r="PWM40" s="64"/>
      <c r="PWN40" s="64"/>
      <c r="PWO40" s="64"/>
      <c r="PWP40" s="64"/>
      <c r="PWQ40" s="64"/>
      <c r="PWR40" s="64"/>
      <c r="PWS40" s="64"/>
      <c r="PWT40" s="64"/>
      <c r="PWU40" s="64"/>
      <c r="PWV40" s="64"/>
      <c r="PWW40" s="64"/>
      <c r="PWX40" s="64"/>
      <c r="PWY40" s="64"/>
      <c r="PWZ40" s="64"/>
      <c r="PXA40" s="64"/>
      <c r="PXB40" s="64"/>
      <c r="PXC40" s="64"/>
      <c r="PXD40" s="64"/>
      <c r="PXE40" s="64"/>
      <c r="PXF40" s="64"/>
      <c r="PXG40" s="64"/>
      <c r="PXH40" s="64"/>
      <c r="PXI40" s="64"/>
      <c r="PXJ40" s="64"/>
      <c r="PXK40" s="64"/>
      <c r="PXL40" s="64"/>
      <c r="PXM40" s="64"/>
      <c r="PXN40" s="64"/>
      <c r="PXO40" s="64"/>
      <c r="PXP40" s="64"/>
      <c r="PXQ40" s="64"/>
      <c r="PXR40" s="64"/>
      <c r="PXS40" s="64"/>
      <c r="PXT40" s="64"/>
      <c r="PXU40" s="64"/>
      <c r="PXV40" s="64"/>
      <c r="PXW40" s="64"/>
      <c r="PXX40" s="64"/>
      <c r="PXY40" s="64"/>
      <c r="PXZ40" s="64"/>
      <c r="PYA40" s="64"/>
      <c r="PYB40" s="64"/>
      <c r="PYC40" s="64"/>
      <c r="PYD40" s="64"/>
      <c r="PYE40" s="64"/>
      <c r="PYF40" s="64"/>
      <c r="PYG40" s="64"/>
      <c r="PYH40" s="64"/>
      <c r="PYI40" s="64"/>
      <c r="PYJ40" s="64"/>
      <c r="PYK40" s="64"/>
      <c r="PYL40" s="64"/>
      <c r="PYM40" s="64"/>
      <c r="PYN40" s="64"/>
      <c r="PYO40" s="64"/>
      <c r="PYP40" s="64"/>
      <c r="PYQ40" s="64"/>
      <c r="PYR40" s="64"/>
      <c r="PYS40" s="64"/>
      <c r="PYT40" s="64"/>
      <c r="PYU40" s="64"/>
      <c r="PYV40" s="64"/>
      <c r="PYW40" s="64"/>
      <c r="PYX40" s="64"/>
      <c r="PYY40" s="64"/>
      <c r="PYZ40" s="64"/>
      <c r="PZA40" s="64"/>
      <c r="PZB40" s="64"/>
      <c r="PZC40" s="64"/>
      <c r="PZD40" s="64"/>
      <c r="PZE40" s="64"/>
      <c r="PZF40" s="64"/>
      <c r="PZG40" s="64"/>
      <c r="PZH40" s="64"/>
      <c r="PZI40" s="64"/>
      <c r="PZJ40" s="64"/>
      <c r="PZK40" s="64"/>
      <c r="PZL40" s="64"/>
      <c r="PZM40" s="64"/>
      <c r="PZN40" s="64"/>
      <c r="PZO40" s="64"/>
      <c r="PZP40" s="64"/>
      <c r="PZQ40" s="64"/>
      <c r="PZR40" s="64"/>
      <c r="PZS40" s="64"/>
      <c r="PZT40" s="64"/>
      <c r="PZU40" s="64"/>
      <c r="PZV40" s="64"/>
      <c r="PZW40" s="64"/>
      <c r="PZX40" s="64"/>
      <c r="PZY40" s="64"/>
      <c r="PZZ40" s="64"/>
      <c r="QAA40" s="64"/>
      <c r="QAB40" s="64"/>
      <c r="QAC40" s="64"/>
      <c r="QAD40" s="64"/>
      <c r="QAE40" s="64"/>
      <c r="QAF40" s="64"/>
      <c r="QAG40" s="64"/>
      <c r="QAH40" s="64"/>
      <c r="QAI40" s="64"/>
      <c r="QAJ40" s="64"/>
      <c r="QAK40" s="64"/>
      <c r="QAL40" s="64"/>
      <c r="QAM40" s="64"/>
      <c r="QAN40" s="64"/>
      <c r="QAO40" s="64"/>
      <c r="QAP40" s="64"/>
      <c r="QAQ40" s="64"/>
      <c r="QAR40" s="64"/>
      <c r="QAS40" s="64"/>
      <c r="QAT40" s="64"/>
      <c r="QAU40" s="64"/>
      <c r="QAV40" s="64"/>
      <c r="QAW40" s="64"/>
      <c r="QAX40" s="64"/>
      <c r="QAY40" s="64"/>
      <c r="QAZ40" s="64"/>
      <c r="QBA40" s="64"/>
      <c r="QBB40" s="64"/>
      <c r="QBC40" s="64"/>
      <c r="QBD40" s="64"/>
      <c r="QBE40" s="64"/>
      <c r="QBF40" s="64"/>
      <c r="QBG40" s="64"/>
      <c r="QBH40" s="64"/>
      <c r="QBI40" s="64"/>
      <c r="QBJ40" s="64"/>
      <c r="QBK40" s="64"/>
      <c r="QBL40" s="64"/>
      <c r="QBM40" s="64"/>
      <c r="QBN40" s="64"/>
      <c r="QBO40" s="64"/>
      <c r="QBP40" s="64"/>
      <c r="QBQ40" s="64"/>
      <c r="QBR40" s="64"/>
      <c r="QBS40" s="64"/>
      <c r="QBT40" s="64"/>
      <c r="QBU40" s="64"/>
      <c r="QBV40" s="64"/>
      <c r="QBW40" s="64"/>
      <c r="QBX40" s="64"/>
      <c r="QBY40" s="64"/>
      <c r="QBZ40" s="64"/>
      <c r="QCA40" s="64"/>
      <c r="QCB40" s="64"/>
      <c r="QCC40" s="64"/>
      <c r="QCD40" s="64"/>
      <c r="QCE40" s="64"/>
      <c r="QCF40" s="64"/>
      <c r="QCG40" s="64"/>
      <c r="QCH40" s="64"/>
      <c r="QCI40" s="64"/>
      <c r="QCJ40" s="64"/>
      <c r="QCK40" s="64"/>
      <c r="QCL40" s="64"/>
      <c r="QCM40" s="64"/>
      <c r="QCN40" s="64"/>
      <c r="QCO40" s="64"/>
      <c r="QCP40" s="64"/>
      <c r="QCQ40" s="64"/>
      <c r="QCR40" s="64"/>
      <c r="QCS40" s="64"/>
      <c r="QCT40" s="64"/>
      <c r="QCU40" s="64"/>
      <c r="QCV40" s="64"/>
      <c r="QCW40" s="64"/>
      <c r="QCX40" s="64"/>
      <c r="QCY40" s="64"/>
      <c r="QCZ40" s="64"/>
      <c r="QDA40" s="64"/>
      <c r="QDB40" s="64"/>
      <c r="QDC40" s="64"/>
      <c r="QDD40" s="64"/>
      <c r="QDE40" s="64"/>
      <c r="QDF40" s="64"/>
      <c r="QDG40" s="64"/>
      <c r="QDH40" s="64"/>
      <c r="QDI40" s="64"/>
      <c r="QDJ40" s="64"/>
      <c r="QDK40" s="64"/>
      <c r="QDL40" s="64"/>
      <c r="QDM40" s="64"/>
      <c r="QDN40" s="64"/>
      <c r="QDO40" s="64"/>
      <c r="QDP40" s="64"/>
      <c r="QDQ40" s="64"/>
      <c r="QDR40" s="64"/>
      <c r="QDS40" s="64"/>
      <c r="QDT40" s="64"/>
      <c r="QDU40" s="64"/>
      <c r="QDV40" s="64"/>
      <c r="QDW40" s="64"/>
      <c r="QDX40" s="64"/>
      <c r="QDY40" s="64"/>
      <c r="QDZ40" s="64"/>
      <c r="QEA40" s="64"/>
      <c r="QEB40" s="64"/>
      <c r="QEC40" s="64"/>
      <c r="QED40" s="64"/>
      <c r="QEE40" s="64"/>
      <c r="QEF40" s="64"/>
      <c r="QEG40" s="64"/>
      <c r="QEH40" s="64"/>
      <c r="QEI40" s="64"/>
      <c r="QEJ40" s="64"/>
      <c r="QEK40" s="64"/>
      <c r="QEL40" s="64"/>
      <c r="QEM40" s="64"/>
      <c r="QEN40" s="64"/>
      <c r="QEO40" s="64"/>
      <c r="QEP40" s="64"/>
      <c r="QEQ40" s="64"/>
      <c r="QER40" s="64"/>
      <c r="QES40" s="64"/>
      <c r="QET40" s="64"/>
      <c r="QEU40" s="64"/>
      <c r="QEV40" s="64"/>
      <c r="QEW40" s="64"/>
      <c r="QEX40" s="64"/>
      <c r="QEY40" s="64"/>
      <c r="QEZ40" s="64"/>
      <c r="QFA40" s="64"/>
      <c r="QFB40" s="64"/>
      <c r="QFC40" s="64"/>
      <c r="QFD40" s="64"/>
      <c r="QFE40" s="64"/>
      <c r="QFF40" s="64"/>
      <c r="QFG40" s="64"/>
      <c r="QFH40" s="64"/>
      <c r="QFI40" s="64"/>
      <c r="QFJ40" s="64"/>
      <c r="QFK40" s="64"/>
      <c r="QFL40" s="64"/>
      <c r="QFM40" s="64"/>
      <c r="QFN40" s="64"/>
      <c r="QFO40" s="64"/>
      <c r="QFP40" s="64"/>
      <c r="QFQ40" s="64"/>
      <c r="QFR40" s="64"/>
      <c r="QFS40" s="64"/>
      <c r="QFT40" s="64"/>
      <c r="QFU40" s="64"/>
      <c r="QFV40" s="64"/>
      <c r="QFW40" s="64"/>
      <c r="QFX40" s="64"/>
      <c r="QFY40" s="64"/>
      <c r="QFZ40" s="64"/>
      <c r="QGA40" s="64"/>
      <c r="QGB40" s="64"/>
      <c r="QGC40" s="64"/>
      <c r="QGD40" s="64"/>
      <c r="QGE40" s="64"/>
      <c r="QGF40" s="64"/>
      <c r="QGG40" s="64"/>
      <c r="QGH40" s="64"/>
      <c r="QGI40" s="64"/>
      <c r="QGJ40" s="64"/>
      <c r="QGK40" s="64"/>
      <c r="QGL40" s="64"/>
      <c r="QGM40" s="64"/>
      <c r="QGN40" s="64"/>
      <c r="QGO40" s="64"/>
      <c r="QGP40" s="64"/>
      <c r="QGQ40" s="64"/>
      <c r="QGR40" s="64"/>
      <c r="QGS40" s="64"/>
      <c r="QGT40" s="64"/>
      <c r="QGU40" s="64"/>
      <c r="QGV40" s="64"/>
      <c r="QGW40" s="64"/>
      <c r="QGX40" s="64"/>
      <c r="QGY40" s="64"/>
      <c r="QGZ40" s="64"/>
      <c r="QHA40" s="64"/>
      <c r="QHB40" s="64"/>
      <c r="QHC40" s="64"/>
      <c r="QHD40" s="64"/>
      <c r="QHE40" s="64"/>
      <c r="QHF40" s="64"/>
      <c r="QHG40" s="64"/>
      <c r="QHH40" s="64"/>
      <c r="QHI40" s="64"/>
      <c r="QHJ40" s="64"/>
      <c r="QHK40" s="64"/>
      <c r="QHL40" s="64"/>
      <c r="QHM40" s="64"/>
      <c r="QHN40" s="64"/>
      <c r="QHO40" s="64"/>
      <c r="QHP40" s="64"/>
      <c r="QHQ40" s="64"/>
      <c r="QHR40" s="64"/>
      <c r="QHS40" s="64"/>
      <c r="QHT40" s="64"/>
      <c r="QHU40" s="64"/>
      <c r="QHV40" s="64"/>
      <c r="QHW40" s="64"/>
      <c r="QHX40" s="64"/>
      <c r="QHY40" s="64"/>
      <c r="QHZ40" s="64"/>
      <c r="QIA40" s="64"/>
      <c r="QIB40" s="64"/>
      <c r="QIC40" s="64"/>
      <c r="QID40" s="64"/>
      <c r="QIE40" s="64"/>
      <c r="QIF40" s="64"/>
      <c r="QIG40" s="64"/>
      <c r="QIH40" s="64"/>
      <c r="QII40" s="64"/>
      <c r="QIJ40" s="64"/>
      <c r="QIK40" s="64"/>
      <c r="QIL40" s="64"/>
      <c r="QIM40" s="64"/>
      <c r="QIN40" s="64"/>
      <c r="QIO40" s="64"/>
      <c r="QIP40" s="64"/>
      <c r="QIQ40" s="64"/>
      <c r="QIR40" s="64"/>
      <c r="QIS40" s="64"/>
      <c r="QIT40" s="64"/>
      <c r="QIU40" s="64"/>
      <c r="QIV40" s="64"/>
      <c r="QIW40" s="64"/>
      <c r="QIX40" s="64"/>
      <c r="QIY40" s="64"/>
      <c r="QIZ40" s="64"/>
      <c r="QJA40" s="64"/>
      <c r="QJB40" s="64"/>
      <c r="QJC40" s="64"/>
      <c r="QJD40" s="64"/>
      <c r="QJE40" s="64"/>
      <c r="QJF40" s="64"/>
      <c r="QJG40" s="64"/>
      <c r="QJH40" s="64"/>
      <c r="QJI40" s="64"/>
      <c r="QJJ40" s="64"/>
      <c r="QJK40" s="64"/>
      <c r="QJL40" s="64"/>
      <c r="QJM40" s="64"/>
      <c r="QJN40" s="64"/>
      <c r="QJO40" s="64"/>
      <c r="QJP40" s="64"/>
      <c r="QJQ40" s="64"/>
      <c r="QJR40" s="64"/>
      <c r="QJS40" s="64"/>
      <c r="QJT40" s="64"/>
      <c r="QJU40" s="64"/>
      <c r="QJV40" s="64"/>
      <c r="QJW40" s="64"/>
      <c r="QJX40" s="64"/>
      <c r="QJY40" s="64"/>
      <c r="QJZ40" s="64"/>
      <c r="QKA40" s="64"/>
      <c r="QKB40" s="64"/>
      <c r="QKC40" s="64"/>
      <c r="QKD40" s="64"/>
      <c r="QKE40" s="64"/>
      <c r="QKF40" s="64"/>
      <c r="QKG40" s="64"/>
      <c r="QKH40" s="64"/>
      <c r="QKI40" s="64"/>
      <c r="QKJ40" s="64"/>
      <c r="QKK40" s="64"/>
      <c r="QKL40" s="64"/>
      <c r="QKM40" s="64"/>
      <c r="QKN40" s="64"/>
      <c r="QKO40" s="64"/>
      <c r="QKP40" s="64"/>
      <c r="QKQ40" s="64"/>
      <c r="QKR40" s="64"/>
      <c r="QKS40" s="64"/>
      <c r="QKT40" s="64"/>
      <c r="QKU40" s="64"/>
      <c r="QKV40" s="64"/>
      <c r="QKW40" s="64"/>
      <c r="QKX40" s="64"/>
      <c r="QKY40" s="64"/>
      <c r="QKZ40" s="64"/>
      <c r="QLA40" s="64"/>
      <c r="QLB40" s="64"/>
      <c r="QLC40" s="64"/>
      <c r="QLD40" s="64"/>
      <c r="QLE40" s="64"/>
      <c r="QLF40" s="64"/>
      <c r="QLG40" s="64"/>
      <c r="QLH40" s="64"/>
      <c r="QLI40" s="64"/>
      <c r="QLJ40" s="64"/>
      <c r="QLK40" s="64"/>
      <c r="QLL40" s="64"/>
      <c r="QLM40" s="64"/>
      <c r="QLN40" s="64"/>
      <c r="QLO40" s="64"/>
      <c r="QLP40" s="64"/>
      <c r="QLQ40" s="64"/>
      <c r="QLR40" s="64"/>
      <c r="QLS40" s="64"/>
      <c r="QLT40" s="64"/>
      <c r="QLU40" s="64"/>
      <c r="QLV40" s="64"/>
      <c r="QLW40" s="64"/>
      <c r="QLX40" s="64"/>
      <c r="QLY40" s="64"/>
      <c r="QLZ40" s="64"/>
      <c r="QMA40" s="64"/>
      <c r="QMB40" s="64"/>
      <c r="QMC40" s="64"/>
      <c r="QMD40" s="64"/>
      <c r="QME40" s="64"/>
      <c r="QMF40" s="64"/>
      <c r="QMG40" s="64"/>
      <c r="QMH40" s="64"/>
      <c r="QMI40" s="64"/>
      <c r="QMJ40" s="64"/>
      <c r="QMK40" s="64"/>
      <c r="QML40" s="64"/>
      <c r="QMM40" s="64"/>
      <c r="QMN40" s="64"/>
      <c r="QMO40" s="64"/>
      <c r="QMP40" s="64"/>
      <c r="QMQ40" s="64"/>
      <c r="QMR40" s="64"/>
      <c r="QMS40" s="64"/>
      <c r="QMT40" s="64"/>
      <c r="QMU40" s="64"/>
      <c r="QMV40" s="64"/>
      <c r="QMW40" s="64"/>
      <c r="QMX40" s="64"/>
      <c r="QMY40" s="64"/>
      <c r="QMZ40" s="64"/>
      <c r="QNA40" s="64"/>
      <c r="QNB40" s="64"/>
      <c r="QNC40" s="64"/>
      <c r="QND40" s="64"/>
      <c r="QNE40" s="64"/>
      <c r="QNF40" s="64"/>
      <c r="QNG40" s="64"/>
      <c r="QNH40" s="64"/>
      <c r="QNI40" s="64"/>
      <c r="QNJ40" s="64"/>
      <c r="QNK40" s="64"/>
      <c r="QNL40" s="64"/>
      <c r="QNM40" s="64"/>
      <c r="QNN40" s="64"/>
      <c r="QNO40" s="64"/>
      <c r="QNP40" s="64"/>
      <c r="QNQ40" s="64"/>
      <c r="QNR40" s="64"/>
      <c r="QNS40" s="64"/>
      <c r="QNT40" s="64"/>
      <c r="QNU40" s="64"/>
      <c r="QNV40" s="64"/>
      <c r="QNW40" s="64"/>
      <c r="QNX40" s="64"/>
      <c r="QNY40" s="64"/>
      <c r="QNZ40" s="64"/>
      <c r="QOA40" s="64"/>
      <c r="QOB40" s="64"/>
      <c r="QOC40" s="64"/>
      <c r="QOD40" s="64"/>
      <c r="QOE40" s="64"/>
      <c r="QOF40" s="64"/>
      <c r="QOG40" s="64"/>
      <c r="QOH40" s="64"/>
      <c r="QOI40" s="64"/>
      <c r="QOJ40" s="64"/>
      <c r="QOK40" s="64"/>
      <c r="QOL40" s="64"/>
      <c r="QOM40" s="64"/>
      <c r="QON40" s="64"/>
      <c r="QOO40" s="64"/>
      <c r="QOP40" s="64"/>
      <c r="QOQ40" s="64"/>
      <c r="QOR40" s="64"/>
      <c r="QOS40" s="64"/>
      <c r="QOT40" s="64"/>
      <c r="QOU40" s="64"/>
      <c r="QOV40" s="64"/>
      <c r="QOW40" s="64"/>
      <c r="QOX40" s="64"/>
      <c r="QOY40" s="64"/>
      <c r="QOZ40" s="64"/>
      <c r="QPA40" s="64"/>
      <c r="QPB40" s="64"/>
      <c r="QPC40" s="64"/>
      <c r="QPD40" s="64"/>
      <c r="QPE40" s="64"/>
      <c r="QPF40" s="64"/>
      <c r="QPG40" s="64"/>
      <c r="QPH40" s="64"/>
      <c r="QPI40" s="64"/>
      <c r="QPJ40" s="64"/>
      <c r="QPK40" s="64"/>
      <c r="QPL40" s="64"/>
      <c r="QPM40" s="64"/>
      <c r="QPN40" s="64"/>
      <c r="QPO40" s="64"/>
      <c r="QPP40" s="64"/>
      <c r="QPQ40" s="64"/>
      <c r="QPR40" s="64"/>
      <c r="QPS40" s="64"/>
      <c r="QPT40" s="64"/>
      <c r="QPU40" s="64"/>
      <c r="QPV40" s="64"/>
      <c r="QPW40" s="64"/>
      <c r="QPX40" s="64"/>
      <c r="QPY40" s="64"/>
      <c r="QPZ40" s="64"/>
      <c r="QQA40" s="64"/>
      <c r="QQB40" s="64"/>
      <c r="QQC40" s="64"/>
      <c r="QQD40" s="64"/>
      <c r="QQE40" s="64"/>
      <c r="QQF40" s="64"/>
      <c r="QQG40" s="64"/>
      <c r="QQH40" s="64"/>
      <c r="QQI40" s="64"/>
      <c r="QQJ40" s="64"/>
      <c r="QQK40" s="64"/>
      <c r="QQL40" s="64"/>
      <c r="QQM40" s="64"/>
      <c r="QQN40" s="64"/>
      <c r="QQO40" s="64"/>
      <c r="QQP40" s="64"/>
      <c r="QQQ40" s="64"/>
      <c r="QQR40" s="64"/>
      <c r="QQS40" s="64"/>
      <c r="QQT40" s="64"/>
      <c r="QQU40" s="64"/>
      <c r="QQV40" s="64"/>
      <c r="QQW40" s="64"/>
      <c r="QQX40" s="64"/>
      <c r="QQY40" s="64"/>
      <c r="QQZ40" s="64"/>
      <c r="QRA40" s="64"/>
      <c r="QRB40" s="64"/>
      <c r="QRC40" s="64"/>
      <c r="QRD40" s="64"/>
      <c r="QRE40" s="64"/>
      <c r="QRF40" s="64"/>
      <c r="QRG40" s="64"/>
      <c r="QRH40" s="64"/>
      <c r="QRI40" s="64"/>
      <c r="QRJ40" s="64"/>
      <c r="QRK40" s="64"/>
      <c r="QRL40" s="64"/>
      <c r="QRM40" s="64"/>
      <c r="QRN40" s="64"/>
      <c r="QRO40" s="64"/>
      <c r="QRP40" s="64"/>
      <c r="QRQ40" s="64"/>
      <c r="QRR40" s="64"/>
      <c r="QRS40" s="64"/>
      <c r="QRT40" s="64"/>
      <c r="QRU40" s="64"/>
      <c r="QRV40" s="64"/>
      <c r="QRW40" s="64"/>
      <c r="QRX40" s="64"/>
      <c r="QRY40" s="64"/>
      <c r="QRZ40" s="64"/>
      <c r="QSA40" s="64"/>
      <c r="QSB40" s="64"/>
      <c r="QSC40" s="64"/>
      <c r="QSD40" s="64"/>
      <c r="QSE40" s="64"/>
      <c r="QSF40" s="64"/>
      <c r="QSG40" s="64"/>
      <c r="QSH40" s="64"/>
      <c r="QSI40" s="64"/>
      <c r="QSJ40" s="64"/>
      <c r="QSK40" s="64"/>
      <c r="QSL40" s="64"/>
      <c r="QSM40" s="64"/>
      <c r="QSN40" s="64"/>
      <c r="QSO40" s="64"/>
      <c r="QSP40" s="64"/>
      <c r="QSQ40" s="64"/>
      <c r="QSR40" s="64"/>
      <c r="QSS40" s="64"/>
      <c r="QST40" s="64"/>
      <c r="QSU40" s="64"/>
      <c r="QSV40" s="64"/>
      <c r="QSW40" s="64"/>
      <c r="QSX40" s="64"/>
      <c r="QSY40" s="64"/>
      <c r="QSZ40" s="64"/>
      <c r="QTA40" s="64"/>
      <c r="QTB40" s="64"/>
      <c r="QTC40" s="64"/>
      <c r="QTD40" s="64"/>
      <c r="QTE40" s="64"/>
      <c r="QTF40" s="64"/>
      <c r="QTG40" s="64"/>
      <c r="QTH40" s="64"/>
      <c r="QTI40" s="64"/>
      <c r="QTJ40" s="64"/>
      <c r="QTK40" s="64"/>
      <c r="QTL40" s="64"/>
      <c r="QTM40" s="64"/>
      <c r="QTN40" s="64"/>
      <c r="QTO40" s="64"/>
      <c r="QTP40" s="64"/>
      <c r="QTQ40" s="64"/>
      <c r="QTR40" s="64"/>
      <c r="QTS40" s="64"/>
      <c r="QTT40" s="64"/>
      <c r="QTU40" s="64"/>
      <c r="QTV40" s="64"/>
      <c r="QTW40" s="64"/>
      <c r="QTX40" s="64"/>
      <c r="QTY40" s="64"/>
      <c r="QTZ40" s="64"/>
      <c r="QUA40" s="64"/>
      <c r="QUB40" s="64"/>
      <c r="QUC40" s="64"/>
      <c r="QUD40" s="64"/>
      <c r="QUE40" s="64"/>
      <c r="QUF40" s="64"/>
      <c r="QUG40" s="64"/>
      <c r="QUH40" s="64"/>
      <c r="QUI40" s="64"/>
      <c r="QUJ40" s="64"/>
      <c r="QUK40" s="64"/>
      <c r="QUL40" s="64"/>
      <c r="QUM40" s="64"/>
      <c r="QUN40" s="64"/>
      <c r="QUO40" s="64"/>
      <c r="QUP40" s="64"/>
      <c r="QUQ40" s="64"/>
      <c r="QUR40" s="64"/>
      <c r="QUS40" s="64"/>
      <c r="QUT40" s="64"/>
      <c r="QUU40" s="64"/>
      <c r="QUV40" s="64"/>
      <c r="QUW40" s="64"/>
      <c r="QUX40" s="64"/>
      <c r="QUY40" s="64"/>
      <c r="QUZ40" s="64"/>
      <c r="QVA40" s="64"/>
      <c r="QVB40" s="64"/>
      <c r="QVC40" s="64"/>
      <c r="QVD40" s="64"/>
      <c r="QVE40" s="64"/>
      <c r="QVF40" s="64"/>
      <c r="QVG40" s="64"/>
      <c r="QVH40" s="64"/>
      <c r="QVI40" s="64"/>
      <c r="QVJ40" s="64"/>
      <c r="QVK40" s="64"/>
      <c r="QVL40" s="64"/>
      <c r="QVM40" s="64"/>
      <c r="QVN40" s="64"/>
      <c r="QVO40" s="64"/>
      <c r="QVP40" s="64"/>
      <c r="QVQ40" s="64"/>
      <c r="QVR40" s="64"/>
      <c r="QVS40" s="64"/>
      <c r="QVT40" s="64"/>
      <c r="QVU40" s="64"/>
      <c r="QVV40" s="64"/>
      <c r="QVW40" s="64"/>
      <c r="QVX40" s="64"/>
      <c r="QVY40" s="64"/>
      <c r="QVZ40" s="64"/>
      <c r="QWA40" s="64"/>
      <c r="QWB40" s="64"/>
      <c r="QWC40" s="64"/>
      <c r="QWD40" s="64"/>
      <c r="QWE40" s="64"/>
      <c r="QWF40" s="64"/>
      <c r="QWG40" s="64"/>
      <c r="QWH40" s="64"/>
      <c r="QWI40" s="64"/>
      <c r="QWJ40" s="64"/>
      <c r="QWK40" s="64"/>
      <c r="QWL40" s="64"/>
      <c r="QWM40" s="64"/>
      <c r="QWN40" s="64"/>
      <c r="QWO40" s="64"/>
      <c r="QWP40" s="64"/>
      <c r="QWQ40" s="64"/>
      <c r="QWR40" s="64"/>
      <c r="QWS40" s="64"/>
      <c r="QWT40" s="64"/>
      <c r="QWU40" s="64"/>
      <c r="QWV40" s="64"/>
      <c r="QWW40" s="64"/>
      <c r="QWX40" s="64"/>
      <c r="QWY40" s="64"/>
      <c r="QWZ40" s="64"/>
      <c r="QXA40" s="64"/>
      <c r="QXB40" s="64"/>
      <c r="QXC40" s="64"/>
      <c r="QXD40" s="64"/>
      <c r="QXE40" s="64"/>
      <c r="QXF40" s="64"/>
      <c r="QXG40" s="64"/>
      <c r="QXH40" s="64"/>
      <c r="QXI40" s="64"/>
      <c r="QXJ40" s="64"/>
      <c r="QXK40" s="64"/>
      <c r="QXL40" s="64"/>
      <c r="QXM40" s="64"/>
      <c r="QXN40" s="64"/>
      <c r="QXO40" s="64"/>
      <c r="QXP40" s="64"/>
      <c r="QXQ40" s="64"/>
      <c r="QXR40" s="64"/>
      <c r="QXS40" s="64"/>
      <c r="QXT40" s="64"/>
      <c r="QXU40" s="64"/>
      <c r="QXV40" s="64"/>
      <c r="QXW40" s="64"/>
      <c r="QXX40" s="64"/>
      <c r="QXY40" s="64"/>
      <c r="QXZ40" s="64"/>
      <c r="QYA40" s="64"/>
      <c r="QYB40" s="64"/>
      <c r="QYC40" s="64"/>
      <c r="QYD40" s="64"/>
      <c r="QYE40" s="64"/>
      <c r="QYF40" s="64"/>
      <c r="QYG40" s="64"/>
      <c r="QYH40" s="64"/>
      <c r="QYI40" s="64"/>
      <c r="QYJ40" s="64"/>
      <c r="QYK40" s="64"/>
      <c r="QYL40" s="64"/>
      <c r="QYM40" s="64"/>
      <c r="QYN40" s="64"/>
      <c r="QYO40" s="64"/>
      <c r="QYP40" s="64"/>
      <c r="QYQ40" s="64"/>
      <c r="QYR40" s="64"/>
      <c r="QYS40" s="64"/>
      <c r="QYT40" s="64"/>
      <c r="QYU40" s="64"/>
      <c r="QYV40" s="64"/>
      <c r="QYW40" s="64"/>
      <c r="QYX40" s="64"/>
      <c r="QYY40" s="64"/>
      <c r="QYZ40" s="64"/>
      <c r="QZA40" s="64"/>
      <c r="QZB40" s="64"/>
      <c r="QZC40" s="64"/>
      <c r="QZD40" s="64"/>
      <c r="QZE40" s="64"/>
      <c r="QZF40" s="64"/>
      <c r="QZG40" s="64"/>
      <c r="QZH40" s="64"/>
      <c r="QZI40" s="64"/>
      <c r="QZJ40" s="64"/>
      <c r="QZK40" s="64"/>
      <c r="QZL40" s="64"/>
      <c r="QZM40" s="64"/>
      <c r="QZN40" s="64"/>
      <c r="QZO40" s="64"/>
      <c r="QZP40" s="64"/>
      <c r="QZQ40" s="64"/>
      <c r="QZR40" s="64"/>
      <c r="QZS40" s="64"/>
      <c r="QZT40" s="64"/>
      <c r="QZU40" s="64"/>
      <c r="QZV40" s="64"/>
      <c r="QZW40" s="64"/>
      <c r="QZX40" s="64"/>
      <c r="QZY40" s="64"/>
      <c r="QZZ40" s="64"/>
      <c r="RAA40" s="64"/>
      <c r="RAB40" s="64"/>
      <c r="RAC40" s="64"/>
      <c r="RAD40" s="64"/>
      <c r="RAE40" s="64"/>
      <c r="RAF40" s="64"/>
      <c r="RAG40" s="64"/>
      <c r="RAH40" s="64"/>
      <c r="RAI40" s="64"/>
      <c r="RAJ40" s="64"/>
      <c r="RAK40" s="64"/>
      <c r="RAL40" s="64"/>
      <c r="RAM40" s="64"/>
      <c r="RAN40" s="64"/>
      <c r="RAO40" s="64"/>
      <c r="RAP40" s="64"/>
      <c r="RAQ40" s="64"/>
      <c r="RAR40" s="64"/>
      <c r="RAS40" s="64"/>
      <c r="RAT40" s="64"/>
      <c r="RAU40" s="64"/>
      <c r="RAV40" s="64"/>
      <c r="RAW40" s="64"/>
      <c r="RAX40" s="64"/>
      <c r="RAY40" s="64"/>
      <c r="RAZ40" s="64"/>
      <c r="RBA40" s="64"/>
      <c r="RBB40" s="64"/>
      <c r="RBC40" s="64"/>
      <c r="RBD40" s="64"/>
      <c r="RBE40" s="64"/>
      <c r="RBF40" s="64"/>
      <c r="RBG40" s="64"/>
      <c r="RBH40" s="64"/>
      <c r="RBI40" s="64"/>
      <c r="RBJ40" s="64"/>
      <c r="RBK40" s="64"/>
      <c r="RBL40" s="64"/>
      <c r="RBM40" s="64"/>
      <c r="RBN40" s="64"/>
      <c r="RBO40" s="64"/>
      <c r="RBP40" s="64"/>
      <c r="RBQ40" s="64"/>
      <c r="RBR40" s="64"/>
      <c r="RBS40" s="64"/>
      <c r="RBT40" s="64"/>
      <c r="RBU40" s="64"/>
      <c r="RBV40" s="64"/>
      <c r="RBW40" s="64"/>
      <c r="RBX40" s="64"/>
      <c r="RBY40" s="64"/>
      <c r="RBZ40" s="64"/>
      <c r="RCA40" s="64"/>
      <c r="RCB40" s="64"/>
      <c r="RCC40" s="64"/>
      <c r="RCD40" s="64"/>
      <c r="RCE40" s="64"/>
      <c r="RCF40" s="64"/>
      <c r="RCG40" s="64"/>
      <c r="RCH40" s="64"/>
      <c r="RCI40" s="64"/>
      <c r="RCJ40" s="64"/>
      <c r="RCK40" s="64"/>
      <c r="RCL40" s="64"/>
      <c r="RCM40" s="64"/>
      <c r="RCN40" s="64"/>
      <c r="RCO40" s="64"/>
      <c r="RCP40" s="64"/>
      <c r="RCQ40" s="64"/>
      <c r="RCR40" s="64"/>
      <c r="RCS40" s="64"/>
      <c r="RCT40" s="64"/>
      <c r="RCU40" s="64"/>
      <c r="RCV40" s="64"/>
      <c r="RCW40" s="64"/>
      <c r="RCX40" s="64"/>
      <c r="RCY40" s="64"/>
      <c r="RCZ40" s="64"/>
      <c r="RDA40" s="64"/>
      <c r="RDB40" s="64"/>
      <c r="RDC40" s="64"/>
      <c r="RDD40" s="64"/>
      <c r="RDE40" s="64"/>
      <c r="RDF40" s="64"/>
      <c r="RDG40" s="64"/>
      <c r="RDH40" s="64"/>
      <c r="RDI40" s="64"/>
      <c r="RDJ40" s="64"/>
      <c r="RDK40" s="64"/>
      <c r="RDL40" s="64"/>
      <c r="RDM40" s="64"/>
      <c r="RDN40" s="64"/>
      <c r="RDO40" s="64"/>
      <c r="RDP40" s="64"/>
      <c r="RDQ40" s="64"/>
      <c r="RDR40" s="64"/>
      <c r="RDS40" s="64"/>
      <c r="RDT40" s="64"/>
      <c r="RDU40" s="64"/>
      <c r="RDV40" s="64"/>
      <c r="RDW40" s="64"/>
      <c r="RDX40" s="64"/>
      <c r="RDY40" s="64"/>
      <c r="RDZ40" s="64"/>
      <c r="REA40" s="64"/>
      <c r="REB40" s="64"/>
      <c r="REC40" s="64"/>
      <c r="RED40" s="64"/>
      <c r="REE40" s="64"/>
      <c r="REF40" s="64"/>
      <c r="REG40" s="64"/>
      <c r="REH40" s="64"/>
      <c r="REI40" s="64"/>
      <c r="REJ40" s="64"/>
      <c r="REK40" s="64"/>
      <c r="REL40" s="64"/>
      <c r="REM40" s="64"/>
      <c r="REN40" s="64"/>
      <c r="REO40" s="64"/>
      <c r="REP40" s="64"/>
      <c r="REQ40" s="64"/>
      <c r="RER40" s="64"/>
      <c r="RES40" s="64"/>
      <c r="RET40" s="64"/>
      <c r="REU40" s="64"/>
      <c r="REV40" s="64"/>
      <c r="REW40" s="64"/>
      <c r="REX40" s="64"/>
      <c r="REY40" s="64"/>
      <c r="REZ40" s="64"/>
      <c r="RFA40" s="64"/>
      <c r="RFB40" s="64"/>
      <c r="RFC40" s="64"/>
      <c r="RFD40" s="64"/>
      <c r="RFE40" s="64"/>
      <c r="RFF40" s="64"/>
      <c r="RFG40" s="64"/>
      <c r="RFH40" s="64"/>
      <c r="RFI40" s="64"/>
      <c r="RFJ40" s="64"/>
      <c r="RFK40" s="64"/>
      <c r="RFL40" s="64"/>
      <c r="RFM40" s="64"/>
      <c r="RFN40" s="64"/>
      <c r="RFO40" s="64"/>
      <c r="RFP40" s="64"/>
      <c r="RFQ40" s="64"/>
      <c r="RFR40" s="64"/>
      <c r="RFS40" s="64"/>
      <c r="RFT40" s="64"/>
      <c r="RFU40" s="64"/>
      <c r="RFV40" s="64"/>
      <c r="RFW40" s="64"/>
      <c r="RFX40" s="64"/>
      <c r="RFY40" s="64"/>
      <c r="RFZ40" s="64"/>
      <c r="RGA40" s="64"/>
      <c r="RGB40" s="64"/>
      <c r="RGC40" s="64"/>
      <c r="RGD40" s="64"/>
      <c r="RGE40" s="64"/>
      <c r="RGF40" s="64"/>
      <c r="RGG40" s="64"/>
      <c r="RGH40" s="64"/>
      <c r="RGI40" s="64"/>
      <c r="RGJ40" s="64"/>
      <c r="RGK40" s="64"/>
      <c r="RGL40" s="64"/>
      <c r="RGM40" s="64"/>
      <c r="RGN40" s="64"/>
      <c r="RGO40" s="64"/>
      <c r="RGP40" s="64"/>
      <c r="RGQ40" s="64"/>
      <c r="RGR40" s="64"/>
      <c r="RGS40" s="64"/>
      <c r="RGT40" s="64"/>
      <c r="RGU40" s="64"/>
      <c r="RGV40" s="64"/>
      <c r="RGW40" s="64"/>
      <c r="RGX40" s="64"/>
      <c r="RGY40" s="64"/>
      <c r="RGZ40" s="64"/>
      <c r="RHA40" s="64"/>
      <c r="RHB40" s="64"/>
      <c r="RHC40" s="64"/>
      <c r="RHD40" s="64"/>
      <c r="RHE40" s="64"/>
      <c r="RHF40" s="64"/>
      <c r="RHG40" s="64"/>
      <c r="RHH40" s="64"/>
      <c r="RHI40" s="64"/>
      <c r="RHJ40" s="64"/>
      <c r="RHK40" s="64"/>
      <c r="RHL40" s="64"/>
      <c r="RHM40" s="64"/>
      <c r="RHN40" s="64"/>
      <c r="RHO40" s="64"/>
      <c r="RHP40" s="64"/>
      <c r="RHQ40" s="64"/>
      <c r="RHR40" s="64"/>
      <c r="RHS40" s="64"/>
      <c r="RHT40" s="64"/>
      <c r="RHU40" s="64"/>
      <c r="RHV40" s="64"/>
      <c r="RHW40" s="64"/>
      <c r="RHX40" s="64"/>
      <c r="RHY40" s="64"/>
      <c r="RHZ40" s="64"/>
      <c r="RIA40" s="64"/>
      <c r="RIB40" s="64"/>
      <c r="RIC40" s="64"/>
      <c r="RID40" s="64"/>
      <c r="RIE40" s="64"/>
      <c r="RIF40" s="64"/>
      <c r="RIG40" s="64"/>
      <c r="RIH40" s="64"/>
      <c r="RII40" s="64"/>
      <c r="RIJ40" s="64"/>
      <c r="RIK40" s="64"/>
      <c r="RIL40" s="64"/>
      <c r="RIM40" s="64"/>
      <c r="RIN40" s="64"/>
      <c r="RIO40" s="64"/>
      <c r="RIP40" s="64"/>
      <c r="RIQ40" s="64"/>
      <c r="RIR40" s="64"/>
      <c r="RIS40" s="64"/>
      <c r="RIT40" s="64"/>
      <c r="RIU40" s="64"/>
      <c r="RIV40" s="64"/>
      <c r="RIW40" s="64"/>
      <c r="RIX40" s="64"/>
      <c r="RIY40" s="64"/>
      <c r="RIZ40" s="64"/>
      <c r="RJA40" s="64"/>
      <c r="RJB40" s="64"/>
      <c r="RJC40" s="64"/>
      <c r="RJD40" s="64"/>
      <c r="RJE40" s="64"/>
      <c r="RJF40" s="64"/>
      <c r="RJG40" s="64"/>
      <c r="RJH40" s="64"/>
      <c r="RJI40" s="64"/>
      <c r="RJJ40" s="64"/>
      <c r="RJK40" s="64"/>
      <c r="RJL40" s="64"/>
      <c r="RJM40" s="64"/>
      <c r="RJN40" s="64"/>
      <c r="RJO40" s="64"/>
      <c r="RJP40" s="64"/>
      <c r="RJQ40" s="64"/>
      <c r="RJR40" s="64"/>
      <c r="RJS40" s="64"/>
      <c r="RJT40" s="64"/>
      <c r="RJU40" s="64"/>
      <c r="RJV40" s="64"/>
      <c r="RJW40" s="64"/>
      <c r="RJX40" s="64"/>
      <c r="RJY40" s="64"/>
      <c r="RJZ40" s="64"/>
      <c r="RKA40" s="64"/>
      <c r="RKB40" s="64"/>
      <c r="RKC40" s="64"/>
      <c r="RKD40" s="64"/>
      <c r="RKE40" s="64"/>
      <c r="RKF40" s="64"/>
      <c r="RKG40" s="64"/>
      <c r="RKH40" s="64"/>
      <c r="RKI40" s="64"/>
      <c r="RKJ40" s="64"/>
      <c r="RKK40" s="64"/>
      <c r="RKL40" s="64"/>
      <c r="RKM40" s="64"/>
      <c r="RKN40" s="64"/>
      <c r="RKO40" s="64"/>
      <c r="RKP40" s="64"/>
      <c r="RKQ40" s="64"/>
      <c r="RKR40" s="64"/>
      <c r="RKS40" s="64"/>
      <c r="RKT40" s="64"/>
      <c r="RKU40" s="64"/>
      <c r="RKV40" s="64"/>
      <c r="RKW40" s="64"/>
      <c r="RKX40" s="64"/>
      <c r="RKY40" s="64"/>
      <c r="RKZ40" s="64"/>
      <c r="RLA40" s="64"/>
      <c r="RLB40" s="64"/>
      <c r="RLC40" s="64"/>
      <c r="RLD40" s="64"/>
      <c r="RLE40" s="64"/>
      <c r="RLF40" s="64"/>
      <c r="RLG40" s="64"/>
      <c r="RLH40" s="64"/>
      <c r="RLI40" s="64"/>
      <c r="RLJ40" s="64"/>
      <c r="RLK40" s="64"/>
      <c r="RLL40" s="64"/>
      <c r="RLM40" s="64"/>
      <c r="RLN40" s="64"/>
      <c r="RLO40" s="64"/>
      <c r="RLP40" s="64"/>
      <c r="RLQ40" s="64"/>
      <c r="RLR40" s="64"/>
      <c r="RLS40" s="64"/>
      <c r="RLT40" s="64"/>
      <c r="RLU40" s="64"/>
      <c r="RLV40" s="64"/>
      <c r="RLW40" s="64"/>
      <c r="RLX40" s="64"/>
      <c r="RLY40" s="64"/>
      <c r="RLZ40" s="64"/>
      <c r="RMA40" s="64"/>
      <c r="RMB40" s="64"/>
      <c r="RMC40" s="64"/>
      <c r="RMD40" s="64"/>
      <c r="RME40" s="64"/>
      <c r="RMF40" s="64"/>
      <c r="RMG40" s="64"/>
      <c r="RMH40" s="64"/>
      <c r="RMI40" s="64"/>
      <c r="RMJ40" s="64"/>
      <c r="RMK40" s="64"/>
      <c r="RML40" s="64"/>
      <c r="RMM40" s="64"/>
      <c r="RMN40" s="64"/>
      <c r="RMO40" s="64"/>
      <c r="RMP40" s="64"/>
      <c r="RMQ40" s="64"/>
      <c r="RMR40" s="64"/>
      <c r="RMS40" s="64"/>
      <c r="RMT40" s="64"/>
      <c r="RMU40" s="64"/>
      <c r="RMV40" s="64"/>
      <c r="RMW40" s="64"/>
      <c r="RMX40" s="64"/>
      <c r="RMY40" s="64"/>
      <c r="RMZ40" s="64"/>
      <c r="RNA40" s="64"/>
      <c r="RNB40" s="64"/>
      <c r="RNC40" s="64"/>
      <c r="RND40" s="64"/>
      <c r="RNE40" s="64"/>
      <c r="RNF40" s="64"/>
      <c r="RNG40" s="64"/>
      <c r="RNH40" s="64"/>
      <c r="RNI40" s="64"/>
      <c r="RNJ40" s="64"/>
      <c r="RNK40" s="64"/>
      <c r="RNL40" s="64"/>
      <c r="RNM40" s="64"/>
      <c r="RNN40" s="64"/>
      <c r="RNO40" s="64"/>
      <c r="RNP40" s="64"/>
      <c r="RNQ40" s="64"/>
      <c r="RNR40" s="64"/>
      <c r="RNS40" s="64"/>
      <c r="RNT40" s="64"/>
      <c r="RNU40" s="64"/>
      <c r="RNV40" s="64"/>
      <c r="RNW40" s="64"/>
      <c r="RNX40" s="64"/>
      <c r="RNY40" s="64"/>
      <c r="RNZ40" s="64"/>
      <c r="ROA40" s="64"/>
      <c r="ROB40" s="64"/>
      <c r="ROC40" s="64"/>
      <c r="ROD40" s="64"/>
      <c r="ROE40" s="64"/>
      <c r="ROF40" s="64"/>
      <c r="ROG40" s="64"/>
      <c r="ROH40" s="64"/>
      <c r="ROI40" s="64"/>
      <c r="ROJ40" s="64"/>
      <c r="ROK40" s="64"/>
      <c r="ROL40" s="64"/>
      <c r="ROM40" s="64"/>
      <c r="RON40" s="64"/>
      <c r="ROO40" s="64"/>
      <c r="ROP40" s="64"/>
      <c r="ROQ40" s="64"/>
      <c r="ROR40" s="64"/>
      <c r="ROS40" s="64"/>
      <c r="ROT40" s="64"/>
      <c r="ROU40" s="64"/>
      <c r="ROV40" s="64"/>
      <c r="ROW40" s="64"/>
      <c r="ROX40" s="64"/>
      <c r="ROY40" s="64"/>
      <c r="ROZ40" s="64"/>
      <c r="RPA40" s="64"/>
      <c r="RPB40" s="64"/>
      <c r="RPC40" s="64"/>
      <c r="RPD40" s="64"/>
      <c r="RPE40" s="64"/>
      <c r="RPF40" s="64"/>
      <c r="RPG40" s="64"/>
      <c r="RPH40" s="64"/>
      <c r="RPI40" s="64"/>
      <c r="RPJ40" s="64"/>
      <c r="RPK40" s="64"/>
      <c r="RPL40" s="64"/>
      <c r="RPM40" s="64"/>
      <c r="RPN40" s="64"/>
      <c r="RPO40" s="64"/>
      <c r="RPP40" s="64"/>
      <c r="RPQ40" s="64"/>
      <c r="RPR40" s="64"/>
      <c r="RPS40" s="64"/>
      <c r="RPT40" s="64"/>
      <c r="RPU40" s="64"/>
      <c r="RPV40" s="64"/>
      <c r="RPW40" s="64"/>
      <c r="RPX40" s="64"/>
      <c r="RPY40" s="64"/>
      <c r="RPZ40" s="64"/>
      <c r="RQA40" s="64"/>
      <c r="RQB40" s="64"/>
      <c r="RQC40" s="64"/>
      <c r="RQD40" s="64"/>
      <c r="RQE40" s="64"/>
      <c r="RQF40" s="64"/>
      <c r="RQG40" s="64"/>
      <c r="RQH40" s="64"/>
      <c r="RQI40" s="64"/>
      <c r="RQJ40" s="64"/>
      <c r="RQK40" s="64"/>
      <c r="RQL40" s="64"/>
      <c r="RQM40" s="64"/>
      <c r="RQN40" s="64"/>
      <c r="RQO40" s="64"/>
      <c r="RQP40" s="64"/>
      <c r="RQQ40" s="64"/>
      <c r="RQR40" s="64"/>
      <c r="RQS40" s="64"/>
      <c r="RQT40" s="64"/>
      <c r="RQU40" s="64"/>
      <c r="RQV40" s="64"/>
      <c r="RQW40" s="64"/>
      <c r="RQX40" s="64"/>
      <c r="RQY40" s="64"/>
      <c r="RQZ40" s="64"/>
      <c r="RRA40" s="64"/>
      <c r="RRB40" s="64"/>
      <c r="RRC40" s="64"/>
      <c r="RRD40" s="64"/>
      <c r="RRE40" s="64"/>
      <c r="RRF40" s="64"/>
      <c r="RRG40" s="64"/>
      <c r="RRH40" s="64"/>
      <c r="RRI40" s="64"/>
      <c r="RRJ40" s="64"/>
      <c r="RRK40" s="64"/>
      <c r="RRL40" s="64"/>
      <c r="RRM40" s="64"/>
      <c r="RRN40" s="64"/>
      <c r="RRO40" s="64"/>
      <c r="RRP40" s="64"/>
      <c r="RRQ40" s="64"/>
      <c r="RRR40" s="64"/>
      <c r="RRS40" s="64"/>
      <c r="RRT40" s="64"/>
      <c r="RRU40" s="64"/>
      <c r="RRV40" s="64"/>
      <c r="RRW40" s="64"/>
      <c r="RRX40" s="64"/>
      <c r="RRY40" s="64"/>
      <c r="RRZ40" s="64"/>
      <c r="RSA40" s="64"/>
      <c r="RSB40" s="64"/>
      <c r="RSC40" s="64"/>
      <c r="RSD40" s="64"/>
      <c r="RSE40" s="64"/>
      <c r="RSF40" s="64"/>
      <c r="RSG40" s="64"/>
      <c r="RSH40" s="64"/>
      <c r="RSI40" s="64"/>
      <c r="RSJ40" s="64"/>
      <c r="RSK40" s="64"/>
      <c r="RSL40" s="64"/>
      <c r="RSM40" s="64"/>
      <c r="RSN40" s="64"/>
      <c r="RSO40" s="64"/>
      <c r="RSP40" s="64"/>
      <c r="RSQ40" s="64"/>
      <c r="RSR40" s="64"/>
      <c r="RSS40" s="64"/>
      <c r="RST40" s="64"/>
      <c r="RSU40" s="64"/>
      <c r="RSV40" s="64"/>
      <c r="RSW40" s="64"/>
      <c r="RSX40" s="64"/>
      <c r="RSY40" s="64"/>
      <c r="RSZ40" s="64"/>
      <c r="RTA40" s="64"/>
      <c r="RTB40" s="64"/>
      <c r="RTC40" s="64"/>
      <c r="RTD40" s="64"/>
      <c r="RTE40" s="64"/>
      <c r="RTF40" s="64"/>
      <c r="RTG40" s="64"/>
      <c r="RTH40" s="64"/>
      <c r="RTI40" s="64"/>
      <c r="RTJ40" s="64"/>
      <c r="RTK40" s="64"/>
      <c r="RTL40" s="64"/>
      <c r="RTM40" s="64"/>
      <c r="RTN40" s="64"/>
      <c r="RTO40" s="64"/>
      <c r="RTP40" s="64"/>
      <c r="RTQ40" s="64"/>
      <c r="RTR40" s="64"/>
      <c r="RTS40" s="64"/>
      <c r="RTT40" s="64"/>
      <c r="RTU40" s="64"/>
      <c r="RTV40" s="64"/>
      <c r="RTW40" s="64"/>
      <c r="RTX40" s="64"/>
      <c r="RTY40" s="64"/>
      <c r="RTZ40" s="64"/>
      <c r="RUA40" s="64"/>
      <c r="RUB40" s="64"/>
      <c r="RUC40" s="64"/>
      <c r="RUD40" s="64"/>
      <c r="RUE40" s="64"/>
      <c r="RUF40" s="64"/>
      <c r="RUG40" s="64"/>
      <c r="RUH40" s="64"/>
      <c r="RUI40" s="64"/>
      <c r="RUJ40" s="64"/>
      <c r="RUK40" s="64"/>
      <c r="RUL40" s="64"/>
      <c r="RUM40" s="64"/>
      <c r="RUN40" s="64"/>
      <c r="RUO40" s="64"/>
      <c r="RUP40" s="64"/>
      <c r="RUQ40" s="64"/>
      <c r="RUR40" s="64"/>
      <c r="RUS40" s="64"/>
      <c r="RUT40" s="64"/>
      <c r="RUU40" s="64"/>
      <c r="RUV40" s="64"/>
      <c r="RUW40" s="64"/>
      <c r="RUX40" s="64"/>
      <c r="RUY40" s="64"/>
      <c r="RUZ40" s="64"/>
      <c r="RVA40" s="64"/>
      <c r="RVB40" s="64"/>
      <c r="RVC40" s="64"/>
      <c r="RVD40" s="64"/>
      <c r="RVE40" s="64"/>
      <c r="RVF40" s="64"/>
      <c r="RVG40" s="64"/>
      <c r="RVH40" s="64"/>
      <c r="RVI40" s="64"/>
      <c r="RVJ40" s="64"/>
      <c r="RVK40" s="64"/>
      <c r="RVL40" s="64"/>
      <c r="RVM40" s="64"/>
      <c r="RVN40" s="64"/>
      <c r="RVO40" s="64"/>
      <c r="RVP40" s="64"/>
      <c r="RVQ40" s="64"/>
      <c r="RVR40" s="64"/>
      <c r="RVS40" s="64"/>
      <c r="RVT40" s="64"/>
      <c r="RVU40" s="64"/>
      <c r="RVV40" s="64"/>
      <c r="RVW40" s="64"/>
      <c r="RVX40" s="64"/>
      <c r="RVY40" s="64"/>
      <c r="RVZ40" s="64"/>
      <c r="RWA40" s="64"/>
      <c r="RWB40" s="64"/>
      <c r="RWC40" s="64"/>
      <c r="RWD40" s="64"/>
      <c r="RWE40" s="64"/>
      <c r="RWF40" s="64"/>
      <c r="RWG40" s="64"/>
      <c r="RWH40" s="64"/>
      <c r="RWI40" s="64"/>
      <c r="RWJ40" s="64"/>
      <c r="RWK40" s="64"/>
      <c r="RWL40" s="64"/>
      <c r="RWM40" s="64"/>
      <c r="RWN40" s="64"/>
      <c r="RWO40" s="64"/>
      <c r="RWP40" s="64"/>
      <c r="RWQ40" s="64"/>
      <c r="RWR40" s="64"/>
      <c r="RWS40" s="64"/>
      <c r="RWT40" s="64"/>
      <c r="RWU40" s="64"/>
      <c r="RWV40" s="64"/>
      <c r="RWW40" s="64"/>
      <c r="RWX40" s="64"/>
      <c r="RWY40" s="64"/>
      <c r="RWZ40" s="64"/>
      <c r="RXA40" s="64"/>
      <c r="RXB40" s="64"/>
      <c r="RXC40" s="64"/>
      <c r="RXD40" s="64"/>
      <c r="RXE40" s="64"/>
      <c r="RXF40" s="64"/>
      <c r="RXG40" s="64"/>
      <c r="RXH40" s="64"/>
      <c r="RXI40" s="64"/>
      <c r="RXJ40" s="64"/>
      <c r="RXK40" s="64"/>
      <c r="RXL40" s="64"/>
      <c r="RXM40" s="64"/>
      <c r="RXN40" s="64"/>
      <c r="RXO40" s="64"/>
      <c r="RXP40" s="64"/>
      <c r="RXQ40" s="64"/>
      <c r="RXR40" s="64"/>
      <c r="RXS40" s="64"/>
      <c r="RXT40" s="64"/>
      <c r="RXU40" s="64"/>
      <c r="RXV40" s="64"/>
      <c r="RXW40" s="64"/>
      <c r="RXX40" s="64"/>
      <c r="RXY40" s="64"/>
      <c r="RXZ40" s="64"/>
      <c r="RYA40" s="64"/>
      <c r="RYB40" s="64"/>
      <c r="RYC40" s="64"/>
      <c r="RYD40" s="64"/>
      <c r="RYE40" s="64"/>
      <c r="RYF40" s="64"/>
      <c r="RYG40" s="64"/>
      <c r="RYH40" s="64"/>
      <c r="RYI40" s="64"/>
      <c r="RYJ40" s="64"/>
      <c r="RYK40" s="64"/>
      <c r="RYL40" s="64"/>
      <c r="RYM40" s="64"/>
      <c r="RYN40" s="64"/>
      <c r="RYO40" s="64"/>
      <c r="RYP40" s="64"/>
      <c r="RYQ40" s="64"/>
      <c r="RYR40" s="64"/>
      <c r="RYS40" s="64"/>
      <c r="RYT40" s="64"/>
      <c r="RYU40" s="64"/>
      <c r="RYV40" s="64"/>
      <c r="RYW40" s="64"/>
      <c r="RYX40" s="64"/>
      <c r="RYY40" s="64"/>
      <c r="RYZ40" s="64"/>
      <c r="RZA40" s="64"/>
      <c r="RZB40" s="64"/>
      <c r="RZC40" s="64"/>
      <c r="RZD40" s="64"/>
      <c r="RZE40" s="64"/>
      <c r="RZF40" s="64"/>
      <c r="RZG40" s="64"/>
      <c r="RZH40" s="64"/>
      <c r="RZI40" s="64"/>
      <c r="RZJ40" s="64"/>
      <c r="RZK40" s="64"/>
      <c r="RZL40" s="64"/>
      <c r="RZM40" s="64"/>
      <c r="RZN40" s="64"/>
      <c r="RZO40" s="64"/>
      <c r="RZP40" s="64"/>
      <c r="RZQ40" s="64"/>
      <c r="RZR40" s="64"/>
      <c r="RZS40" s="64"/>
      <c r="RZT40" s="64"/>
      <c r="RZU40" s="64"/>
      <c r="RZV40" s="64"/>
      <c r="RZW40" s="64"/>
      <c r="RZX40" s="64"/>
      <c r="RZY40" s="64"/>
      <c r="RZZ40" s="64"/>
      <c r="SAA40" s="64"/>
      <c r="SAB40" s="64"/>
      <c r="SAC40" s="64"/>
      <c r="SAD40" s="64"/>
      <c r="SAE40" s="64"/>
      <c r="SAF40" s="64"/>
      <c r="SAG40" s="64"/>
      <c r="SAH40" s="64"/>
      <c r="SAI40" s="64"/>
      <c r="SAJ40" s="64"/>
      <c r="SAK40" s="64"/>
      <c r="SAL40" s="64"/>
      <c r="SAM40" s="64"/>
      <c r="SAN40" s="64"/>
      <c r="SAO40" s="64"/>
      <c r="SAP40" s="64"/>
      <c r="SAQ40" s="64"/>
      <c r="SAR40" s="64"/>
      <c r="SAS40" s="64"/>
      <c r="SAT40" s="64"/>
      <c r="SAU40" s="64"/>
      <c r="SAV40" s="64"/>
      <c r="SAW40" s="64"/>
      <c r="SAX40" s="64"/>
      <c r="SAY40" s="64"/>
      <c r="SAZ40" s="64"/>
      <c r="SBA40" s="64"/>
      <c r="SBB40" s="64"/>
      <c r="SBC40" s="64"/>
      <c r="SBD40" s="64"/>
      <c r="SBE40" s="64"/>
      <c r="SBF40" s="64"/>
      <c r="SBG40" s="64"/>
      <c r="SBH40" s="64"/>
      <c r="SBI40" s="64"/>
      <c r="SBJ40" s="64"/>
      <c r="SBK40" s="64"/>
      <c r="SBL40" s="64"/>
      <c r="SBM40" s="64"/>
      <c r="SBN40" s="64"/>
      <c r="SBO40" s="64"/>
      <c r="SBP40" s="64"/>
      <c r="SBQ40" s="64"/>
      <c r="SBR40" s="64"/>
      <c r="SBS40" s="64"/>
      <c r="SBT40" s="64"/>
      <c r="SBU40" s="64"/>
      <c r="SBV40" s="64"/>
      <c r="SBW40" s="64"/>
      <c r="SBX40" s="64"/>
      <c r="SBY40" s="64"/>
      <c r="SBZ40" s="64"/>
      <c r="SCA40" s="64"/>
      <c r="SCB40" s="64"/>
      <c r="SCC40" s="64"/>
      <c r="SCD40" s="64"/>
      <c r="SCE40" s="64"/>
      <c r="SCF40" s="64"/>
      <c r="SCG40" s="64"/>
      <c r="SCH40" s="64"/>
      <c r="SCI40" s="64"/>
      <c r="SCJ40" s="64"/>
      <c r="SCK40" s="64"/>
      <c r="SCL40" s="64"/>
      <c r="SCM40" s="64"/>
      <c r="SCN40" s="64"/>
      <c r="SCO40" s="64"/>
      <c r="SCP40" s="64"/>
      <c r="SCQ40" s="64"/>
      <c r="SCR40" s="64"/>
      <c r="SCS40" s="64"/>
      <c r="SCT40" s="64"/>
      <c r="SCU40" s="64"/>
      <c r="SCV40" s="64"/>
      <c r="SCW40" s="64"/>
      <c r="SCX40" s="64"/>
      <c r="SCY40" s="64"/>
      <c r="SCZ40" s="64"/>
      <c r="SDA40" s="64"/>
      <c r="SDB40" s="64"/>
      <c r="SDC40" s="64"/>
      <c r="SDD40" s="64"/>
      <c r="SDE40" s="64"/>
      <c r="SDF40" s="64"/>
      <c r="SDG40" s="64"/>
      <c r="SDH40" s="64"/>
      <c r="SDI40" s="64"/>
      <c r="SDJ40" s="64"/>
      <c r="SDK40" s="64"/>
      <c r="SDL40" s="64"/>
      <c r="SDM40" s="64"/>
      <c r="SDN40" s="64"/>
      <c r="SDO40" s="64"/>
      <c r="SDP40" s="64"/>
      <c r="SDQ40" s="64"/>
      <c r="SDR40" s="64"/>
      <c r="SDS40" s="64"/>
      <c r="SDT40" s="64"/>
      <c r="SDU40" s="64"/>
      <c r="SDV40" s="64"/>
      <c r="SDW40" s="64"/>
      <c r="SDX40" s="64"/>
      <c r="SDY40" s="64"/>
      <c r="SDZ40" s="64"/>
      <c r="SEA40" s="64"/>
      <c r="SEB40" s="64"/>
      <c r="SEC40" s="64"/>
      <c r="SED40" s="64"/>
      <c r="SEE40" s="64"/>
      <c r="SEF40" s="64"/>
      <c r="SEG40" s="64"/>
      <c r="SEH40" s="64"/>
      <c r="SEI40" s="64"/>
      <c r="SEJ40" s="64"/>
      <c r="SEK40" s="64"/>
      <c r="SEL40" s="64"/>
      <c r="SEM40" s="64"/>
      <c r="SEN40" s="64"/>
      <c r="SEO40" s="64"/>
      <c r="SEP40" s="64"/>
      <c r="SEQ40" s="64"/>
      <c r="SER40" s="64"/>
      <c r="SES40" s="64"/>
      <c r="SET40" s="64"/>
      <c r="SEU40" s="64"/>
      <c r="SEV40" s="64"/>
      <c r="SEW40" s="64"/>
      <c r="SEX40" s="64"/>
      <c r="SEY40" s="64"/>
      <c r="SEZ40" s="64"/>
      <c r="SFA40" s="64"/>
      <c r="SFB40" s="64"/>
      <c r="SFC40" s="64"/>
      <c r="SFD40" s="64"/>
      <c r="SFE40" s="64"/>
      <c r="SFF40" s="64"/>
      <c r="SFG40" s="64"/>
      <c r="SFH40" s="64"/>
      <c r="SFI40" s="64"/>
      <c r="SFJ40" s="64"/>
      <c r="SFK40" s="64"/>
      <c r="SFL40" s="64"/>
      <c r="SFM40" s="64"/>
      <c r="SFN40" s="64"/>
      <c r="SFO40" s="64"/>
      <c r="SFP40" s="64"/>
      <c r="SFQ40" s="64"/>
      <c r="SFR40" s="64"/>
      <c r="SFS40" s="64"/>
      <c r="SFT40" s="64"/>
      <c r="SFU40" s="64"/>
      <c r="SFV40" s="64"/>
      <c r="SFW40" s="64"/>
      <c r="SFX40" s="64"/>
      <c r="SFY40" s="64"/>
      <c r="SFZ40" s="64"/>
      <c r="SGA40" s="64"/>
      <c r="SGB40" s="64"/>
      <c r="SGC40" s="64"/>
      <c r="SGD40" s="64"/>
      <c r="SGE40" s="64"/>
      <c r="SGF40" s="64"/>
      <c r="SGG40" s="64"/>
      <c r="SGH40" s="64"/>
      <c r="SGI40" s="64"/>
      <c r="SGJ40" s="64"/>
      <c r="SGK40" s="64"/>
      <c r="SGL40" s="64"/>
      <c r="SGM40" s="64"/>
      <c r="SGN40" s="64"/>
      <c r="SGO40" s="64"/>
      <c r="SGP40" s="64"/>
      <c r="SGQ40" s="64"/>
      <c r="SGR40" s="64"/>
      <c r="SGS40" s="64"/>
      <c r="SGT40" s="64"/>
      <c r="SGU40" s="64"/>
      <c r="SGV40" s="64"/>
      <c r="SGW40" s="64"/>
      <c r="SGX40" s="64"/>
      <c r="SGY40" s="64"/>
      <c r="SGZ40" s="64"/>
      <c r="SHA40" s="64"/>
      <c r="SHB40" s="64"/>
      <c r="SHC40" s="64"/>
      <c r="SHD40" s="64"/>
      <c r="SHE40" s="64"/>
      <c r="SHF40" s="64"/>
      <c r="SHG40" s="64"/>
      <c r="SHH40" s="64"/>
      <c r="SHI40" s="64"/>
      <c r="SHJ40" s="64"/>
      <c r="SHK40" s="64"/>
      <c r="SHL40" s="64"/>
      <c r="SHM40" s="64"/>
      <c r="SHN40" s="64"/>
      <c r="SHO40" s="64"/>
      <c r="SHP40" s="64"/>
      <c r="SHQ40" s="64"/>
      <c r="SHR40" s="64"/>
      <c r="SHS40" s="64"/>
      <c r="SHT40" s="64"/>
      <c r="SHU40" s="64"/>
      <c r="SHV40" s="64"/>
      <c r="SHW40" s="64"/>
      <c r="SHX40" s="64"/>
      <c r="SHY40" s="64"/>
      <c r="SHZ40" s="64"/>
      <c r="SIA40" s="64"/>
      <c r="SIB40" s="64"/>
      <c r="SIC40" s="64"/>
      <c r="SID40" s="64"/>
      <c r="SIE40" s="64"/>
      <c r="SIF40" s="64"/>
      <c r="SIG40" s="64"/>
      <c r="SIH40" s="64"/>
      <c r="SII40" s="64"/>
      <c r="SIJ40" s="64"/>
      <c r="SIK40" s="64"/>
      <c r="SIL40" s="64"/>
      <c r="SIM40" s="64"/>
      <c r="SIN40" s="64"/>
      <c r="SIO40" s="64"/>
      <c r="SIP40" s="64"/>
      <c r="SIQ40" s="64"/>
      <c r="SIR40" s="64"/>
      <c r="SIS40" s="64"/>
      <c r="SIT40" s="64"/>
      <c r="SIU40" s="64"/>
      <c r="SIV40" s="64"/>
      <c r="SIW40" s="64"/>
      <c r="SIX40" s="64"/>
      <c r="SIY40" s="64"/>
      <c r="SIZ40" s="64"/>
      <c r="SJA40" s="64"/>
      <c r="SJB40" s="64"/>
      <c r="SJC40" s="64"/>
      <c r="SJD40" s="64"/>
      <c r="SJE40" s="64"/>
      <c r="SJF40" s="64"/>
      <c r="SJG40" s="64"/>
      <c r="SJH40" s="64"/>
      <c r="SJI40" s="64"/>
      <c r="SJJ40" s="64"/>
      <c r="SJK40" s="64"/>
      <c r="SJL40" s="64"/>
      <c r="SJM40" s="64"/>
      <c r="SJN40" s="64"/>
      <c r="SJO40" s="64"/>
      <c r="SJP40" s="64"/>
      <c r="SJQ40" s="64"/>
      <c r="SJR40" s="64"/>
      <c r="SJS40" s="64"/>
      <c r="SJT40" s="64"/>
      <c r="SJU40" s="64"/>
      <c r="SJV40" s="64"/>
      <c r="SJW40" s="64"/>
      <c r="SJX40" s="64"/>
      <c r="SJY40" s="64"/>
      <c r="SJZ40" s="64"/>
      <c r="SKA40" s="64"/>
      <c r="SKB40" s="64"/>
      <c r="SKC40" s="64"/>
      <c r="SKD40" s="64"/>
      <c r="SKE40" s="64"/>
      <c r="SKF40" s="64"/>
      <c r="SKG40" s="64"/>
      <c r="SKH40" s="64"/>
      <c r="SKI40" s="64"/>
      <c r="SKJ40" s="64"/>
      <c r="SKK40" s="64"/>
      <c r="SKL40" s="64"/>
      <c r="SKM40" s="64"/>
      <c r="SKN40" s="64"/>
      <c r="SKO40" s="64"/>
      <c r="SKP40" s="64"/>
      <c r="SKQ40" s="64"/>
      <c r="SKR40" s="64"/>
      <c r="SKS40" s="64"/>
      <c r="SKT40" s="64"/>
      <c r="SKU40" s="64"/>
      <c r="SKV40" s="64"/>
      <c r="SKW40" s="64"/>
      <c r="SKX40" s="64"/>
      <c r="SKY40" s="64"/>
      <c r="SKZ40" s="64"/>
      <c r="SLA40" s="64"/>
      <c r="SLB40" s="64"/>
      <c r="SLC40" s="64"/>
      <c r="SLD40" s="64"/>
      <c r="SLE40" s="64"/>
      <c r="SLF40" s="64"/>
      <c r="SLG40" s="64"/>
      <c r="SLH40" s="64"/>
      <c r="SLI40" s="64"/>
      <c r="SLJ40" s="64"/>
      <c r="SLK40" s="64"/>
      <c r="SLL40" s="64"/>
      <c r="SLM40" s="64"/>
      <c r="SLN40" s="64"/>
      <c r="SLO40" s="64"/>
      <c r="SLP40" s="64"/>
      <c r="SLQ40" s="64"/>
      <c r="SLR40" s="64"/>
      <c r="SLS40" s="64"/>
      <c r="SLT40" s="64"/>
      <c r="SLU40" s="64"/>
      <c r="SLV40" s="64"/>
      <c r="SLW40" s="64"/>
      <c r="SLX40" s="64"/>
      <c r="SLY40" s="64"/>
      <c r="SLZ40" s="64"/>
      <c r="SMA40" s="64"/>
      <c r="SMB40" s="64"/>
      <c r="SMC40" s="64"/>
      <c r="SMD40" s="64"/>
      <c r="SME40" s="64"/>
      <c r="SMF40" s="64"/>
      <c r="SMG40" s="64"/>
      <c r="SMH40" s="64"/>
      <c r="SMI40" s="64"/>
      <c r="SMJ40" s="64"/>
      <c r="SMK40" s="64"/>
      <c r="SML40" s="64"/>
      <c r="SMM40" s="64"/>
      <c r="SMN40" s="64"/>
      <c r="SMO40" s="64"/>
      <c r="SMP40" s="64"/>
      <c r="SMQ40" s="64"/>
      <c r="SMR40" s="64"/>
      <c r="SMS40" s="64"/>
      <c r="SMT40" s="64"/>
      <c r="SMU40" s="64"/>
      <c r="SMV40" s="64"/>
      <c r="SMW40" s="64"/>
      <c r="SMX40" s="64"/>
      <c r="SMY40" s="64"/>
      <c r="SMZ40" s="64"/>
      <c r="SNA40" s="64"/>
      <c r="SNB40" s="64"/>
      <c r="SNC40" s="64"/>
      <c r="SND40" s="64"/>
      <c r="SNE40" s="64"/>
      <c r="SNF40" s="64"/>
      <c r="SNG40" s="64"/>
      <c r="SNH40" s="64"/>
      <c r="SNI40" s="64"/>
      <c r="SNJ40" s="64"/>
      <c r="SNK40" s="64"/>
      <c r="SNL40" s="64"/>
      <c r="SNM40" s="64"/>
      <c r="SNN40" s="64"/>
      <c r="SNO40" s="64"/>
      <c r="SNP40" s="64"/>
      <c r="SNQ40" s="64"/>
      <c r="SNR40" s="64"/>
      <c r="SNS40" s="64"/>
      <c r="SNT40" s="64"/>
      <c r="SNU40" s="64"/>
      <c r="SNV40" s="64"/>
      <c r="SNW40" s="64"/>
      <c r="SNX40" s="64"/>
      <c r="SNY40" s="64"/>
      <c r="SNZ40" s="64"/>
      <c r="SOA40" s="64"/>
      <c r="SOB40" s="64"/>
      <c r="SOC40" s="64"/>
      <c r="SOD40" s="64"/>
      <c r="SOE40" s="64"/>
      <c r="SOF40" s="64"/>
      <c r="SOG40" s="64"/>
      <c r="SOH40" s="64"/>
      <c r="SOI40" s="64"/>
      <c r="SOJ40" s="64"/>
      <c r="SOK40" s="64"/>
      <c r="SOL40" s="64"/>
      <c r="SOM40" s="64"/>
      <c r="SON40" s="64"/>
      <c r="SOO40" s="64"/>
      <c r="SOP40" s="64"/>
      <c r="SOQ40" s="64"/>
      <c r="SOR40" s="64"/>
      <c r="SOS40" s="64"/>
      <c r="SOT40" s="64"/>
      <c r="SOU40" s="64"/>
      <c r="SOV40" s="64"/>
      <c r="SOW40" s="64"/>
      <c r="SOX40" s="64"/>
      <c r="SOY40" s="64"/>
      <c r="SOZ40" s="64"/>
      <c r="SPA40" s="64"/>
      <c r="SPB40" s="64"/>
      <c r="SPC40" s="64"/>
      <c r="SPD40" s="64"/>
      <c r="SPE40" s="64"/>
      <c r="SPF40" s="64"/>
      <c r="SPG40" s="64"/>
      <c r="SPH40" s="64"/>
      <c r="SPI40" s="64"/>
      <c r="SPJ40" s="64"/>
      <c r="SPK40" s="64"/>
      <c r="SPL40" s="64"/>
      <c r="SPM40" s="64"/>
      <c r="SPN40" s="64"/>
      <c r="SPO40" s="64"/>
      <c r="SPP40" s="64"/>
      <c r="SPQ40" s="64"/>
      <c r="SPR40" s="64"/>
      <c r="SPS40" s="64"/>
      <c r="SPT40" s="64"/>
      <c r="SPU40" s="64"/>
      <c r="SPV40" s="64"/>
      <c r="SPW40" s="64"/>
      <c r="SPX40" s="64"/>
      <c r="SPY40" s="64"/>
      <c r="SPZ40" s="64"/>
      <c r="SQA40" s="64"/>
      <c r="SQB40" s="64"/>
      <c r="SQC40" s="64"/>
      <c r="SQD40" s="64"/>
      <c r="SQE40" s="64"/>
      <c r="SQF40" s="64"/>
      <c r="SQG40" s="64"/>
      <c r="SQH40" s="64"/>
      <c r="SQI40" s="64"/>
      <c r="SQJ40" s="64"/>
      <c r="SQK40" s="64"/>
      <c r="SQL40" s="64"/>
      <c r="SQM40" s="64"/>
      <c r="SQN40" s="64"/>
      <c r="SQO40" s="64"/>
      <c r="SQP40" s="64"/>
      <c r="SQQ40" s="64"/>
      <c r="SQR40" s="64"/>
      <c r="SQS40" s="64"/>
      <c r="SQT40" s="64"/>
      <c r="SQU40" s="64"/>
      <c r="SQV40" s="64"/>
      <c r="SQW40" s="64"/>
      <c r="SQX40" s="64"/>
      <c r="SQY40" s="64"/>
      <c r="SQZ40" s="64"/>
      <c r="SRA40" s="64"/>
      <c r="SRB40" s="64"/>
      <c r="SRC40" s="64"/>
      <c r="SRD40" s="64"/>
      <c r="SRE40" s="64"/>
      <c r="SRF40" s="64"/>
      <c r="SRG40" s="64"/>
      <c r="SRH40" s="64"/>
      <c r="SRI40" s="64"/>
      <c r="SRJ40" s="64"/>
      <c r="SRK40" s="64"/>
      <c r="SRL40" s="64"/>
      <c r="SRM40" s="64"/>
      <c r="SRN40" s="64"/>
      <c r="SRO40" s="64"/>
      <c r="SRP40" s="64"/>
      <c r="SRQ40" s="64"/>
      <c r="SRR40" s="64"/>
      <c r="SRS40" s="64"/>
      <c r="SRT40" s="64"/>
      <c r="SRU40" s="64"/>
      <c r="SRV40" s="64"/>
      <c r="SRW40" s="64"/>
      <c r="SRX40" s="64"/>
      <c r="SRY40" s="64"/>
      <c r="SRZ40" s="64"/>
      <c r="SSA40" s="64"/>
      <c r="SSB40" s="64"/>
      <c r="SSC40" s="64"/>
      <c r="SSD40" s="64"/>
      <c r="SSE40" s="64"/>
      <c r="SSF40" s="64"/>
      <c r="SSG40" s="64"/>
      <c r="SSH40" s="64"/>
      <c r="SSI40" s="64"/>
      <c r="SSJ40" s="64"/>
      <c r="SSK40" s="64"/>
      <c r="SSL40" s="64"/>
      <c r="SSM40" s="64"/>
      <c r="SSN40" s="64"/>
      <c r="SSO40" s="64"/>
      <c r="SSP40" s="64"/>
      <c r="SSQ40" s="64"/>
      <c r="SSR40" s="64"/>
      <c r="SSS40" s="64"/>
      <c r="SST40" s="64"/>
      <c r="SSU40" s="64"/>
      <c r="SSV40" s="64"/>
      <c r="SSW40" s="64"/>
      <c r="SSX40" s="64"/>
      <c r="SSY40" s="64"/>
      <c r="SSZ40" s="64"/>
      <c r="STA40" s="64"/>
      <c r="STB40" s="64"/>
      <c r="STC40" s="64"/>
      <c r="STD40" s="64"/>
      <c r="STE40" s="64"/>
      <c r="STF40" s="64"/>
      <c r="STG40" s="64"/>
      <c r="STH40" s="64"/>
      <c r="STI40" s="64"/>
      <c r="STJ40" s="64"/>
      <c r="STK40" s="64"/>
      <c r="STL40" s="64"/>
      <c r="STM40" s="64"/>
      <c r="STN40" s="64"/>
      <c r="STO40" s="64"/>
      <c r="STP40" s="64"/>
      <c r="STQ40" s="64"/>
      <c r="STR40" s="64"/>
      <c r="STS40" s="64"/>
      <c r="STT40" s="64"/>
      <c r="STU40" s="64"/>
      <c r="STV40" s="64"/>
      <c r="STW40" s="64"/>
      <c r="STX40" s="64"/>
      <c r="STY40" s="64"/>
      <c r="STZ40" s="64"/>
      <c r="SUA40" s="64"/>
      <c r="SUB40" s="64"/>
      <c r="SUC40" s="64"/>
      <c r="SUD40" s="64"/>
      <c r="SUE40" s="64"/>
      <c r="SUF40" s="64"/>
      <c r="SUG40" s="64"/>
      <c r="SUH40" s="64"/>
      <c r="SUI40" s="64"/>
      <c r="SUJ40" s="64"/>
      <c r="SUK40" s="64"/>
      <c r="SUL40" s="64"/>
      <c r="SUM40" s="64"/>
      <c r="SUN40" s="64"/>
      <c r="SUO40" s="64"/>
      <c r="SUP40" s="64"/>
      <c r="SUQ40" s="64"/>
      <c r="SUR40" s="64"/>
      <c r="SUS40" s="64"/>
      <c r="SUT40" s="64"/>
      <c r="SUU40" s="64"/>
      <c r="SUV40" s="64"/>
      <c r="SUW40" s="64"/>
      <c r="SUX40" s="64"/>
      <c r="SUY40" s="64"/>
      <c r="SUZ40" s="64"/>
      <c r="SVA40" s="64"/>
      <c r="SVB40" s="64"/>
      <c r="SVC40" s="64"/>
      <c r="SVD40" s="64"/>
      <c r="SVE40" s="64"/>
      <c r="SVF40" s="64"/>
      <c r="SVG40" s="64"/>
      <c r="SVH40" s="64"/>
      <c r="SVI40" s="64"/>
      <c r="SVJ40" s="64"/>
      <c r="SVK40" s="64"/>
      <c r="SVL40" s="64"/>
      <c r="SVM40" s="64"/>
      <c r="SVN40" s="64"/>
      <c r="SVO40" s="64"/>
      <c r="SVP40" s="64"/>
      <c r="SVQ40" s="64"/>
      <c r="SVR40" s="64"/>
      <c r="SVS40" s="64"/>
      <c r="SVT40" s="64"/>
      <c r="SVU40" s="64"/>
      <c r="SVV40" s="64"/>
      <c r="SVW40" s="64"/>
      <c r="SVX40" s="64"/>
      <c r="SVY40" s="64"/>
      <c r="SVZ40" s="64"/>
      <c r="SWA40" s="64"/>
      <c r="SWB40" s="64"/>
      <c r="SWC40" s="64"/>
      <c r="SWD40" s="64"/>
      <c r="SWE40" s="64"/>
      <c r="SWF40" s="64"/>
      <c r="SWG40" s="64"/>
      <c r="SWH40" s="64"/>
      <c r="SWI40" s="64"/>
      <c r="SWJ40" s="64"/>
      <c r="SWK40" s="64"/>
      <c r="SWL40" s="64"/>
      <c r="SWM40" s="64"/>
      <c r="SWN40" s="64"/>
      <c r="SWO40" s="64"/>
      <c r="SWP40" s="64"/>
      <c r="SWQ40" s="64"/>
      <c r="SWR40" s="64"/>
      <c r="SWS40" s="64"/>
      <c r="SWT40" s="64"/>
      <c r="SWU40" s="64"/>
      <c r="SWV40" s="64"/>
      <c r="SWW40" s="64"/>
      <c r="SWX40" s="64"/>
      <c r="SWY40" s="64"/>
      <c r="SWZ40" s="64"/>
      <c r="SXA40" s="64"/>
      <c r="SXB40" s="64"/>
      <c r="SXC40" s="64"/>
      <c r="SXD40" s="64"/>
      <c r="SXE40" s="64"/>
      <c r="SXF40" s="64"/>
      <c r="SXG40" s="64"/>
      <c r="SXH40" s="64"/>
      <c r="SXI40" s="64"/>
      <c r="SXJ40" s="64"/>
      <c r="SXK40" s="64"/>
      <c r="SXL40" s="64"/>
      <c r="SXM40" s="64"/>
      <c r="SXN40" s="64"/>
      <c r="SXO40" s="64"/>
      <c r="SXP40" s="64"/>
      <c r="SXQ40" s="64"/>
      <c r="SXR40" s="64"/>
      <c r="SXS40" s="64"/>
      <c r="SXT40" s="64"/>
      <c r="SXU40" s="64"/>
      <c r="SXV40" s="64"/>
      <c r="SXW40" s="64"/>
      <c r="SXX40" s="64"/>
      <c r="SXY40" s="64"/>
      <c r="SXZ40" s="64"/>
      <c r="SYA40" s="64"/>
      <c r="SYB40" s="64"/>
      <c r="SYC40" s="64"/>
      <c r="SYD40" s="64"/>
      <c r="SYE40" s="64"/>
      <c r="SYF40" s="64"/>
      <c r="SYG40" s="64"/>
      <c r="SYH40" s="64"/>
      <c r="SYI40" s="64"/>
      <c r="SYJ40" s="64"/>
      <c r="SYK40" s="64"/>
      <c r="SYL40" s="64"/>
      <c r="SYM40" s="64"/>
      <c r="SYN40" s="64"/>
      <c r="SYO40" s="64"/>
      <c r="SYP40" s="64"/>
      <c r="SYQ40" s="64"/>
      <c r="SYR40" s="64"/>
      <c r="SYS40" s="64"/>
      <c r="SYT40" s="64"/>
      <c r="SYU40" s="64"/>
      <c r="SYV40" s="64"/>
      <c r="SYW40" s="64"/>
      <c r="SYX40" s="64"/>
      <c r="SYY40" s="64"/>
      <c r="SYZ40" s="64"/>
      <c r="SZA40" s="64"/>
      <c r="SZB40" s="64"/>
      <c r="SZC40" s="64"/>
      <c r="SZD40" s="64"/>
      <c r="SZE40" s="64"/>
      <c r="SZF40" s="64"/>
      <c r="SZG40" s="64"/>
      <c r="SZH40" s="64"/>
      <c r="SZI40" s="64"/>
      <c r="SZJ40" s="64"/>
      <c r="SZK40" s="64"/>
      <c r="SZL40" s="64"/>
      <c r="SZM40" s="64"/>
      <c r="SZN40" s="64"/>
      <c r="SZO40" s="64"/>
      <c r="SZP40" s="64"/>
      <c r="SZQ40" s="64"/>
      <c r="SZR40" s="64"/>
      <c r="SZS40" s="64"/>
      <c r="SZT40" s="64"/>
      <c r="SZU40" s="64"/>
      <c r="SZV40" s="64"/>
      <c r="SZW40" s="64"/>
      <c r="SZX40" s="64"/>
      <c r="SZY40" s="64"/>
      <c r="SZZ40" s="64"/>
      <c r="TAA40" s="64"/>
      <c r="TAB40" s="64"/>
      <c r="TAC40" s="64"/>
      <c r="TAD40" s="64"/>
      <c r="TAE40" s="64"/>
      <c r="TAF40" s="64"/>
      <c r="TAG40" s="64"/>
      <c r="TAH40" s="64"/>
      <c r="TAI40" s="64"/>
      <c r="TAJ40" s="64"/>
      <c r="TAK40" s="64"/>
      <c r="TAL40" s="64"/>
      <c r="TAM40" s="64"/>
      <c r="TAN40" s="64"/>
      <c r="TAO40" s="64"/>
      <c r="TAP40" s="64"/>
      <c r="TAQ40" s="64"/>
      <c r="TAR40" s="64"/>
      <c r="TAS40" s="64"/>
      <c r="TAT40" s="64"/>
      <c r="TAU40" s="64"/>
      <c r="TAV40" s="64"/>
      <c r="TAW40" s="64"/>
      <c r="TAX40" s="64"/>
      <c r="TAY40" s="64"/>
      <c r="TAZ40" s="64"/>
      <c r="TBA40" s="64"/>
      <c r="TBB40" s="64"/>
      <c r="TBC40" s="64"/>
      <c r="TBD40" s="64"/>
      <c r="TBE40" s="64"/>
      <c r="TBF40" s="64"/>
      <c r="TBG40" s="64"/>
      <c r="TBH40" s="64"/>
      <c r="TBI40" s="64"/>
      <c r="TBJ40" s="64"/>
      <c r="TBK40" s="64"/>
      <c r="TBL40" s="64"/>
      <c r="TBM40" s="64"/>
      <c r="TBN40" s="64"/>
      <c r="TBO40" s="64"/>
      <c r="TBP40" s="64"/>
      <c r="TBQ40" s="64"/>
      <c r="TBR40" s="64"/>
      <c r="TBS40" s="64"/>
      <c r="TBT40" s="64"/>
      <c r="TBU40" s="64"/>
      <c r="TBV40" s="64"/>
      <c r="TBW40" s="64"/>
      <c r="TBX40" s="64"/>
      <c r="TBY40" s="64"/>
      <c r="TBZ40" s="64"/>
      <c r="TCA40" s="64"/>
      <c r="TCB40" s="64"/>
      <c r="TCC40" s="64"/>
      <c r="TCD40" s="64"/>
      <c r="TCE40" s="64"/>
      <c r="TCF40" s="64"/>
      <c r="TCG40" s="64"/>
      <c r="TCH40" s="64"/>
      <c r="TCI40" s="64"/>
      <c r="TCJ40" s="64"/>
      <c r="TCK40" s="64"/>
      <c r="TCL40" s="64"/>
      <c r="TCM40" s="64"/>
      <c r="TCN40" s="64"/>
      <c r="TCO40" s="64"/>
      <c r="TCP40" s="64"/>
      <c r="TCQ40" s="64"/>
      <c r="TCR40" s="64"/>
      <c r="TCS40" s="64"/>
      <c r="TCT40" s="64"/>
      <c r="TCU40" s="64"/>
      <c r="TCV40" s="64"/>
      <c r="TCW40" s="64"/>
      <c r="TCX40" s="64"/>
      <c r="TCY40" s="64"/>
      <c r="TCZ40" s="64"/>
      <c r="TDA40" s="64"/>
      <c r="TDB40" s="64"/>
      <c r="TDC40" s="64"/>
      <c r="TDD40" s="64"/>
      <c r="TDE40" s="64"/>
      <c r="TDF40" s="64"/>
      <c r="TDG40" s="64"/>
      <c r="TDH40" s="64"/>
      <c r="TDI40" s="64"/>
      <c r="TDJ40" s="64"/>
      <c r="TDK40" s="64"/>
      <c r="TDL40" s="64"/>
      <c r="TDM40" s="64"/>
      <c r="TDN40" s="64"/>
      <c r="TDO40" s="64"/>
      <c r="TDP40" s="64"/>
      <c r="TDQ40" s="64"/>
      <c r="TDR40" s="64"/>
      <c r="TDS40" s="64"/>
      <c r="TDT40" s="64"/>
      <c r="TDU40" s="64"/>
      <c r="TDV40" s="64"/>
      <c r="TDW40" s="64"/>
      <c r="TDX40" s="64"/>
      <c r="TDY40" s="64"/>
      <c r="TDZ40" s="64"/>
      <c r="TEA40" s="64"/>
      <c r="TEB40" s="64"/>
      <c r="TEC40" s="64"/>
      <c r="TED40" s="64"/>
      <c r="TEE40" s="64"/>
      <c r="TEF40" s="64"/>
      <c r="TEG40" s="64"/>
      <c r="TEH40" s="64"/>
      <c r="TEI40" s="64"/>
      <c r="TEJ40" s="64"/>
      <c r="TEK40" s="64"/>
      <c r="TEL40" s="64"/>
      <c r="TEM40" s="64"/>
      <c r="TEN40" s="64"/>
      <c r="TEO40" s="64"/>
      <c r="TEP40" s="64"/>
      <c r="TEQ40" s="64"/>
      <c r="TER40" s="64"/>
      <c r="TES40" s="64"/>
      <c r="TET40" s="64"/>
      <c r="TEU40" s="64"/>
      <c r="TEV40" s="64"/>
      <c r="TEW40" s="64"/>
      <c r="TEX40" s="64"/>
      <c r="TEY40" s="64"/>
      <c r="TEZ40" s="64"/>
      <c r="TFA40" s="64"/>
      <c r="TFB40" s="64"/>
      <c r="TFC40" s="64"/>
      <c r="TFD40" s="64"/>
      <c r="TFE40" s="64"/>
      <c r="TFF40" s="64"/>
      <c r="TFG40" s="64"/>
      <c r="TFH40" s="64"/>
      <c r="TFI40" s="64"/>
      <c r="TFJ40" s="64"/>
      <c r="TFK40" s="64"/>
      <c r="TFL40" s="64"/>
      <c r="TFM40" s="64"/>
      <c r="TFN40" s="64"/>
      <c r="TFO40" s="64"/>
      <c r="TFP40" s="64"/>
      <c r="TFQ40" s="64"/>
      <c r="TFR40" s="64"/>
      <c r="TFS40" s="64"/>
      <c r="TFT40" s="64"/>
      <c r="TFU40" s="64"/>
      <c r="TFV40" s="64"/>
      <c r="TFW40" s="64"/>
      <c r="TFX40" s="64"/>
      <c r="TFY40" s="64"/>
      <c r="TFZ40" s="64"/>
      <c r="TGA40" s="64"/>
      <c r="TGB40" s="64"/>
      <c r="TGC40" s="64"/>
      <c r="TGD40" s="64"/>
      <c r="TGE40" s="64"/>
      <c r="TGF40" s="64"/>
      <c r="TGG40" s="64"/>
      <c r="TGH40" s="64"/>
      <c r="TGI40" s="64"/>
      <c r="TGJ40" s="64"/>
      <c r="TGK40" s="64"/>
      <c r="TGL40" s="64"/>
      <c r="TGM40" s="64"/>
      <c r="TGN40" s="64"/>
      <c r="TGO40" s="64"/>
      <c r="TGP40" s="64"/>
      <c r="TGQ40" s="64"/>
      <c r="TGR40" s="64"/>
      <c r="TGS40" s="64"/>
      <c r="TGT40" s="64"/>
      <c r="TGU40" s="64"/>
      <c r="TGV40" s="64"/>
      <c r="TGW40" s="64"/>
      <c r="TGX40" s="64"/>
      <c r="TGY40" s="64"/>
      <c r="TGZ40" s="64"/>
      <c r="THA40" s="64"/>
      <c r="THB40" s="64"/>
      <c r="THC40" s="64"/>
      <c r="THD40" s="64"/>
      <c r="THE40" s="64"/>
      <c r="THF40" s="64"/>
      <c r="THG40" s="64"/>
      <c r="THH40" s="64"/>
      <c r="THI40" s="64"/>
      <c r="THJ40" s="64"/>
      <c r="THK40" s="64"/>
      <c r="THL40" s="64"/>
      <c r="THM40" s="64"/>
      <c r="THN40" s="64"/>
      <c r="THO40" s="64"/>
      <c r="THP40" s="64"/>
      <c r="THQ40" s="64"/>
      <c r="THR40" s="64"/>
      <c r="THS40" s="64"/>
      <c r="THT40" s="64"/>
      <c r="THU40" s="64"/>
      <c r="THV40" s="64"/>
      <c r="THW40" s="64"/>
      <c r="THX40" s="64"/>
      <c r="THY40" s="64"/>
      <c r="THZ40" s="64"/>
      <c r="TIA40" s="64"/>
      <c r="TIB40" s="64"/>
      <c r="TIC40" s="64"/>
      <c r="TID40" s="64"/>
      <c r="TIE40" s="64"/>
      <c r="TIF40" s="64"/>
      <c r="TIG40" s="64"/>
      <c r="TIH40" s="64"/>
      <c r="TII40" s="64"/>
      <c r="TIJ40" s="64"/>
      <c r="TIK40" s="64"/>
      <c r="TIL40" s="64"/>
      <c r="TIM40" s="64"/>
      <c r="TIN40" s="64"/>
      <c r="TIO40" s="64"/>
      <c r="TIP40" s="64"/>
      <c r="TIQ40" s="64"/>
      <c r="TIR40" s="64"/>
      <c r="TIS40" s="64"/>
      <c r="TIT40" s="64"/>
      <c r="TIU40" s="64"/>
      <c r="TIV40" s="64"/>
      <c r="TIW40" s="64"/>
      <c r="TIX40" s="64"/>
      <c r="TIY40" s="64"/>
      <c r="TIZ40" s="64"/>
      <c r="TJA40" s="64"/>
      <c r="TJB40" s="64"/>
      <c r="TJC40" s="64"/>
      <c r="TJD40" s="64"/>
      <c r="TJE40" s="64"/>
      <c r="TJF40" s="64"/>
      <c r="TJG40" s="64"/>
      <c r="TJH40" s="64"/>
      <c r="TJI40" s="64"/>
      <c r="TJJ40" s="64"/>
      <c r="TJK40" s="64"/>
      <c r="TJL40" s="64"/>
      <c r="TJM40" s="64"/>
      <c r="TJN40" s="64"/>
      <c r="TJO40" s="64"/>
      <c r="TJP40" s="64"/>
      <c r="TJQ40" s="64"/>
      <c r="TJR40" s="64"/>
      <c r="TJS40" s="64"/>
      <c r="TJT40" s="64"/>
      <c r="TJU40" s="64"/>
      <c r="TJV40" s="64"/>
      <c r="TJW40" s="64"/>
      <c r="TJX40" s="64"/>
      <c r="TJY40" s="64"/>
      <c r="TJZ40" s="64"/>
      <c r="TKA40" s="64"/>
      <c r="TKB40" s="64"/>
      <c r="TKC40" s="64"/>
      <c r="TKD40" s="64"/>
      <c r="TKE40" s="64"/>
      <c r="TKF40" s="64"/>
      <c r="TKG40" s="64"/>
      <c r="TKH40" s="64"/>
      <c r="TKI40" s="64"/>
      <c r="TKJ40" s="64"/>
      <c r="TKK40" s="64"/>
      <c r="TKL40" s="64"/>
      <c r="TKM40" s="64"/>
      <c r="TKN40" s="64"/>
      <c r="TKO40" s="64"/>
      <c r="TKP40" s="64"/>
      <c r="TKQ40" s="64"/>
      <c r="TKR40" s="64"/>
      <c r="TKS40" s="64"/>
      <c r="TKT40" s="64"/>
      <c r="TKU40" s="64"/>
      <c r="TKV40" s="64"/>
      <c r="TKW40" s="64"/>
      <c r="TKX40" s="64"/>
      <c r="TKY40" s="64"/>
      <c r="TKZ40" s="64"/>
      <c r="TLA40" s="64"/>
      <c r="TLB40" s="64"/>
      <c r="TLC40" s="64"/>
      <c r="TLD40" s="64"/>
      <c r="TLE40" s="64"/>
      <c r="TLF40" s="64"/>
      <c r="TLG40" s="64"/>
      <c r="TLH40" s="64"/>
      <c r="TLI40" s="64"/>
      <c r="TLJ40" s="64"/>
      <c r="TLK40" s="64"/>
      <c r="TLL40" s="64"/>
      <c r="TLM40" s="64"/>
      <c r="TLN40" s="64"/>
      <c r="TLO40" s="64"/>
      <c r="TLP40" s="64"/>
      <c r="TLQ40" s="64"/>
      <c r="TLR40" s="64"/>
      <c r="TLS40" s="64"/>
      <c r="TLT40" s="64"/>
      <c r="TLU40" s="64"/>
      <c r="TLV40" s="64"/>
      <c r="TLW40" s="64"/>
      <c r="TLX40" s="64"/>
      <c r="TLY40" s="64"/>
      <c r="TLZ40" s="64"/>
      <c r="TMA40" s="64"/>
      <c r="TMB40" s="64"/>
      <c r="TMC40" s="64"/>
      <c r="TMD40" s="64"/>
      <c r="TME40" s="64"/>
      <c r="TMF40" s="64"/>
      <c r="TMG40" s="64"/>
      <c r="TMH40" s="64"/>
      <c r="TMI40" s="64"/>
      <c r="TMJ40" s="64"/>
      <c r="TMK40" s="64"/>
      <c r="TML40" s="64"/>
      <c r="TMM40" s="64"/>
      <c r="TMN40" s="64"/>
      <c r="TMO40" s="64"/>
      <c r="TMP40" s="64"/>
      <c r="TMQ40" s="64"/>
      <c r="TMR40" s="64"/>
      <c r="TMS40" s="64"/>
      <c r="TMT40" s="64"/>
      <c r="TMU40" s="64"/>
      <c r="TMV40" s="64"/>
      <c r="TMW40" s="64"/>
      <c r="TMX40" s="64"/>
      <c r="TMY40" s="64"/>
      <c r="TMZ40" s="64"/>
      <c r="TNA40" s="64"/>
      <c r="TNB40" s="64"/>
      <c r="TNC40" s="64"/>
      <c r="TND40" s="64"/>
      <c r="TNE40" s="64"/>
      <c r="TNF40" s="64"/>
      <c r="TNG40" s="64"/>
      <c r="TNH40" s="64"/>
      <c r="TNI40" s="64"/>
      <c r="TNJ40" s="64"/>
      <c r="TNK40" s="64"/>
      <c r="TNL40" s="64"/>
      <c r="TNM40" s="64"/>
      <c r="TNN40" s="64"/>
      <c r="TNO40" s="64"/>
      <c r="TNP40" s="64"/>
      <c r="TNQ40" s="64"/>
      <c r="TNR40" s="64"/>
      <c r="TNS40" s="64"/>
      <c r="TNT40" s="64"/>
      <c r="TNU40" s="64"/>
      <c r="TNV40" s="64"/>
      <c r="TNW40" s="64"/>
      <c r="TNX40" s="64"/>
      <c r="TNY40" s="64"/>
      <c r="TNZ40" s="64"/>
      <c r="TOA40" s="64"/>
      <c r="TOB40" s="64"/>
      <c r="TOC40" s="64"/>
      <c r="TOD40" s="64"/>
      <c r="TOE40" s="64"/>
      <c r="TOF40" s="64"/>
      <c r="TOG40" s="64"/>
      <c r="TOH40" s="64"/>
      <c r="TOI40" s="64"/>
      <c r="TOJ40" s="64"/>
      <c r="TOK40" s="64"/>
      <c r="TOL40" s="64"/>
      <c r="TOM40" s="64"/>
      <c r="TON40" s="64"/>
      <c r="TOO40" s="64"/>
      <c r="TOP40" s="64"/>
      <c r="TOQ40" s="64"/>
      <c r="TOR40" s="64"/>
      <c r="TOS40" s="64"/>
      <c r="TOT40" s="64"/>
      <c r="TOU40" s="64"/>
      <c r="TOV40" s="64"/>
      <c r="TOW40" s="64"/>
      <c r="TOX40" s="64"/>
      <c r="TOY40" s="64"/>
      <c r="TOZ40" s="64"/>
      <c r="TPA40" s="64"/>
      <c r="TPB40" s="64"/>
      <c r="TPC40" s="64"/>
      <c r="TPD40" s="64"/>
      <c r="TPE40" s="64"/>
      <c r="TPF40" s="64"/>
      <c r="TPG40" s="64"/>
      <c r="TPH40" s="64"/>
      <c r="TPI40" s="64"/>
      <c r="TPJ40" s="64"/>
      <c r="TPK40" s="64"/>
      <c r="TPL40" s="64"/>
      <c r="TPM40" s="64"/>
      <c r="TPN40" s="64"/>
      <c r="TPO40" s="64"/>
      <c r="TPP40" s="64"/>
      <c r="TPQ40" s="64"/>
      <c r="TPR40" s="64"/>
      <c r="TPS40" s="64"/>
      <c r="TPT40" s="64"/>
      <c r="TPU40" s="64"/>
      <c r="TPV40" s="64"/>
      <c r="TPW40" s="64"/>
      <c r="TPX40" s="64"/>
      <c r="TPY40" s="64"/>
      <c r="TPZ40" s="64"/>
      <c r="TQA40" s="64"/>
      <c r="TQB40" s="64"/>
      <c r="TQC40" s="64"/>
      <c r="TQD40" s="64"/>
      <c r="TQE40" s="64"/>
      <c r="TQF40" s="64"/>
      <c r="TQG40" s="64"/>
      <c r="TQH40" s="64"/>
      <c r="TQI40" s="64"/>
      <c r="TQJ40" s="64"/>
      <c r="TQK40" s="64"/>
      <c r="TQL40" s="64"/>
      <c r="TQM40" s="64"/>
      <c r="TQN40" s="64"/>
      <c r="TQO40" s="64"/>
      <c r="TQP40" s="64"/>
      <c r="TQQ40" s="64"/>
      <c r="TQR40" s="64"/>
      <c r="TQS40" s="64"/>
      <c r="TQT40" s="64"/>
      <c r="TQU40" s="64"/>
      <c r="TQV40" s="64"/>
      <c r="TQW40" s="64"/>
      <c r="TQX40" s="64"/>
      <c r="TQY40" s="64"/>
      <c r="TQZ40" s="64"/>
      <c r="TRA40" s="64"/>
      <c r="TRB40" s="64"/>
      <c r="TRC40" s="64"/>
      <c r="TRD40" s="64"/>
      <c r="TRE40" s="64"/>
      <c r="TRF40" s="64"/>
      <c r="TRG40" s="64"/>
      <c r="TRH40" s="64"/>
      <c r="TRI40" s="64"/>
      <c r="TRJ40" s="64"/>
      <c r="TRK40" s="64"/>
      <c r="TRL40" s="64"/>
      <c r="TRM40" s="64"/>
      <c r="TRN40" s="64"/>
      <c r="TRO40" s="64"/>
      <c r="TRP40" s="64"/>
      <c r="TRQ40" s="64"/>
      <c r="TRR40" s="64"/>
      <c r="TRS40" s="64"/>
      <c r="TRT40" s="64"/>
      <c r="TRU40" s="64"/>
      <c r="TRV40" s="64"/>
      <c r="TRW40" s="64"/>
      <c r="TRX40" s="64"/>
      <c r="TRY40" s="64"/>
      <c r="TRZ40" s="64"/>
      <c r="TSA40" s="64"/>
      <c r="TSB40" s="64"/>
      <c r="TSC40" s="64"/>
      <c r="TSD40" s="64"/>
      <c r="TSE40" s="64"/>
      <c r="TSF40" s="64"/>
      <c r="TSG40" s="64"/>
      <c r="TSH40" s="64"/>
      <c r="TSI40" s="64"/>
      <c r="TSJ40" s="64"/>
      <c r="TSK40" s="64"/>
      <c r="TSL40" s="64"/>
      <c r="TSM40" s="64"/>
      <c r="TSN40" s="64"/>
      <c r="TSO40" s="64"/>
      <c r="TSP40" s="64"/>
      <c r="TSQ40" s="64"/>
      <c r="TSR40" s="64"/>
      <c r="TSS40" s="64"/>
      <c r="TST40" s="64"/>
      <c r="TSU40" s="64"/>
      <c r="TSV40" s="64"/>
      <c r="TSW40" s="64"/>
      <c r="TSX40" s="64"/>
      <c r="TSY40" s="64"/>
      <c r="TSZ40" s="64"/>
      <c r="TTA40" s="64"/>
      <c r="TTB40" s="64"/>
      <c r="TTC40" s="64"/>
      <c r="TTD40" s="64"/>
      <c r="TTE40" s="64"/>
      <c r="TTF40" s="64"/>
      <c r="TTG40" s="64"/>
      <c r="TTH40" s="64"/>
      <c r="TTI40" s="64"/>
      <c r="TTJ40" s="64"/>
      <c r="TTK40" s="64"/>
      <c r="TTL40" s="64"/>
      <c r="TTM40" s="64"/>
      <c r="TTN40" s="64"/>
      <c r="TTO40" s="64"/>
      <c r="TTP40" s="64"/>
      <c r="TTQ40" s="64"/>
      <c r="TTR40" s="64"/>
      <c r="TTS40" s="64"/>
      <c r="TTT40" s="64"/>
      <c r="TTU40" s="64"/>
      <c r="TTV40" s="64"/>
      <c r="TTW40" s="64"/>
      <c r="TTX40" s="64"/>
      <c r="TTY40" s="64"/>
      <c r="TTZ40" s="64"/>
      <c r="TUA40" s="64"/>
      <c r="TUB40" s="64"/>
      <c r="TUC40" s="64"/>
      <c r="TUD40" s="64"/>
      <c r="TUE40" s="64"/>
      <c r="TUF40" s="64"/>
      <c r="TUG40" s="64"/>
      <c r="TUH40" s="64"/>
      <c r="TUI40" s="64"/>
      <c r="TUJ40" s="64"/>
      <c r="TUK40" s="64"/>
      <c r="TUL40" s="64"/>
      <c r="TUM40" s="64"/>
      <c r="TUN40" s="64"/>
      <c r="TUO40" s="64"/>
      <c r="TUP40" s="64"/>
      <c r="TUQ40" s="64"/>
      <c r="TUR40" s="64"/>
      <c r="TUS40" s="64"/>
      <c r="TUT40" s="64"/>
      <c r="TUU40" s="64"/>
      <c r="TUV40" s="64"/>
      <c r="TUW40" s="64"/>
      <c r="TUX40" s="64"/>
      <c r="TUY40" s="64"/>
      <c r="TUZ40" s="64"/>
      <c r="TVA40" s="64"/>
      <c r="TVB40" s="64"/>
      <c r="TVC40" s="64"/>
      <c r="TVD40" s="64"/>
      <c r="TVE40" s="64"/>
      <c r="TVF40" s="64"/>
      <c r="TVG40" s="64"/>
      <c r="TVH40" s="64"/>
      <c r="TVI40" s="64"/>
      <c r="TVJ40" s="64"/>
      <c r="TVK40" s="64"/>
      <c r="TVL40" s="64"/>
      <c r="TVM40" s="64"/>
      <c r="TVN40" s="64"/>
      <c r="TVO40" s="64"/>
      <c r="TVP40" s="64"/>
      <c r="TVQ40" s="64"/>
      <c r="TVR40" s="64"/>
      <c r="TVS40" s="64"/>
      <c r="TVT40" s="64"/>
      <c r="TVU40" s="64"/>
      <c r="TVV40" s="64"/>
      <c r="TVW40" s="64"/>
      <c r="TVX40" s="64"/>
      <c r="TVY40" s="64"/>
      <c r="TVZ40" s="64"/>
      <c r="TWA40" s="64"/>
      <c r="TWB40" s="64"/>
      <c r="TWC40" s="64"/>
      <c r="TWD40" s="64"/>
      <c r="TWE40" s="64"/>
      <c r="TWF40" s="64"/>
      <c r="TWG40" s="64"/>
      <c r="TWH40" s="64"/>
      <c r="TWI40" s="64"/>
      <c r="TWJ40" s="64"/>
      <c r="TWK40" s="64"/>
      <c r="TWL40" s="64"/>
      <c r="TWM40" s="64"/>
      <c r="TWN40" s="64"/>
      <c r="TWO40" s="64"/>
      <c r="TWP40" s="64"/>
      <c r="TWQ40" s="64"/>
      <c r="TWR40" s="64"/>
      <c r="TWS40" s="64"/>
      <c r="TWT40" s="64"/>
      <c r="TWU40" s="64"/>
      <c r="TWV40" s="64"/>
      <c r="TWW40" s="64"/>
      <c r="TWX40" s="64"/>
      <c r="TWY40" s="64"/>
      <c r="TWZ40" s="64"/>
      <c r="TXA40" s="64"/>
      <c r="TXB40" s="64"/>
      <c r="TXC40" s="64"/>
      <c r="TXD40" s="64"/>
      <c r="TXE40" s="64"/>
      <c r="TXF40" s="64"/>
      <c r="TXG40" s="64"/>
      <c r="TXH40" s="64"/>
      <c r="TXI40" s="64"/>
      <c r="TXJ40" s="64"/>
      <c r="TXK40" s="64"/>
      <c r="TXL40" s="64"/>
      <c r="TXM40" s="64"/>
      <c r="TXN40" s="64"/>
      <c r="TXO40" s="64"/>
      <c r="TXP40" s="64"/>
      <c r="TXQ40" s="64"/>
      <c r="TXR40" s="64"/>
      <c r="TXS40" s="64"/>
      <c r="TXT40" s="64"/>
      <c r="TXU40" s="64"/>
      <c r="TXV40" s="64"/>
      <c r="TXW40" s="64"/>
      <c r="TXX40" s="64"/>
      <c r="TXY40" s="64"/>
      <c r="TXZ40" s="64"/>
      <c r="TYA40" s="64"/>
      <c r="TYB40" s="64"/>
      <c r="TYC40" s="64"/>
      <c r="TYD40" s="64"/>
      <c r="TYE40" s="64"/>
      <c r="TYF40" s="64"/>
      <c r="TYG40" s="64"/>
      <c r="TYH40" s="64"/>
      <c r="TYI40" s="64"/>
      <c r="TYJ40" s="64"/>
      <c r="TYK40" s="64"/>
      <c r="TYL40" s="64"/>
      <c r="TYM40" s="64"/>
      <c r="TYN40" s="64"/>
      <c r="TYO40" s="64"/>
      <c r="TYP40" s="64"/>
      <c r="TYQ40" s="64"/>
      <c r="TYR40" s="64"/>
      <c r="TYS40" s="64"/>
      <c r="TYT40" s="64"/>
      <c r="TYU40" s="64"/>
      <c r="TYV40" s="64"/>
      <c r="TYW40" s="64"/>
      <c r="TYX40" s="64"/>
      <c r="TYY40" s="64"/>
      <c r="TYZ40" s="64"/>
      <c r="TZA40" s="64"/>
      <c r="TZB40" s="64"/>
      <c r="TZC40" s="64"/>
      <c r="TZD40" s="64"/>
      <c r="TZE40" s="64"/>
      <c r="TZF40" s="64"/>
      <c r="TZG40" s="64"/>
      <c r="TZH40" s="64"/>
      <c r="TZI40" s="64"/>
      <c r="TZJ40" s="64"/>
      <c r="TZK40" s="64"/>
      <c r="TZL40" s="64"/>
      <c r="TZM40" s="64"/>
      <c r="TZN40" s="64"/>
      <c r="TZO40" s="64"/>
      <c r="TZP40" s="64"/>
      <c r="TZQ40" s="64"/>
      <c r="TZR40" s="64"/>
      <c r="TZS40" s="64"/>
      <c r="TZT40" s="64"/>
      <c r="TZU40" s="64"/>
      <c r="TZV40" s="64"/>
      <c r="TZW40" s="64"/>
      <c r="TZX40" s="64"/>
      <c r="TZY40" s="64"/>
      <c r="TZZ40" s="64"/>
      <c r="UAA40" s="64"/>
      <c r="UAB40" s="64"/>
      <c r="UAC40" s="64"/>
      <c r="UAD40" s="64"/>
      <c r="UAE40" s="64"/>
      <c r="UAF40" s="64"/>
      <c r="UAG40" s="64"/>
      <c r="UAH40" s="64"/>
      <c r="UAI40" s="64"/>
      <c r="UAJ40" s="64"/>
      <c r="UAK40" s="64"/>
      <c r="UAL40" s="64"/>
      <c r="UAM40" s="64"/>
      <c r="UAN40" s="64"/>
      <c r="UAO40" s="64"/>
      <c r="UAP40" s="64"/>
      <c r="UAQ40" s="64"/>
      <c r="UAR40" s="64"/>
      <c r="UAS40" s="64"/>
      <c r="UAT40" s="64"/>
      <c r="UAU40" s="64"/>
      <c r="UAV40" s="64"/>
      <c r="UAW40" s="64"/>
      <c r="UAX40" s="64"/>
      <c r="UAY40" s="64"/>
      <c r="UAZ40" s="64"/>
      <c r="UBA40" s="64"/>
      <c r="UBB40" s="64"/>
      <c r="UBC40" s="64"/>
      <c r="UBD40" s="64"/>
      <c r="UBE40" s="64"/>
      <c r="UBF40" s="64"/>
      <c r="UBG40" s="64"/>
      <c r="UBH40" s="64"/>
      <c r="UBI40" s="64"/>
      <c r="UBJ40" s="64"/>
      <c r="UBK40" s="64"/>
      <c r="UBL40" s="64"/>
      <c r="UBM40" s="64"/>
      <c r="UBN40" s="64"/>
      <c r="UBO40" s="64"/>
      <c r="UBP40" s="64"/>
      <c r="UBQ40" s="64"/>
      <c r="UBR40" s="64"/>
      <c r="UBS40" s="64"/>
      <c r="UBT40" s="64"/>
      <c r="UBU40" s="64"/>
      <c r="UBV40" s="64"/>
      <c r="UBW40" s="64"/>
      <c r="UBX40" s="64"/>
      <c r="UBY40" s="64"/>
      <c r="UBZ40" s="64"/>
      <c r="UCA40" s="64"/>
      <c r="UCB40" s="64"/>
      <c r="UCC40" s="64"/>
      <c r="UCD40" s="64"/>
      <c r="UCE40" s="64"/>
      <c r="UCF40" s="64"/>
      <c r="UCG40" s="64"/>
      <c r="UCH40" s="64"/>
      <c r="UCI40" s="64"/>
      <c r="UCJ40" s="64"/>
      <c r="UCK40" s="64"/>
      <c r="UCL40" s="64"/>
      <c r="UCM40" s="64"/>
      <c r="UCN40" s="64"/>
      <c r="UCO40" s="64"/>
      <c r="UCP40" s="64"/>
      <c r="UCQ40" s="64"/>
      <c r="UCR40" s="64"/>
      <c r="UCS40" s="64"/>
      <c r="UCT40" s="64"/>
      <c r="UCU40" s="64"/>
      <c r="UCV40" s="64"/>
      <c r="UCW40" s="64"/>
      <c r="UCX40" s="64"/>
      <c r="UCY40" s="64"/>
      <c r="UCZ40" s="64"/>
      <c r="UDA40" s="64"/>
      <c r="UDB40" s="64"/>
      <c r="UDC40" s="64"/>
      <c r="UDD40" s="64"/>
      <c r="UDE40" s="64"/>
      <c r="UDF40" s="64"/>
      <c r="UDG40" s="64"/>
      <c r="UDH40" s="64"/>
      <c r="UDI40" s="64"/>
      <c r="UDJ40" s="64"/>
      <c r="UDK40" s="64"/>
      <c r="UDL40" s="64"/>
      <c r="UDM40" s="64"/>
      <c r="UDN40" s="64"/>
      <c r="UDO40" s="64"/>
      <c r="UDP40" s="64"/>
      <c r="UDQ40" s="64"/>
      <c r="UDR40" s="64"/>
      <c r="UDS40" s="64"/>
      <c r="UDT40" s="64"/>
      <c r="UDU40" s="64"/>
      <c r="UDV40" s="64"/>
      <c r="UDW40" s="64"/>
      <c r="UDX40" s="64"/>
      <c r="UDY40" s="64"/>
      <c r="UDZ40" s="64"/>
      <c r="UEA40" s="64"/>
      <c r="UEB40" s="64"/>
      <c r="UEC40" s="64"/>
      <c r="UED40" s="64"/>
      <c r="UEE40" s="64"/>
      <c r="UEF40" s="64"/>
      <c r="UEG40" s="64"/>
      <c r="UEH40" s="64"/>
      <c r="UEI40" s="64"/>
      <c r="UEJ40" s="64"/>
      <c r="UEK40" s="64"/>
      <c r="UEL40" s="64"/>
      <c r="UEM40" s="64"/>
      <c r="UEN40" s="64"/>
      <c r="UEO40" s="64"/>
      <c r="UEP40" s="64"/>
      <c r="UEQ40" s="64"/>
      <c r="UER40" s="64"/>
      <c r="UES40" s="64"/>
      <c r="UET40" s="64"/>
      <c r="UEU40" s="64"/>
      <c r="UEV40" s="64"/>
      <c r="UEW40" s="64"/>
      <c r="UEX40" s="64"/>
      <c r="UEY40" s="64"/>
      <c r="UEZ40" s="64"/>
      <c r="UFA40" s="64"/>
      <c r="UFB40" s="64"/>
      <c r="UFC40" s="64"/>
      <c r="UFD40" s="64"/>
      <c r="UFE40" s="64"/>
      <c r="UFF40" s="64"/>
      <c r="UFG40" s="64"/>
      <c r="UFH40" s="64"/>
      <c r="UFI40" s="64"/>
      <c r="UFJ40" s="64"/>
      <c r="UFK40" s="64"/>
      <c r="UFL40" s="64"/>
      <c r="UFM40" s="64"/>
      <c r="UFN40" s="64"/>
      <c r="UFO40" s="64"/>
      <c r="UFP40" s="64"/>
      <c r="UFQ40" s="64"/>
      <c r="UFR40" s="64"/>
      <c r="UFS40" s="64"/>
      <c r="UFT40" s="64"/>
      <c r="UFU40" s="64"/>
      <c r="UFV40" s="64"/>
      <c r="UFW40" s="64"/>
      <c r="UFX40" s="64"/>
      <c r="UFY40" s="64"/>
      <c r="UFZ40" s="64"/>
      <c r="UGA40" s="64"/>
      <c r="UGB40" s="64"/>
      <c r="UGC40" s="64"/>
      <c r="UGD40" s="64"/>
      <c r="UGE40" s="64"/>
      <c r="UGF40" s="64"/>
      <c r="UGG40" s="64"/>
      <c r="UGH40" s="64"/>
      <c r="UGI40" s="64"/>
      <c r="UGJ40" s="64"/>
      <c r="UGK40" s="64"/>
      <c r="UGL40" s="64"/>
      <c r="UGM40" s="64"/>
      <c r="UGN40" s="64"/>
      <c r="UGO40" s="64"/>
      <c r="UGP40" s="64"/>
      <c r="UGQ40" s="64"/>
      <c r="UGR40" s="64"/>
      <c r="UGS40" s="64"/>
      <c r="UGT40" s="64"/>
      <c r="UGU40" s="64"/>
      <c r="UGV40" s="64"/>
      <c r="UGW40" s="64"/>
      <c r="UGX40" s="64"/>
      <c r="UGY40" s="64"/>
      <c r="UGZ40" s="64"/>
      <c r="UHA40" s="64"/>
      <c r="UHB40" s="64"/>
      <c r="UHC40" s="64"/>
      <c r="UHD40" s="64"/>
      <c r="UHE40" s="64"/>
      <c r="UHF40" s="64"/>
      <c r="UHG40" s="64"/>
      <c r="UHH40" s="64"/>
      <c r="UHI40" s="64"/>
      <c r="UHJ40" s="64"/>
      <c r="UHK40" s="64"/>
      <c r="UHL40" s="64"/>
      <c r="UHM40" s="64"/>
      <c r="UHN40" s="64"/>
      <c r="UHO40" s="64"/>
      <c r="UHP40" s="64"/>
      <c r="UHQ40" s="64"/>
      <c r="UHR40" s="64"/>
      <c r="UHS40" s="64"/>
      <c r="UHT40" s="64"/>
      <c r="UHU40" s="64"/>
      <c r="UHV40" s="64"/>
      <c r="UHW40" s="64"/>
      <c r="UHX40" s="64"/>
      <c r="UHY40" s="64"/>
      <c r="UHZ40" s="64"/>
      <c r="UIA40" s="64"/>
      <c r="UIB40" s="64"/>
      <c r="UIC40" s="64"/>
      <c r="UID40" s="64"/>
      <c r="UIE40" s="64"/>
      <c r="UIF40" s="64"/>
      <c r="UIG40" s="64"/>
      <c r="UIH40" s="64"/>
      <c r="UII40" s="64"/>
      <c r="UIJ40" s="64"/>
      <c r="UIK40" s="64"/>
      <c r="UIL40" s="64"/>
      <c r="UIM40" s="64"/>
      <c r="UIN40" s="64"/>
      <c r="UIO40" s="64"/>
      <c r="UIP40" s="64"/>
      <c r="UIQ40" s="64"/>
      <c r="UIR40" s="64"/>
      <c r="UIS40" s="64"/>
      <c r="UIT40" s="64"/>
      <c r="UIU40" s="64"/>
      <c r="UIV40" s="64"/>
      <c r="UIW40" s="64"/>
      <c r="UIX40" s="64"/>
      <c r="UIY40" s="64"/>
      <c r="UIZ40" s="64"/>
      <c r="UJA40" s="64"/>
      <c r="UJB40" s="64"/>
      <c r="UJC40" s="64"/>
      <c r="UJD40" s="64"/>
      <c r="UJE40" s="64"/>
      <c r="UJF40" s="64"/>
      <c r="UJG40" s="64"/>
      <c r="UJH40" s="64"/>
      <c r="UJI40" s="64"/>
      <c r="UJJ40" s="64"/>
      <c r="UJK40" s="64"/>
      <c r="UJL40" s="64"/>
      <c r="UJM40" s="64"/>
      <c r="UJN40" s="64"/>
      <c r="UJO40" s="64"/>
      <c r="UJP40" s="64"/>
      <c r="UJQ40" s="64"/>
      <c r="UJR40" s="64"/>
      <c r="UJS40" s="64"/>
      <c r="UJT40" s="64"/>
      <c r="UJU40" s="64"/>
      <c r="UJV40" s="64"/>
      <c r="UJW40" s="64"/>
      <c r="UJX40" s="64"/>
      <c r="UJY40" s="64"/>
      <c r="UJZ40" s="64"/>
      <c r="UKA40" s="64"/>
      <c r="UKB40" s="64"/>
      <c r="UKC40" s="64"/>
      <c r="UKD40" s="64"/>
      <c r="UKE40" s="64"/>
      <c r="UKF40" s="64"/>
      <c r="UKG40" s="64"/>
      <c r="UKH40" s="64"/>
      <c r="UKI40" s="64"/>
      <c r="UKJ40" s="64"/>
      <c r="UKK40" s="64"/>
      <c r="UKL40" s="64"/>
      <c r="UKM40" s="64"/>
      <c r="UKN40" s="64"/>
      <c r="UKO40" s="64"/>
      <c r="UKP40" s="64"/>
      <c r="UKQ40" s="64"/>
      <c r="UKR40" s="64"/>
      <c r="UKS40" s="64"/>
      <c r="UKT40" s="64"/>
      <c r="UKU40" s="64"/>
      <c r="UKV40" s="64"/>
      <c r="UKW40" s="64"/>
      <c r="UKX40" s="64"/>
      <c r="UKY40" s="64"/>
      <c r="UKZ40" s="64"/>
      <c r="ULA40" s="64"/>
      <c r="ULB40" s="64"/>
      <c r="ULC40" s="64"/>
      <c r="ULD40" s="64"/>
      <c r="ULE40" s="64"/>
      <c r="ULF40" s="64"/>
      <c r="ULG40" s="64"/>
      <c r="ULH40" s="64"/>
      <c r="ULI40" s="64"/>
      <c r="ULJ40" s="64"/>
      <c r="ULK40" s="64"/>
      <c r="ULL40" s="64"/>
      <c r="ULM40" s="64"/>
      <c r="ULN40" s="64"/>
      <c r="ULO40" s="64"/>
      <c r="ULP40" s="64"/>
      <c r="ULQ40" s="64"/>
      <c r="ULR40" s="64"/>
      <c r="ULS40" s="64"/>
      <c r="ULT40" s="64"/>
      <c r="ULU40" s="64"/>
      <c r="ULV40" s="64"/>
      <c r="ULW40" s="64"/>
      <c r="ULX40" s="64"/>
      <c r="ULY40" s="64"/>
      <c r="ULZ40" s="64"/>
      <c r="UMA40" s="64"/>
      <c r="UMB40" s="64"/>
      <c r="UMC40" s="64"/>
      <c r="UMD40" s="64"/>
      <c r="UME40" s="64"/>
      <c r="UMF40" s="64"/>
      <c r="UMG40" s="64"/>
      <c r="UMH40" s="64"/>
      <c r="UMI40" s="64"/>
      <c r="UMJ40" s="64"/>
      <c r="UMK40" s="64"/>
      <c r="UML40" s="64"/>
      <c r="UMM40" s="64"/>
      <c r="UMN40" s="64"/>
      <c r="UMO40" s="64"/>
      <c r="UMP40" s="64"/>
      <c r="UMQ40" s="64"/>
      <c r="UMR40" s="64"/>
      <c r="UMS40" s="64"/>
      <c r="UMT40" s="64"/>
      <c r="UMU40" s="64"/>
      <c r="UMV40" s="64"/>
      <c r="UMW40" s="64"/>
      <c r="UMX40" s="64"/>
      <c r="UMY40" s="64"/>
      <c r="UMZ40" s="64"/>
      <c r="UNA40" s="64"/>
      <c r="UNB40" s="64"/>
      <c r="UNC40" s="64"/>
      <c r="UND40" s="64"/>
      <c r="UNE40" s="64"/>
      <c r="UNF40" s="64"/>
      <c r="UNG40" s="64"/>
      <c r="UNH40" s="64"/>
      <c r="UNI40" s="64"/>
      <c r="UNJ40" s="64"/>
      <c r="UNK40" s="64"/>
      <c r="UNL40" s="64"/>
      <c r="UNM40" s="64"/>
      <c r="UNN40" s="64"/>
      <c r="UNO40" s="64"/>
      <c r="UNP40" s="64"/>
      <c r="UNQ40" s="64"/>
      <c r="UNR40" s="64"/>
      <c r="UNS40" s="64"/>
      <c r="UNT40" s="64"/>
      <c r="UNU40" s="64"/>
      <c r="UNV40" s="64"/>
      <c r="UNW40" s="64"/>
      <c r="UNX40" s="64"/>
      <c r="UNY40" s="64"/>
      <c r="UNZ40" s="64"/>
      <c r="UOA40" s="64"/>
      <c r="UOB40" s="64"/>
      <c r="UOC40" s="64"/>
      <c r="UOD40" s="64"/>
      <c r="UOE40" s="64"/>
      <c r="UOF40" s="64"/>
      <c r="UOG40" s="64"/>
      <c r="UOH40" s="64"/>
      <c r="UOI40" s="64"/>
      <c r="UOJ40" s="64"/>
      <c r="UOK40" s="64"/>
      <c r="UOL40" s="64"/>
      <c r="UOM40" s="64"/>
      <c r="UON40" s="64"/>
      <c r="UOO40" s="64"/>
      <c r="UOP40" s="64"/>
      <c r="UOQ40" s="64"/>
      <c r="UOR40" s="64"/>
      <c r="UOS40" s="64"/>
      <c r="UOT40" s="64"/>
      <c r="UOU40" s="64"/>
      <c r="UOV40" s="64"/>
      <c r="UOW40" s="64"/>
      <c r="UOX40" s="64"/>
      <c r="UOY40" s="64"/>
      <c r="UOZ40" s="64"/>
      <c r="UPA40" s="64"/>
      <c r="UPB40" s="64"/>
      <c r="UPC40" s="64"/>
      <c r="UPD40" s="64"/>
      <c r="UPE40" s="64"/>
      <c r="UPF40" s="64"/>
      <c r="UPG40" s="64"/>
      <c r="UPH40" s="64"/>
      <c r="UPI40" s="64"/>
      <c r="UPJ40" s="64"/>
      <c r="UPK40" s="64"/>
      <c r="UPL40" s="64"/>
      <c r="UPM40" s="64"/>
      <c r="UPN40" s="64"/>
      <c r="UPO40" s="64"/>
      <c r="UPP40" s="64"/>
      <c r="UPQ40" s="64"/>
      <c r="UPR40" s="64"/>
      <c r="UPS40" s="64"/>
      <c r="UPT40" s="64"/>
      <c r="UPU40" s="64"/>
      <c r="UPV40" s="64"/>
      <c r="UPW40" s="64"/>
      <c r="UPX40" s="64"/>
      <c r="UPY40" s="64"/>
      <c r="UPZ40" s="64"/>
      <c r="UQA40" s="64"/>
      <c r="UQB40" s="64"/>
      <c r="UQC40" s="64"/>
      <c r="UQD40" s="64"/>
      <c r="UQE40" s="64"/>
      <c r="UQF40" s="64"/>
      <c r="UQG40" s="64"/>
      <c r="UQH40" s="64"/>
      <c r="UQI40" s="64"/>
      <c r="UQJ40" s="64"/>
      <c r="UQK40" s="64"/>
      <c r="UQL40" s="64"/>
      <c r="UQM40" s="64"/>
      <c r="UQN40" s="64"/>
      <c r="UQO40" s="64"/>
      <c r="UQP40" s="64"/>
      <c r="UQQ40" s="64"/>
      <c r="UQR40" s="64"/>
      <c r="UQS40" s="64"/>
      <c r="UQT40" s="64"/>
      <c r="UQU40" s="64"/>
      <c r="UQV40" s="64"/>
      <c r="UQW40" s="64"/>
      <c r="UQX40" s="64"/>
      <c r="UQY40" s="64"/>
      <c r="UQZ40" s="64"/>
      <c r="URA40" s="64"/>
      <c r="URB40" s="64"/>
      <c r="URC40" s="64"/>
      <c r="URD40" s="64"/>
      <c r="URE40" s="64"/>
      <c r="URF40" s="64"/>
      <c r="URG40" s="64"/>
      <c r="URH40" s="64"/>
      <c r="URI40" s="64"/>
      <c r="URJ40" s="64"/>
      <c r="URK40" s="64"/>
      <c r="URL40" s="64"/>
      <c r="URM40" s="64"/>
      <c r="URN40" s="64"/>
      <c r="URO40" s="64"/>
      <c r="URP40" s="64"/>
      <c r="URQ40" s="64"/>
      <c r="URR40" s="64"/>
      <c r="URS40" s="64"/>
      <c r="URT40" s="64"/>
      <c r="URU40" s="64"/>
      <c r="URV40" s="64"/>
      <c r="URW40" s="64"/>
      <c r="URX40" s="64"/>
      <c r="URY40" s="64"/>
      <c r="URZ40" s="64"/>
      <c r="USA40" s="64"/>
      <c r="USB40" s="64"/>
      <c r="USC40" s="64"/>
      <c r="USD40" s="64"/>
      <c r="USE40" s="64"/>
      <c r="USF40" s="64"/>
      <c r="USG40" s="64"/>
      <c r="USH40" s="64"/>
      <c r="USI40" s="64"/>
      <c r="USJ40" s="64"/>
      <c r="USK40" s="64"/>
      <c r="USL40" s="64"/>
      <c r="USM40" s="64"/>
      <c r="USN40" s="64"/>
      <c r="USO40" s="64"/>
      <c r="USP40" s="64"/>
      <c r="USQ40" s="64"/>
      <c r="USR40" s="64"/>
      <c r="USS40" s="64"/>
      <c r="UST40" s="64"/>
      <c r="USU40" s="64"/>
      <c r="USV40" s="64"/>
      <c r="USW40" s="64"/>
      <c r="USX40" s="64"/>
      <c r="USY40" s="64"/>
      <c r="USZ40" s="64"/>
      <c r="UTA40" s="64"/>
      <c r="UTB40" s="64"/>
      <c r="UTC40" s="64"/>
      <c r="UTD40" s="64"/>
      <c r="UTE40" s="64"/>
      <c r="UTF40" s="64"/>
      <c r="UTG40" s="64"/>
      <c r="UTH40" s="64"/>
      <c r="UTI40" s="64"/>
      <c r="UTJ40" s="64"/>
      <c r="UTK40" s="64"/>
      <c r="UTL40" s="64"/>
      <c r="UTM40" s="64"/>
      <c r="UTN40" s="64"/>
      <c r="UTO40" s="64"/>
      <c r="UTP40" s="64"/>
      <c r="UTQ40" s="64"/>
      <c r="UTR40" s="64"/>
      <c r="UTS40" s="64"/>
      <c r="UTT40" s="64"/>
      <c r="UTU40" s="64"/>
      <c r="UTV40" s="64"/>
      <c r="UTW40" s="64"/>
      <c r="UTX40" s="64"/>
      <c r="UTY40" s="64"/>
      <c r="UTZ40" s="64"/>
      <c r="UUA40" s="64"/>
      <c r="UUB40" s="64"/>
      <c r="UUC40" s="64"/>
      <c r="UUD40" s="64"/>
      <c r="UUE40" s="64"/>
      <c r="UUF40" s="64"/>
      <c r="UUG40" s="64"/>
      <c r="UUH40" s="64"/>
      <c r="UUI40" s="64"/>
      <c r="UUJ40" s="64"/>
      <c r="UUK40" s="64"/>
      <c r="UUL40" s="64"/>
      <c r="UUM40" s="64"/>
      <c r="UUN40" s="64"/>
      <c r="UUO40" s="64"/>
      <c r="UUP40" s="64"/>
      <c r="UUQ40" s="64"/>
      <c r="UUR40" s="64"/>
      <c r="UUS40" s="64"/>
      <c r="UUT40" s="64"/>
      <c r="UUU40" s="64"/>
      <c r="UUV40" s="64"/>
      <c r="UUW40" s="64"/>
      <c r="UUX40" s="64"/>
      <c r="UUY40" s="64"/>
      <c r="UUZ40" s="64"/>
      <c r="UVA40" s="64"/>
      <c r="UVB40" s="64"/>
      <c r="UVC40" s="64"/>
      <c r="UVD40" s="64"/>
      <c r="UVE40" s="64"/>
      <c r="UVF40" s="64"/>
      <c r="UVG40" s="64"/>
      <c r="UVH40" s="64"/>
      <c r="UVI40" s="64"/>
      <c r="UVJ40" s="64"/>
      <c r="UVK40" s="64"/>
      <c r="UVL40" s="64"/>
      <c r="UVM40" s="64"/>
      <c r="UVN40" s="64"/>
      <c r="UVO40" s="64"/>
      <c r="UVP40" s="64"/>
      <c r="UVQ40" s="64"/>
      <c r="UVR40" s="64"/>
      <c r="UVS40" s="64"/>
      <c r="UVT40" s="64"/>
      <c r="UVU40" s="64"/>
      <c r="UVV40" s="64"/>
      <c r="UVW40" s="64"/>
      <c r="UVX40" s="64"/>
      <c r="UVY40" s="64"/>
      <c r="UVZ40" s="64"/>
      <c r="UWA40" s="64"/>
      <c r="UWB40" s="64"/>
      <c r="UWC40" s="64"/>
      <c r="UWD40" s="64"/>
      <c r="UWE40" s="64"/>
      <c r="UWF40" s="64"/>
      <c r="UWG40" s="64"/>
      <c r="UWH40" s="64"/>
      <c r="UWI40" s="64"/>
      <c r="UWJ40" s="64"/>
      <c r="UWK40" s="64"/>
      <c r="UWL40" s="64"/>
      <c r="UWM40" s="64"/>
      <c r="UWN40" s="64"/>
      <c r="UWO40" s="64"/>
      <c r="UWP40" s="64"/>
      <c r="UWQ40" s="64"/>
      <c r="UWR40" s="64"/>
      <c r="UWS40" s="64"/>
      <c r="UWT40" s="64"/>
      <c r="UWU40" s="64"/>
      <c r="UWV40" s="64"/>
      <c r="UWW40" s="64"/>
      <c r="UWX40" s="64"/>
      <c r="UWY40" s="64"/>
      <c r="UWZ40" s="64"/>
      <c r="UXA40" s="64"/>
      <c r="UXB40" s="64"/>
      <c r="UXC40" s="64"/>
      <c r="UXD40" s="64"/>
      <c r="UXE40" s="64"/>
      <c r="UXF40" s="64"/>
      <c r="UXG40" s="64"/>
      <c r="UXH40" s="64"/>
      <c r="UXI40" s="64"/>
      <c r="UXJ40" s="64"/>
      <c r="UXK40" s="64"/>
      <c r="UXL40" s="64"/>
      <c r="UXM40" s="64"/>
      <c r="UXN40" s="64"/>
      <c r="UXO40" s="64"/>
      <c r="UXP40" s="64"/>
      <c r="UXQ40" s="64"/>
      <c r="UXR40" s="64"/>
      <c r="UXS40" s="64"/>
      <c r="UXT40" s="64"/>
      <c r="UXU40" s="64"/>
      <c r="UXV40" s="64"/>
      <c r="UXW40" s="64"/>
      <c r="UXX40" s="64"/>
      <c r="UXY40" s="64"/>
      <c r="UXZ40" s="64"/>
      <c r="UYA40" s="64"/>
      <c r="UYB40" s="64"/>
      <c r="UYC40" s="64"/>
      <c r="UYD40" s="64"/>
      <c r="UYE40" s="64"/>
      <c r="UYF40" s="64"/>
      <c r="UYG40" s="64"/>
      <c r="UYH40" s="64"/>
      <c r="UYI40" s="64"/>
      <c r="UYJ40" s="64"/>
      <c r="UYK40" s="64"/>
      <c r="UYL40" s="64"/>
      <c r="UYM40" s="64"/>
      <c r="UYN40" s="64"/>
      <c r="UYO40" s="64"/>
      <c r="UYP40" s="64"/>
      <c r="UYQ40" s="64"/>
      <c r="UYR40" s="64"/>
      <c r="UYS40" s="64"/>
      <c r="UYT40" s="64"/>
      <c r="UYU40" s="64"/>
      <c r="UYV40" s="64"/>
      <c r="UYW40" s="64"/>
      <c r="UYX40" s="64"/>
      <c r="UYY40" s="64"/>
      <c r="UYZ40" s="64"/>
      <c r="UZA40" s="64"/>
      <c r="UZB40" s="64"/>
      <c r="UZC40" s="64"/>
      <c r="UZD40" s="64"/>
      <c r="UZE40" s="64"/>
      <c r="UZF40" s="64"/>
      <c r="UZG40" s="64"/>
      <c r="UZH40" s="64"/>
      <c r="UZI40" s="64"/>
      <c r="UZJ40" s="64"/>
      <c r="UZK40" s="64"/>
      <c r="UZL40" s="64"/>
      <c r="UZM40" s="64"/>
      <c r="UZN40" s="64"/>
      <c r="UZO40" s="64"/>
      <c r="UZP40" s="64"/>
      <c r="UZQ40" s="64"/>
      <c r="UZR40" s="64"/>
      <c r="UZS40" s="64"/>
      <c r="UZT40" s="64"/>
      <c r="UZU40" s="64"/>
      <c r="UZV40" s="64"/>
      <c r="UZW40" s="64"/>
      <c r="UZX40" s="64"/>
      <c r="UZY40" s="64"/>
      <c r="UZZ40" s="64"/>
      <c r="VAA40" s="64"/>
      <c r="VAB40" s="64"/>
      <c r="VAC40" s="64"/>
      <c r="VAD40" s="64"/>
      <c r="VAE40" s="64"/>
      <c r="VAF40" s="64"/>
      <c r="VAG40" s="64"/>
      <c r="VAH40" s="64"/>
      <c r="VAI40" s="64"/>
      <c r="VAJ40" s="64"/>
      <c r="VAK40" s="64"/>
      <c r="VAL40" s="64"/>
      <c r="VAM40" s="64"/>
      <c r="VAN40" s="64"/>
      <c r="VAO40" s="64"/>
      <c r="VAP40" s="64"/>
      <c r="VAQ40" s="64"/>
      <c r="VAR40" s="64"/>
      <c r="VAS40" s="64"/>
      <c r="VAT40" s="64"/>
      <c r="VAU40" s="64"/>
      <c r="VAV40" s="64"/>
      <c r="VAW40" s="64"/>
      <c r="VAX40" s="64"/>
      <c r="VAY40" s="64"/>
      <c r="VAZ40" s="64"/>
      <c r="VBA40" s="64"/>
      <c r="VBB40" s="64"/>
      <c r="VBC40" s="64"/>
      <c r="VBD40" s="64"/>
      <c r="VBE40" s="64"/>
      <c r="VBF40" s="64"/>
      <c r="VBG40" s="64"/>
      <c r="VBH40" s="64"/>
      <c r="VBI40" s="64"/>
      <c r="VBJ40" s="64"/>
      <c r="VBK40" s="64"/>
      <c r="VBL40" s="64"/>
      <c r="VBM40" s="64"/>
      <c r="VBN40" s="64"/>
      <c r="VBO40" s="64"/>
      <c r="VBP40" s="64"/>
      <c r="VBQ40" s="64"/>
      <c r="VBR40" s="64"/>
      <c r="VBS40" s="64"/>
      <c r="VBT40" s="64"/>
      <c r="VBU40" s="64"/>
      <c r="VBV40" s="64"/>
      <c r="VBW40" s="64"/>
      <c r="VBX40" s="64"/>
      <c r="VBY40" s="64"/>
      <c r="VBZ40" s="64"/>
      <c r="VCA40" s="64"/>
      <c r="VCB40" s="64"/>
      <c r="VCC40" s="64"/>
      <c r="VCD40" s="64"/>
      <c r="VCE40" s="64"/>
      <c r="VCF40" s="64"/>
      <c r="VCG40" s="64"/>
      <c r="VCH40" s="64"/>
      <c r="VCI40" s="64"/>
      <c r="VCJ40" s="64"/>
      <c r="VCK40" s="64"/>
      <c r="VCL40" s="64"/>
      <c r="VCM40" s="64"/>
      <c r="VCN40" s="64"/>
      <c r="VCO40" s="64"/>
      <c r="VCP40" s="64"/>
      <c r="VCQ40" s="64"/>
      <c r="VCR40" s="64"/>
      <c r="VCS40" s="64"/>
      <c r="VCT40" s="64"/>
      <c r="VCU40" s="64"/>
      <c r="VCV40" s="64"/>
      <c r="VCW40" s="64"/>
      <c r="VCX40" s="64"/>
      <c r="VCY40" s="64"/>
      <c r="VCZ40" s="64"/>
      <c r="VDA40" s="64"/>
      <c r="VDB40" s="64"/>
      <c r="VDC40" s="64"/>
      <c r="VDD40" s="64"/>
      <c r="VDE40" s="64"/>
      <c r="VDF40" s="64"/>
      <c r="VDG40" s="64"/>
      <c r="VDH40" s="64"/>
      <c r="VDI40" s="64"/>
      <c r="VDJ40" s="64"/>
      <c r="VDK40" s="64"/>
      <c r="VDL40" s="64"/>
      <c r="VDM40" s="64"/>
      <c r="VDN40" s="64"/>
      <c r="VDO40" s="64"/>
      <c r="VDP40" s="64"/>
      <c r="VDQ40" s="64"/>
      <c r="VDR40" s="64"/>
      <c r="VDS40" s="64"/>
      <c r="VDT40" s="64"/>
      <c r="VDU40" s="64"/>
      <c r="VDV40" s="64"/>
      <c r="VDW40" s="64"/>
      <c r="VDX40" s="64"/>
      <c r="VDY40" s="64"/>
      <c r="VDZ40" s="64"/>
      <c r="VEA40" s="64"/>
      <c r="VEB40" s="64"/>
      <c r="VEC40" s="64"/>
      <c r="VED40" s="64"/>
      <c r="VEE40" s="64"/>
      <c r="VEF40" s="64"/>
      <c r="VEG40" s="64"/>
      <c r="VEH40" s="64"/>
      <c r="VEI40" s="64"/>
      <c r="VEJ40" s="64"/>
      <c r="VEK40" s="64"/>
      <c r="VEL40" s="64"/>
      <c r="VEM40" s="64"/>
      <c r="VEN40" s="64"/>
      <c r="VEO40" s="64"/>
      <c r="VEP40" s="64"/>
      <c r="VEQ40" s="64"/>
      <c r="VER40" s="64"/>
      <c r="VES40" s="64"/>
      <c r="VET40" s="64"/>
      <c r="VEU40" s="64"/>
      <c r="VEV40" s="64"/>
      <c r="VEW40" s="64"/>
      <c r="VEX40" s="64"/>
      <c r="VEY40" s="64"/>
      <c r="VEZ40" s="64"/>
      <c r="VFA40" s="64"/>
      <c r="VFB40" s="64"/>
      <c r="VFC40" s="64"/>
      <c r="VFD40" s="64"/>
      <c r="VFE40" s="64"/>
      <c r="VFF40" s="64"/>
      <c r="VFG40" s="64"/>
      <c r="VFH40" s="64"/>
      <c r="VFI40" s="64"/>
      <c r="VFJ40" s="64"/>
      <c r="VFK40" s="64"/>
      <c r="VFL40" s="64"/>
      <c r="VFM40" s="64"/>
      <c r="VFN40" s="64"/>
      <c r="VFO40" s="64"/>
      <c r="VFP40" s="64"/>
      <c r="VFQ40" s="64"/>
      <c r="VFR40" s="64"/>
      <c r="VFS40" s="64"/>
      <c r="VFT40" s="64"/>
      <c r="VFU40" s="64"/>
      <c r="VFV40" s="64"/>
      <c r="VFW40" s="64"/>
      <c r="VFX40" s="64"/>
      <c r="VFY40" s="64"/>
      <c r="VFZ40" s="64"/>
      <c r="VGA40" s="64"/>
      <c r="VGB40" s="64"/>
      <c r="VGC40" s="64"/>
      <c r="VGD40" s="64"/>
      <c r="VGE40" s="64"/>
      <c r="VGF40" s="64"/>
      <c r="VGG40" s="64"/>
      <c r="VGH40" s="64"/>
      <c r="VGI40" s="64"/>
      <c r="VGJ40" s="64"/>
      <c r="VGK40" s="64"/>
      <c r="VGL40" s="64"/>
      <c r="VGM40" s="64"/>
      <c r="VGN40" s="64"/>
      <c r="VGO40" s="64"/>
      <c r="VGP40" s="64"/>
      <c r="VGQ40" s="64"/>
      <c r="VGR40" s="64"/>
      <c r="VGS40" s="64"/>
      <c r="VGT40" s="64"/>
      <c r="VGU40" s="64"/>
      <c r="VGV40" s="64"/>
      <c r="VGW40" s="64"/>
      <c r="VGX40" s="64"/>
      <c r="VGY40" s="64"/>
      <c r="VGZ40" s="64"/>
      <c r="VHA40" s="64"/>
      <c r="VHB40" s="64"/>
      <c r="VHC40" s="64"/>
      <c r="VHD40" s="64"/>
      <c r="VHE40" s="64"/>
      <c r="VHF40" s="64"/>
      <c r="VHG40" s="64"/>
      <c r="VHH40" s="64"/>
      <c r="VHI40" s="64"/>
      <c r="VHJ40" s="64"/>
      <c r="VHK40" s="64"/>
      <c r="VHL40" s="64"/>
      <c r="VHM40" s="64"/>
      <c r="VHN40" s="64"/>
      <c r="VHO40" s="64"/>
      <c r="VHP40" s="64"/>
      <c r="VHQ40" s="64"/>
      <c r="VHR40" s="64"/>
      <c r="VHS40" s="64"/>
      <c r="VHT40" s="64"/>
      <c r="VHU40" s="64"/>
      <c r="VHV40" s="64"/>
      <c r="VHW40" s="64"/>
      <c r="VHX40" s="64"/>
      <c r="VHY40" s="64"/>
      <c r="VHZ40" s="64"/>
      <c r="VIA40" s="64"/>
      <c r="VIB40" s="64"/>
      <c r="VIC40" s="64"/>
      <c r="VID40" s="64"/>
      <c r="VIE40" s="64"/>
      <c r="VIF40" s="64"/>
      <c r="VIG40" s="64"/>
      <c r="VIH40" s="64"/>
      <c r="VII40" s="64"/>
      <c r="VIJ40" s="64"/>
      <c r="VIK40" s="64"/>
      <c r="VIL40" s="64"/>
      <c r="VIM40" s="64"/>
      <c r="VIN40" s="64"/>
      <c r="VIO40" s="64"/>
      <c r="VIP40" s="64"/>
      <c r="VIQ40" s="64"/>
      <c r="VIR40" s="64"/>
      <c r="VIS40" s="64"/>
      <c r="VIT40" s="64"/>
      <c r="VIU40" s="64"/>
      <c r="VIV40" s="64"/>
      <c r="VIW40" s="64"/>
      <c r="VIX40" s="64"/>
      <c r="VIY40" s="64"/>
      <c r="VIZ40" s="64"/>
      <c r="VJA40" s="64"/>
      <c r="VJB40" s="64"/>
      <c r="VJC40" s="64"/>
      <c r="VJD40" s="64"/>
      <c r="VJE40" s="64"/>
      <c r="VJF40" s="64"/>
      <c r="VJG40" s="64"/>
      <c r="VJH40" s="64"/>
      <c r="VJI40" s="64"/>
      <c r="VJJ40" s="64"/>
      <c r="VJK40" s="64"/>
      <c r="VJL40" s="64"/>
      <c r="VJM40" s="64"/>
      <c r="VJN40" s="64"/>
      <c r="VJO40" s="64"/>
      <c r="VJP40" s="64"/>
      <c r="VJQ40" s="64"/>
      <c r="VJR40" s="64"/>
      <c r="VJS40" s="64"/>
      <c r="VJT40" s="64"/>
      <c r="VJU40" s="64"/>
      <c r="VJV40" s="64"/>
      <c r="VJW40" s="64"/>
      <c r="VJX40" s="64"/>
      <c r="VJY40" s="64"/>
      <c r="VJZ40" s="64"/>
      <c r="VKA40" s="64"/>
      <c r="VKB40" s="64"/>
      <c r="VKC40" s="64"/>
      <c r="VKD40" s="64"/>
      <c r="VKE40" s="64"/>
      <c r="VKF40" s="64"/>
      <c r="VKG40" s="64"/>
      <c r="VKH40" s="64"/>
      <c r="VKI40" s="64"/>
      <c r="VKJ40" s="64"/>
      <c r="VKK40" s="64"/>
      <c r="VKL40" s="64"/>
      <c r="VKM40" s="64"/>
      <c r="VKN40" s="64"/>
      <c r="VKO40" s="64"/>
      <c r="VKP40" s="64"/>
      <c r="VKQ40" s="64"/>
      <c r="VKR40" s="64"/>
      <c r="VKS40" s="64"/>
      <c r="VKT40" s="64"/>
      <c r="VKU40" s="64"/>
      <c r="VKV40" s="64"/>
      <c r="VKW40" s="64"/>
      <c r="VKX40" s="64"/>
      <c r="VKY40" s="64"/>
      <c r="VKZ40" s="64"/>
      <c r="VLA40" s="64"/>
      <c r="VLB40" s="64"/>
      <c r="VLC40" s="64"/>
      <c r="VLD40" s="64"/>
      <c r="VLE40" s="64"/>
      <c r="VLF40" s="64"/>
      <c r="VLG40" s="64"/>
      <c r="VLH40" s="64"/>
      <c r="VLI40" s="64"/>
      <c r="VLJ40" s="64"/>
      <c r="VLK40" s="64"/>
      <c r="VLL40" s="64"/>
      <c r="VLM40" s="64"/>
      <c r="VLN40" s="64"/>
      <c r="VLO40" s="64"/>
      <c r="VLP40" s="64"/>
      <c r="VLQ40" s="64"/>
      <c r="VLR40" s="64"/>
      <c r="VLS40" s="64"/>
      <c r="VLT40" s="64"/>
      <c r="VLU40" s="64"/>
      <c r="VLV40" s="64"/>
      <c r="VLW40" s="64"/>
      <c r="VLX40" s="64"/>
      <c r="VLY40" s="64"/>
      <c r="VLZ40" s="64"/>
      <c r="VMA40" s="64"/>
      <c r="VMB40" s="64"/>
      <c r="VMC40" s="64"/>
      <c r="VMD40" s="64"/>
      <c r="VME40" s="64"/>
      <c r="VMF40" s="64"/>
      <c r="VMG40" s="64"/>
      <c r="VMH40" s="64"/>
      <c r="VMI40" s="64"/>
      <c r="VMJ40" s="64"/>
      <c r="VMK40" s="64"/>
      <c r="VML40" s="64"/>
      <c r="VMM40" s="64"/>
      <c r="VMN40" s="64"/>
      <c r="VMO40" s="64"/>
      <c r="VMP40" s="64"/>
      <c r="VMQ40" s="64"/>
      <c r="VMR40" s="64"/>
      <c r="VMS40" s="64"/>
      <c r="VMT40" s="64"/>
      <c r="VMU40" s="64"/>
      <c r="VMV40" s="64"/>
      <c r="VMW40" s="64"/>
      <c r="VMX40" s="64"/>
      <c r="VMY40" s="64"/>
      <c r="VMZ40" s="64"/>
      <c r="VNA40" s="64"/>
      <c r="VNB40" s="64"/>
      <c r="VNC40" s="64"/>
      <c r="VND40" s="64"/>
      <c r="VNE40" s="64"/>
      <c r="VNF40" s="64"/>
      <c r="VNG40" s="64"/>
      <c r="VNH40" s="64"/>
      <c r="VNI40" s="64"/>
      <c r="VNJ40" s="64"/>
      <c r="VNK40" s="64"/>
      <c r="VNL40" s="64"/>
      <c r="VNM40" s="64"/>
      <c r="VNN40" s="64"/>
      <c r="VNO40" s="64"/>
      <c r="VNP40" s="64"/>
      <c r="VNQ40" s="64"/>
      <c r="VNR40" s="64"/>
      <c r="VNS40" s="64"/>
      <c r="VNT40" s="64"/>
      <c r="VNU40" s="64"/>
      <c r="VNV40" s="64"/>
      <c r="VNW40" s="64"/>
      <c r="VNX40" s="64"/>
      <c r="VNY40" s="64"/>
      <c r="VNZ40" s="64"/>
      <c r="VOA40" s="64"/>
      <c r="VOB40" s="64"/>
      <c r="VOC40" s="64"/>
      <c r="VOD40" s="64"/>
      <c r="VOE40" s="64"/>
      <c r="VOF40" s="64"/>
      <c r="VOG40" s="64"/>
      <c r="VOH40" s="64"/>
      <c r="VOI40" s="64"/>
      <c r="VOJ40" s="64"/>
      <c r="VOK40" s="64"/>
      <c r="VOL40" s="64"/>
      <c r="VOM40" s="64"/>
      <c r="VON40" s="64"/>
      <c r="VOO40" s="64"/>
      <c r="VOP40" s="64"/>
      <c r="VOQ40" s="64"/>
      <c r="VOR40" s="64"/>
      <c r="VOS40" s="64"/>
      <c r="VOT40" s="64"/>
      <c r="VOU40" s="64"/>
      <c r="VOV40" s="64"/>
      <c r="VOW40" s="64"/>
      <c r="VOX40" s="64"/>
      <c r="VOY40" s="64"/>
      <c r="VOZ40" s="64"/>
      <c r="VPA40" s="64"/>
      <c r="VPB40" s="64"/>
      <c r="VPC40" s="64"/>
      <c r="VPD40" s="64"/>
      <c r="VPE40" s="64"/>
      <c r="VPF40" s="64"/>
      <c r="VPG40" s="64"/>
      <c r="VPH40" s="64"/>
      <c r="VPI40" s="64"/>
      <c r="VPJ40" s="64"/>
      <c r="VPK40" s="64"/>
      <c r="VPL40" s="64"/>
      <c r="VPM40" s="64"/>
      <c r="VPN40" s="64"/>
      <c r="VPO40" s="64"/>
      <c r="VPP40" s="64"/>
      <c r="VPQ40" s="64"/>
      <c r="VPR40" s="64"/>
      <c r="VPS40" s="64"/>
      <c r="VPT40" s="64"/>
      <c r="VPU40" s="64"/>
      <c r="VPV40" s="64"/>
      <c r="VPW40" s="64"/>
      <c r="VPX40" s="64"/>
      <c r="VPY40" s="64"/>
      <c r="VPZ40" s="64"/>
      <c r="VQA40" s="64"/>
      <c r="VQB40" s="64"/>
      <c r="VQC40" s="64"/>
      <c r="VQD40" s="64"/>
      <c r="VQE40" s="64"/>
      <c r="VQF40" s="64"/>
      <c r="VQG40" s="64"/>
      <c r="VQH40" s="64"/>
      <c r="VQI40" s="64"/>
      <c r="VQJ40" s="64"/>
      <c r="VQK40" s="64"/>
      <c r="VQL40" s="64"/>
      <c r="VQM40" s="64"/>
      <c r="VQN40" s="64"/>
      <c r="VQO40" s="64"/>
      <c r="VQP40" s="64"/>
      <c r="VQQ40" s="64"/>
      <c r="VQR40" s="64"/>
      <c r="VQS40" s="64"/>
      <c r="VQT40" s="64"/>
      <c r="VQU40" s="64"/>
      <c r="VQV40" s="64"/>
      <c r="VQW40" s="64"/>
      <c r="VQX40" s="64"/>
      <c r="VQY40" s="64"/>
      <c r="VQZ40" s="64"/>
      <c r="VRA40" s="64"/>
      <c r="VRB40" s="64"/>
      <c r="VRC40" s="64"/>
      <c r="VRD40" s="64"/>
      <c r="VRE40" s="64"/>
      <c r="VRF40" s="64"/>
      <c r="VRG40" s="64"/>
      <c r="VRH40" s="64"/>
      <c r="VRI40" s="64"/>
      <c r="VRJ40" s="64"/>
      <c r="VRK40" s="64"/>
      <c r="VRL40" s="64"/>
      <c r="VRM40" s="64"/>
      <c r="VRN40" s="64"/>
      <c r="VRO40" s="64"/>
      <c r="VRP40" s="64"/>
      <c r="VRQ40" s="64"/>
      <c r="VRR40" s="64"/>
      <c r="VRS40" s="64"/>
      <c r="VRT40" s="64"/>
      <c r="VRU40" s="64"/>
      <c r="VRV40" s="64"/>
      <c r="VRW40" s="64"/>
      <c r="VRX40" s="64"/>
      <c r="VRY40" s="64"/>
      <c r="VRZ40" s="64"/>
      <c r="VSA40" s="64"/>
      <c r="VSB40" s="64"/>
      <c r="VSC40" s="64"/>
      <c r="VSD40" s="64"/>
      <c r="VSE40" s="64"/>
      <c r="VSF40" s="64"/>
      <c r="VSG40" s="64"/>
      <c r="VSH40" s="64"/>
      <c r="VSI40" s="64"/>
      <c r="VSJ40" s="64"/>
      <c r="VSK40" s="64"/>
      <c r="VSL40" s="64"/>
      <c r="VSM40" s="64"/>
      <c r="VSN40" s="64"/>
      <c r="VSO40" s="64"/>
      <c r="VSP40" s="64"/>
      <c r="VSQ40" s="64"/>
      <c r="VSR40" s="64"/>
      <c r="VSS40" s="64"/>
      <c r="VST40" s="64"/>
      <c r="VSU40" s="64"/>
      <c r="VSV40" s="64"/>
      <c r="VSW40" s="64"/>
      <c r="VSX40" s="64"/>
      <c r="VSY40" s="64"/>
      <c r="VSZ40" s="64"/>
      <c r="VTA40" s="64"/>
      <c r="VTB40" s="64"/>
      <c r="VTC40" s="64"/>
      <c r="VTD40" s="64"/>
      <c r="VTE40" s="64"/>
      <c r="VTF40" s="64"/>
      <c r="VTG40" s="64"/>
      <c r="VTH40" s="64"/>
      <c r="VTI40" s="64"/>
      <c r="VTJ40" s="64"/>
      <c r="VTK40" s="64"/>
      <c r="VTL40" s="64"/>
      <c r="VTM40" s="64"/>
      <c r="VTN40" s="64"/>
      <c r="VTO40" s="64"/>
      <c r="VTP40" s="64"/>
      <c r="VTQ40" s="64"/>
      <c r="VTR40" s="64"/>
      <c r="VTS40" s="64"/>
      <c r="VTT40" s="64"/>
      <c r="VTU40" s="64"/>
      <c r="VTV40" s="64"/>
      <c r="VTW40" s="64"/>
      <c r="VTX40" s="64"/>
      <c r="VTY40" s="64"/>
      <c r="VTZ40" s="64"/>
      <c r="VUA40" s="64"/>
      <c r="VUB40" s="64"/>
      <c r="VUC40" s="64"/>
      <c r="VUD40" s="64"/>
      <c r="VUE40" s="64"/>
      <c r="VUF40" s="64"/>
      <c r="VUG40" s="64"/>
      <c r="VUH40" s="64"/>
      <c r="VUI40" s="64"/>
      <c r="VUJ40" s="64"/>
      <c r="VUK40" s="64"/>
      <c r="VUL40" s="64"/>
      <c r="VUM40" s="64"/>
      <c r="VUN40" s="64"/>
      <c r="VUO40" s="64"/>
      <c r="VUP40" s="64"/>
      <c r="VUQ40" s="64"/>
      <c r="VUR40" s="64"/>
      <c r="VUS40" s="64"/>
      <c r="VUT40" s="64"/>
      <c r="VUU40" s="64"/>
      <c r="VUV40" s="64"/>
      <c r="VUW40" s="64"/>
      <c r="VUX40" s="64"/>
      <c r="VUY40" s="64"/>
      <c r="VUZ40" s="64"/>
      <c r="VVA40" s="64"/>
      <c r="VVB40" s="64"/>
      <c r="VVC40" s="64"/>
      <c r="VVD40" s="64"/>
      <c r="VVE40" s="64"/>
      <c r="VVF40" s="64"/>
      <c r="VVG40" s="64"/>
      <c r="VVH40" s="64"/>
      <c r="VVI40" s="64"/>
      <c r="VVJ40" s="64"/>
      <c r="VVK40" s="64"/>
      <c r="VVL40" s="64"/>
      <c r="VVM40" s="64"/>
      <c r="VVN40" s="64"/>
      <c r="VVO40" s="64"/>
      <c r="VVP40" s="64"/>
      <c r="VVQ40" s="64"/>
      <c r="VVR40" s="64"/>
      <c r="VVS40" s="64"/>
      <c r="VVT40" s="64"/>
      <c r="VVU40" s="64"/>
      <c r="VVV40" s="64"/>
      <c r="VVW40" s="64"/>
      <c r="VVX40" s="64"/>
      <c r="VVY40" s="64"/>
      <c r="VVZ40" s="64"/>
      <c r="VWA40" s="64"/>
      <c r="VWB40" s="64"/>
      <c r="VWC40" s="64"/>
      <c r="VWD40" s="64"/>
      <c r="VWE40" s="64"/>
      <c r="VWF40" s="64"/>
      <c r="VWG40" s="64"/>
      <c r="VWH40" s="64"/>
      <c r="VWI40" s="64"/>
      <c r="VWJ40" s="64"/>
      <c r="VWK40" s="64"/>
      <c r="VWL40" s="64"/>
      <c r="VWM40" s="64"/>
      <c r="VWN40" s="64"/>
      <c r="VWO40" s="64"/>
      <c r="VWP40" s="64"/>
      <c r="VWQ40" s="64"/>
      <c r="VWR40" s="64"/>
      <c r="VWS40" s="64"/>
      <c r="VWT40" s="64"/>
      <c r="VWU40" s="64"/>
      <c r="VWV40" s="64"/>
      <c r="VWW40" s="64"/>
      <c r="VWX40" s="64"/>
      <c r="VWY40" s="64"/>
      <c r="VWZ40" s="64"/>
      <c r="VXA40" s="64"/>
      <c r="VXB40" s="64"/>
      <c r="VXC40" s="64"/>
      <c r="VXD40" s="64"/>
      <c r="VXE40" s="64"/>
      <c r="VXF40" s="64"/>
      <c r="VXG40" s="64"/>
      <c r="VXH40" s="64"/>
      <c r="VXI40" s="64"/>
      <c r="VXJ40" s="64"/>
      <c r="VXK40" s="64"/>
      <c r="VXL40" s="64"/>
      <c r="VXM40" s="64"/>
      <c r="VXN40" s="64"/>
      <c r="VXO40" s="64"/>
      <c r="VXP40" s="64"/>
      <c r="VXQ40" s="64"/>
      <c r="VXR40" s="64"/>
      <c r="VXS40" s="64"/>
      <c r="VXT40" s="64"/>
      <c r="VXU40" s="64"/>
      <c r="VXV40" s="64"/>
      <c r="VXW40" s="64"/>
      <c r="VXX40" s="64"/>
      <c r="VXY40" s="64"/>
      <c r="VXZ40" s="64"/>
      <c r="VYA40" s="64"/>
      <c r="VYB40" s="64"/>
      <c r="VYC40" s="64"/>
      <c r="VYD40" s="64"/>
      <c r="VYE40" s="64"/>
      <c r="VYF40" s="64"/>
      <c r="VYG40" s="64"/>
      <c r="VYH40" s="64"/>
      <c r="VYI40" s="64"/>
      <c r="VYJ40" s="64"/>
      <c r="VYK40" s="64"/>
      <c r="VYL40" s="64"/>
      <c r="VYM40" s="64"/>
      <c r="VYN40" s="64"/>
      <c r="VYO40" s="64"/>
      <c r="VYP40" s="64"/>
      <c r="VYQ40" s="64"/>
      <c r="VYR40" s="64"/>
      <c r="VYS40" s="64"/>
      <c r="VYT40" s="64"/>
      <c r="VYU40" s="64"/>
      <c r="VYV40" s="64"/>
      <c r="VYW40" s="64"/>
      <c r="VYX40" s="64"/>
      <c r="VYY40" s="64"/>
      <c r="VYZ40" s="64"/>
      <c r="VZA40" s="64"/>
      <c r="VZB40" s="64"/>
      <c r="VZC40" s="64"/>
      <c r="VZD40" s="64"/>
      <c r="VZE40" s="64"/>
      <c r="VZF40" s="64"/>
      <c r="VZG40" s="64"/>
      <c r="VZH40" s="64"/>
      <c r="VZI40" s="64"/>
      <c r="VZJ40" s="64"/>
      <c r="VZK40" s="64"/>
      <c r="VZL40" s="64"/>
      <c r="VZM40" s="64"/>
      <c r="VZN40" s="64"/>
      <c r="VZO40" s="64"/>
      <c r="VZP40" s="64"/>
      <c r="VZQ40" s="64"/>
      <c r="VZR40" s="64"/>
      <c r="VZS40" s="64"/>
      <c r="VZT40" s="64"/>
      <c r="VZU40" s="64"/>
      <c r="VZV40" s="64"/>
      <c r="VZW40" s="64"/>
      <c r="VZX40" s="64"/>
      <c r="VZY40" s="64"/>
      <c r="VZZ40" s="64"/>
      <c r="WAA40" s="64"/>
      <c r="WAB40" s="64"/>
      <c r="WAC40" s="64"/>
      <c r="WAD40" s="64"/>
      <c r="WAE40" s="64"/>
      <c r="WAF40" s="64"/>
      <c r="WAG40" s="64"/>
      <c r="WAH40" s="64"/>
      <c r="WAI40" s="64"/>
      <c r="WAJ40" s="64"/>
      <c r="WAK40" s="64"/>
      <c r="WAL40" s="64"/>
      <c r="WAM40" s="64"/>
      <c r="WAN40" s="64"/>
      <c r="WAO40" s="64"/>
      <c r="WAP40" s="64"/>
      <c r="WAQ40" s="64"/>
      <c r="WAR40" s="64"/>
      <c r="WAS40" s="64"/>
      <c r="WAT40" s="64"/>
      <c r="WAU40" s="64"/>
      <c r="WAV40" s="64"/>
      <c r="WAW40" s="64"/>
      <c r="WAX40" s="64"/>
      <c r="WAY40" s="64"/>
      <c r="WAZ40" s="64"/>
      <c r="WBA40" s="64"/>
      <c r="WBB40" s="64"/>
      <c r="WBC40" s="64"/>
      <c r="WBD40" s="64"/>
      <c r="WBE40" s="64"/>
      <c r="WBF40" s="64"/>
      <c r="WBG40" s="64"/>
      <c r="WBH40" s="64"/>
      <c r="WBI40" s="64"/>
      <c r="WBJ40" s="64"/>
      <c r="WBK40" s="64"/>
      <c r="WBL40" s="64"/>
      <c r="WBM40" s="64"/>
      <c r="WBN40" s="64"/>
      <c r="WBO40" s="64"/>
      <c r="WBP40" s="64"/>
      <c r="WBQ40" s="64"/>
      <c r="WBR40" s="64"/>
      <c r="WBS40" s="64"/>
      <c r="WBT40" s="64"/>
      <c r="WBU40" s="64"/>
      <c r="WBV40" s="64"/>
      <c r="WBW40" s="64"/>
      <c r="WBX40" s="64"/>
      <c r="WBY40" s="64"/>
      <c r="WBZ40" s="64"/>
      <c r="WCA40" s="64"/>
      <c r="WCB40" s="64"/>
      <c r="WCC40" s="64"/>
      <c r="WCD40" s="64"/>
      <c r="WCE40" s="64"/>
      <c r="WCF40" s="64"/>
      <c r="WCG40" s="64"/>
      <c r="WCH40" s="64"/>
      <c r="WCI40" s="64"/>
      <c r="WCJ40" s="64"/>
      <c r="WCK40" s="64"/>
      <c r="WCL40" s="64"/>
      <c r="WCM40" s="64"/>
      <c r="WCN40" s="64"/>
      <c r="WCO40" s="64"/>
      <c r="WCP40" s="64"/>
      <c r="WCQ40" s="64"/>
      <c r="WCR40" s="64"/>
      <c r="WCS40" s="64"/>
      <c r="WCT40" s="64"/>
      <c r="WCU40" s="64"/>
      <c r="WCV40" s="64"/>
      <c r="WCW40" s="64"/>
      <c r="WCX40" s="64"/>
      <c r="WCY40" s="64"/>
      <c r="WCZ40" s="64"/>
      <c r="WDA40" s="64"/>
      <c r="WDB40" s="64"/>
      <c r="WDC40" s="64"/>
      <c r="WDD40" s="64"/>
      <c r="WDE40" s="64"/>
      <c r="WDF40" s="64"/>
      <c r="WDG40" s="64"/>
      <c r="WDH40" s="64"/>
      <c r="WDI40" s="64"/>
      <c r="WDJ40" s="64"/>
      <c r="WDK40" s="64"/>
      <c r="WDL40" s="64"/>
      <c r="WDM40" s="64"/>
      <c r="WDN40" s="64"/>
      <c r="WDO40" s="64"/>
      <c r="WDP40" s="64"/>
      <c r="WDQ40" s="64"/>
      <c r="WDR40" s="64"/>
      <c r="WDS40" s="64"/>
      <c r="WDT40" s="64"/>
      <c r="WDU40" s="64"/>
      <c r="WDV40" s="64"/>
      <c r="WDW40" s="64"/>
      <c r="WDX40" s="64"/>
      <c r="WDY40" s="64"/>
      <c r="WDZ40" s="64"/>
      <c r="WEA40" s="64"/>
      <c r="WEB40" s="64"/>
      <c r="WEC40" s="64"/>
      <c r="WED40" s="64"/>
      <c r="WEE40" s="64"/>
      <c r="WEF40" s="64"/>
      <c r="WEG40" s="64"/>
      <c r="WEH40" s="64"/>
      <c r="WEI40" s="64"/>
      <c r="WEJ40" s="64"/>
      <c r="WEK40" s="64"/>
      <c r="WEL40" s="64"/>
      <c r="WEM40" s="64"/>
      <c r="WEN40" s="64"/>
      <c r="WEO40" s="64"/>
      <c r="WEP40" s="64"/>
      <c r="WEQ40" s="64"/>
      <c r="WER40" s="64"/>
      <c r="WES40" s="64"/>
      <c r="WET40" s="64"/>
      <c r="WEU40" s="64"/>
      <c r="WEV40" s="64"/>
      <c r="WEW40" s="64"/>
      <c r="WEX40" s="64"/>
      <c r="WEY40" s="64"/>
      <c r="WEZ40" s="64"/>
      <c r="WFA40" s="64"/>
      <c r="WFB40" s="64"/>
      <c r="WFC40" s="64"/>
      <c r="WFD40" s="64"/>
      <c r="WFE40" s="64"/>
      <c r="WFF40" s="64"/>
      <c r="WFG40" s="64"/>
      <c r="WFH40" s="64"/>
      <c r="WFI40" s="64"/>
      <c r="WFJ40" s="64"/>
      <c r="WFK40" s="64"/>
      <c r="WFL40" s="64"/>
      <c r="WFM40" s="64"/>
      <c r="WFN40" s="64"/>
      <c r="WFO40" s="64"/>
      <c r="WFP40" s="64"/>
      <c r="WFQ40" s="64"/>
      <c r="WFR40" s="64"/>
      <c r="WFS40" s="64"/>
      <c r="WFT40" s="64"/>
      <c r="WFU40" s="64"/>
      <c r="WFV40" s="64"/>
      <c r="WFW40" s="64"/>
      <c r="WFX40" s="64"/>
      <c r="WFY40" s="64"/>
      <c r="WFZ40" s="64"/>
      <c r="WGA40" s="64"/>
      <c r="WGB40" s="64"/>
      <c r="WGC40" s="64"/>
      <c r="WGD40" s="64"/>
      <c r="WGE40" s="64"/>
      <c r="WGF40" s="64"/>
      <c r="WGG40" s="64"/>
      <c r="WGH40" s="64"/>
      <c r="WGI40" s="64"/>
      <c r="WGJ40" s="64"/>
      <c r="WGK40" s="64"/>
      <c r="WGL40" s="64"/>
      <c r="WGM40" s="64"/>
      <c r="WGN40" s="64"/>
      <c r="WGO40" s="64"/>
      <c r="WGP40" s="64"/>
      <c r="WGQ40" s="64"/>
      <c r="WGR40" s="64"/>
      <c r="WGS40" s="64"/>
      <c r="WGT40" s="64"/>
      <c r="WGU40" s="64"/>
      <c r="WGV40" s="64"/>
      <c r="WGW40" s="64"/>
      <c r="WGX40" s="64"/>
      <c r="WGY40" s="64"/>
      <c r="WGZ40" s="64"/>
      <c r="WHA40" s="64"/>
      <c r="WHB40" s="64"/>
      <c r="WHC40" s="64"/>
      <c r="WHD40" s="64"/>
      <c r="WHE40" s="64"/>
      <c r="WHF40" s="64"/>
      <c r="WHG40" s="64"/>
      <c r="WHH40" s="64"/>
      <c r="WHI40" s="64"/>
      <c r="WHJ40" s="64"/>
      <c r="WHK40" s="64"/>
      <c r="WHL40" s="64"/>
      <c r="WHM40" s="64"/>
      <c r="WHN40" s="64"/>
      <c r="WHO40" s="64"/>
      <c r="WHP40" s="64"/>
      <c r="WHQ40" s="64"/>
      <c r="WHR40" s="64"/>
      <c r="WHS40" s="64"/>
      <c r="WHT40" s="64"/>
      <c r="WHU40" s="64"/>
      <c r="WHV40" s="64"/>
      <c r="WHW40" s="64"/>
      <c r="WHX40" s="64"/>
      <c r="WHY40" s="64"/>
      <c r="WHZ40" s="64"/>
      <c r="WIA40" s="64"/>
      <c r="WIB40" s="64"/>
      <c r="WIC40" s="64"/>
      <c r="WID40" s="64"/>
      <c r="WIE40" s="64"/>
      <c r="WIF40" s="64"/>
      <c r="WIG40" s="64"/>
      <c r="WIH40" s="64"/>
      <c r="WII40" s="64"/>
      <c r="WIJ40" s="64"/>
      <c r="WIK40" s="64"/>
      <c r="WIL40" s="64"/>
      <c r="WIM40" s="64"/>
      <c r="WIN40" s="64"/>
      <c r="WIO40" s="64"/>
      <c r="WIP40" s="64"/>
      <c r="WIQ40" s="64"/>
      <c r="WIR40" s="64"/>
      <c r="WIS40" s="64"/>
      <c r="WIT40" s="64"/>
      <c r="WIU40" s="64"/>
      <c r="WIV40" s="64"/>
      <c r="WIW40" s="64"/>
      <c r="WIX40" s="64"/>
      <c r="WIY40" s="64"/>
      <c r="WIZ40" s="64"/>
      <c r="WJA40" s="64"/>
      <c r="WJB40" s="64"/>
      <c r="WJC40" s="64"/>
      <c r="WJD40" s="64"/>
      <c r="WJE40" s="64"/>
      <c r="WJF40" s="64"/>
      <c r="WJG40" s="64"/>
      <c r="WJH40" s="64"/>
      <c r="WJI40" s="64"/>
      <c r="WJJ40" s="64"/>
      <c r="WJK40" s="64"/>
      <c r="WJL40" s="64"/>
      <c r="WJM40" s="64"/>
      <c r="WJN40" s="64"/>
      <c r="WJO40" s="64"/>
      <c r="WJP40" s="64"/>
      <c r="WJQ40" s="64"/>
      <c r="WJR40" s="64"/>
      <c r="WJS40" s="64"/>
      <c r="WJT40" s="64"/>
      <c r="WJU40" s="64"/>
      <c r="WJV40" s="64"/>
      <c r="WJW40" s="64"/>
      <c r="WJX40" s="64"/>
      <c r="WJY40" s="64"/>
      <c r="WJZ40" s="64"/>
      <c r="WKA40" s="64"/>
      <c r="WKB40" s="64"/>
      <c r="WKC40" s="64"/>
      <c r="WKD40" s="64"/>
      <c r="WKE40" s="64"/>
      <c r="WKF40" s="64"/>
      <c r="WKG40" s="64"/>
      <c r="WKH40" s="64"/>
      <c r="WKI40" s="64"/>
      <c r="WKJ40" s="64"/>
      <c r="WKK40" s="64"/>
      <c r="WKL40" s="64"/>
      <c r="WKM40" s="64"/>
      <c r="WKN40" s="64"/>
      <c r="WKO40" s="64"/>
      <c r="WKP40" s="64"/>
      <c r="WKQ40" s="64"/>
      <c r="WKR40" s="64"/>
      <c r="WKS40" s="64"/>
      <c r="WKT40" s="64"/>
      <c r="WKU40" s="64"/>
      <c r="WKV40" s="64"/>
      <c r="WKW40" s="64"/>
      <c r="WKX40" s="64"/>
      <c r="WKY40" s="64"/>
      <c r="WKZ40" s="64"/>
      <c r="WLA40" s="64"/>
      <c r="WLB40" s="64"/>
      <c r="WLC40" s="64"/>
      <c r="WLD40" s="64"/>
      <c r="WLE40" s="64"/>
      <c r="WLF40" s="64"/>
      <c r="WLG40" s="64"/>
      <c r="WLH40" s="64"/>
      <c r="WLI40" s="64"/>
      <c r="WLJ40" s="64"/>
      <c r="WLK40" s="64"/>
      <c r="WLL40" s="64"/>
      <c r="WLM40" s="64"/>
      <c r="WLN40" s="64"/>
      <c r="WLO40" s="64"/>
      <c r="WLP40" s="64"/>
      <c r="WLQ40" s="64"/>
      <c r="WLR40" s="64"/>
      <c r="WLS40" s="64"/>
      <c r="WLT40" s="64"/>
      <c r="WLU40" s="64"/>
      <c r="WLV40" s="64"/>
      <c r="WLW40" s="64"/>
      <c r="WLX40" s="64"/>
      <c r="WLY40" s="64"/>
      <c r="WLZ40" s="64"/>
      <c r="WMA40" s="64"/>
      <c r="WMB40" s="64"/>
      <c r="WMC40" s="64"/>
      <c r="WMD40" s="64"/>
      <c r="WME40" s="64"/>
      <c r="WMF40" s="64"/>
      <c r="WMG40" s="64"/>
      <c r="WMH40" s="64"/>
      <c r="WMI40" s="64"/>
      <c r="WMJ40" s="64"/>
      <c r="WMK40" s="64"/>
      <c r="WML40" s="64"/>
      <c r="WMM40" s="64"/>
      <c r="WMN40" s="64"/>
      <c r="WMO40" s="64"/>
      <c r="WMP40" s="64"/>
      <c r="WMQ40" s="64"/>
      <c r="WMR40" s="64"/>
      <c r="WMS40" s="64"/>
      <c r="WMT40" s="64"/>
      <c r="WMU40" s="64"/>
      <c r="WMV40" s="64"/>
      <c r="WMW40" s="64"/>
      <c r="WMX40" s="64"/>
      <c r="WMY40" s="64"/>
      <c r="WMZ40" s="64"/>
      <c r="WNA40" s="64"/>
      <c r="WNB40" s="64"/>
      <c r="WNC40" s="64"/>
      <c r="WND40" s="64"/>
      <c r="WNE40" s="64"/>
      <c r="WNF40" s="64"/>
      <c r="WNG40" s="64"/>
      <c r="WNH40" s="64"/>
      <c r="WNI40" s="64"/>
      <c r="WNJ40" s="64"/>
      <c r="WNK40" s="64"/>
      <c r="WNL40" s="64"/>
      <c r="WNM40" s="64"/>
      <c r="WNN40" s="64"/>
      <c r="WNO40" s="64"/>
      <c r="WNP40" s="64"/>
      <c r="WNQ40" s="64"/>
      <c r="WNR40" s="64"/>
      <c r="WNS40" s="64"/>
      <c r="WNT40" s="64"/>
      <c r="WNU40" s="64"/>
      <c r="WNV40" s="64"/>
      <c r="WNW40" s="64"/>
      <c r="WNX40" s="64"/>
      <c r="WNY40" s="64"/>
      <c r="WNZ40" s="64"/>
      <c r="WOA40" s="64"/>
      <c r="WOB40" s="64"/>
      <c r="WOC40" s="64"/>
      <c r="WOD40" s="64"/>
      <c r="WOE40" s="64"/>
      <c r="WOF40" s="64"/>
      <c r="WOG40" s="64"/>
      <c r="WOH40" s="64"/>
      <c r="WOI40" s="64"/>
      <c r="WOJ40" s="64"/>
      <c r="WOK40" s="64"/>
      <c r="WOL40" s="64"/>
      <c r="WOM40" s="64"/>
      <c r="WON40" s="64"/>
      <c r="WOO40" s="64"/>
      <c r="WOP40" s="64"/>
      <c r="WOQ40" s="64"/>
      <c r="WOR40" s="64"/>
      <c r="WOS40" s="64"/>
      <c r="WOT40" s="64"/>
      <c r="WOU40" s="64"/>
      <c r="WOV40" s="64"/>
      <c r="WOW40" s="64"/>
      <c r="WOX40" s="64"/>
      <c r="WOY40" s="64"/>
      <c r="WOZ40" s="64"/>
      <c r="WPA40" s="64"/>
      <c r="WPB40" s="64"/>
      <c r="WPC40" s="64"/>
      <c r="WPD40" s="64"/>
      <c r="WPE40" s="64"/>
      <c r="WPF40" s="64"/>
      <c r="WPG40" s="64"/>
      <c r="WPH40" s="64"/>
      <c r="WPI40" s="64"/>
      <c r="WPJ40" s="64"/>
      <c r="WPK40" s="64"/>
      <c r="WPL40" s="64"/>
      <c r="WPM40" s="64"/>
      <c r="WPN40" s="64"/>
      <c r="WPO40" s="64"/>
      <c r="WPP40" s="64"/>
      <c r="WPQ40" s="64"/>
      <c r="WPR40" s="64"/>
      <c r="WPS40" s="64"/>
      <c r="WPT40" s="64"/>
      <c r="WPU40" s="64"/>
      <c r="WPV40" s="64"/>
      <c r="WPW40" s="64"/>
      <c r="WPX40" s="64"/>
      <c r="WPY40" s="64"/>
      <c r="WPZ40" s="64"/>
      <c r="WQA40" s="64"/>
      <c r="WQB40" s="64"/>
      <c r="WQC40" s="64"/>
      <c r="WQD40" s="64"/>
      <c r="WQE40" s="64"/>
      <c r="WQF40" s="64"/>
      <c r="WQG40" s="64"/>
      <c r="WQH40" s="64"/>
      <c r="WQI40" s="64"/>
      <c r="WQJ40" s="64"/>
      <c r="WQK40" s="64"/>
      <c r="WQL40" s="64"/>
      <c r="WQM40" s="64"/>
      <c r="WQN40" s="64"/>
      <c r="WQO40" s="64"/>
      <c r="WQP40" s="64"/>
      <c r="WQQ40" s="64"/>
      <c r="WQR40" s="64"/>
      <c r="WQS40" s="64"/>
      <c r="WQT40" s="64"/>
      <c r="WQU40" s="64"/>
      <c r="WQV40" s="64"/>
      <c r="WQW40" s="64"/>
      <c r="WQX40" s="64"/>
      <c r="WQY40" s="64"/>
      <c r="WQZ40" s="64"/>
      <c r="WRA40" s="64"/>
      <c r="WRB40" s="64"/>
      <c r="WRC40" s="64"/>
      <c r="WRD40" s="64"/>
      <c r="WRE40" s="64"/>
      <c r="WRF40" s="64"/>
      <c r="WRG40" s="64"/>
      <c r="WRH40" s="64"/>
      <c r="WRI40" s="64"/>
      <c r="WRJ40" s="64"/>
      <c r="WRK40" s="64"/>
      <c r="WRL40" s="64"/>
      <c r="WRM40" s="64"/>
      <c r="WRN40" s="64"/>
      <c r="WRO40" s="64"/>
      <c r="WRP40" s="64"/>
      <c r="WRQ40" s="64"/>
      <c r="WRR40" s="64"/>
      <c r="WRS40" s="64"/>
      <c r="WRT40" s="64"/>
      <c r="WRU40" s="64"/>
      <c r="WRV40" s="64"/>
      <c r="WRW40" s="64"/>
      <c r="WRX40" s="64"/>
      <c r="WRY40" s="64"/>
      <c r="WRZ40" s="64"/>
      <c r="WSA40" s="64"/>
      <c r="WSB40" s="64"/>
      <c r="WSC40" s="64"/>
      <c r="WSD40" s="64"/>
      <c r="WSE40" s="64"/>
      <c r="WSF40" s="64"/>
      <c r="WSG40" s="64"/>
      <c r="WSH40" s="64"/>
      <c r="WSI40" s="64"/>
      <c r="WSJ40" s="64"/>
      <c r="WSK40" s="64"/>
      <c r="WSL40" s="64"/>
      <c r="WSM40" s="64"/>
      <c r="WSN40" s="64"/>
      <c r="WSO40" s="64"/>
      <c r="WSP40" s="64"/>
      <c r="WSQ40" s="64"/>
      <c r="WSR40" s="64"/>
      <c r="WSS40" s="64"/>
      <c r="WST40" s="64"/>
      <c r="WSU40" s="64"/>
      <c r="WSV40" s="64"/>
      <c r="WSW40" s="64"/>
      <c r="WSX40" s="64"/>
      <c r="WSY40" s="64"/>
      <c r="WSZ40" s="64"/>
      <c r="WTA40" s="64"/>
      <c r="WTB40" s="64"/>
      <c r="WTC40" s="64"/>
      <c r="WTD40" s="64"/>
      <c r="WTE40" s="64"/>
      <c r="WTF40" s="64"/>
      <c r="WTG40" s="64"/>
      <c r="WTH40" s="64"/>
      <c r="WTI40" s="64"/>
      <c r="WTJ40" s="64"/>
      <c r="WTK40" s="64"/>
      <c r="WTL40" s="64"/>
      <c r="WTM40" s="64"/>
      <c r="WTN40" s="64"/>
      <c r="WTO40" s="64"/>
      <c r="WTP40" s="64"/>
      <c r="WTQ40" s="64"/>
      <c r="WTR40" s="64"/>
      <c r="WTS40" s="64"/>
      <c r="WTT40" s="64"/>
      <c r="WTU40" s="64"/>
      <c r="WTV40" s="64"/>
      <c r="WTW40" s="64"/>
      <c r="WTX40" s="64"/>
      <c r="WTY40" s="64"/>
      <c r="WTZ40" s="64"/>
      <c r="WUA40" s="64"/>
      <c r="WUB40" s="64"/>
      <c r="WUC40" s="64"/>
      <c r="WUD40" s="64"/>
      <c r="WUE40" s="64"/>
      <c r="WUF40" s="64"/>
      <c r="WUG40" s="64"/>
      <c r="WUH40" s="64"/>
      <c r="WUI40" s="64"/>
      <c r="WUJ40" s="64"/>
      <c r="WUK40" s="64"/>
      <c r="WUL40" s="64"/>
      <c r="WUM40" s="64"/>
      <c r="WUN40" s="64"/>
      <c r="WUO40" s="64"/>
      <c r="WUP40" s="64"/>
      <c r="WUQ40" s="64"/>
      <c r="WUR40" s="64"/>
      <c r="WUS40" s="64"/>
      <c r="WUT40" s="64"/>
      <c r="WUU40" s="64"/>
      <c r="WUV40" s="64"/>
      <c r="WUW40" s="64"/>
      <c r="WUX40" s="64"/>
      <c r="WUY40" s="64"/>
      <c r="WUZ40" s="64"/>
      <c r="WVA40" s="64"/>
      <c r="WVB40" s="64"/>
      <c r="WVC40" s="64"/>
      <c r="WVD40" s="64"/>
      <c r="WVE40" s="64"/>
      <c r="WVF40" s="64"/>
      <c r="WVG40" s="64"/>
      <c r="WVH40" s="64"/>
      <c r="WVI40" s="64"/>
      <c r="WVJ40" s="64"/>
      <c r="WVK40" s="64"/>
      <c r="WVL40" s="64"/>
      <c r="WVM40" s="64"/>
      <c r="WVN40" s="64"/>
      <c r="WVO40" s="64"/>
      <c r="WVP40" s="64"/>
      <c r="WVQ40" s="64"/>
      <c r="WVR40" s="64"/>
      <c r="WVS40" s="64"/>
      <c r="WVT40" s="64"/>
      <c r="WVU40" s="64"/>
      <c r="WVV40" s="64"/>
      <c r="WVW40" s="64"/>
      <c r="WVX40" s="64"/>
      <c r="WVY40" s="64"/>
      <c r="WVZ40" s="64"/>
      <c r="WWA40" s="64"/>
      <c r="WWB40" s="64"/>
      <c r="WWC40" s="64"/>
      <c r="WWD40" s="64"/>
      <c r="WWE40" s="64"/>
      <c r="WWF40" s="64"/>
      <c r="WWG40" s="64"/>
      <c r="WWH40" s="64"/>
      <c r="WWI40" s="64"/>
      <c r="WWJ40" s="64"/>
      <c r="WWK40" s="64"/>
      <c r="WWL40" s="64"/>
      <c r="WWM40" s="64"/>
      <c r="WWN40" s="64"/>
      <c r="WWO40" s="64"/>
      <c r="WWP40" s="64"/>
      <c r="WWQ40" s="64"/>
      <c r="WWR40" s="64"/>
      <c r="WWS40" s="64"/>
      <c r="WWT40" s="64"/>
      <c r="WWU40" s="64"/>
      <c r="WWV40" s="64"/>
      <c r="WWW40" s="64"/>
      <c r="WWX40" s="64"/>
      <c r="WWY40" s="64"/>
      <c r="WWZ40" s="64"/>
      <c r="WXA40" s="64"/>
      <c r="WXB40" s="64"/>
      <c r="WXC40" s="64"/>
      <c r="WXD40" s="64"/>
      <c r="WXE40" s="64"/>
      <c r="WXF40" s="64"/>
      <c r="WXG40" s="64"/>
      <c r="WXH40" s="64"/>
      <c r="WXI40" s="64"/>
      <c r="WXJ40" s="64"/>
      <c r="WXK40" s="64"/>
      <c r="WXL40" s="64"/>
      <c r="WXM40" s="64"/>
      <c r="WXN40" s="64"/>
      <c r="WXO40" s="64"/>
      <c r="WXP40" s="64"/>
      <c r="WXQ40" s="64"/>
      <c r="WXR40" s="64"/>
      <c r="WXS40" s="64"/>
      <c r="WXT40" s="64"/>
      <c r="WXU40" s="64"/>
      <c r="WXV40" s="64"/>
      <c r="WXW40" s="64"/>
      <c r="WXX40" s="64"/>
      <c r="WXY40" s="64"/>
      <c r="WXZ40" s="64"/>
      <c r="WYA40" s="64"/>
      <c r="WYB40" s="64"/>
      <c r="WYC40" s="64"/>
      <c r="WYD40" s="64"/>
      <c r="WYE40" s="64"/>
      <c r="WYF40" s="64"/>
      <c r="WYG40" s="64"/>
      <c r="WYH40" s="64"/>
      <c r="WYI40" s="64"/>
      <c r="WYJ40" s="64"/>
      <c r="WYK40" s="64"/>
      <c r="WYL40" s="64"/>
      <c r="WYM40" s="64"/>
      <c r="WYN40" s="64"/>
      <c r="WYO40" s="64"/>
      <c r="WYP40" s="64"/>
      <c r="WYQ40" s="64"/>
      <c r="WYR40" s="64"/>
      <c r="WYS40" s="64"/>
      <c r="WYT40" s="64"/>
      <c r="WYU40" s="64"/>
      <c r="WYV40" s="64"/>
      <c r="WYW40" s="64"/>
      <c r="WYX40" s="64"/>
      <c r="WYY40" s="64"/>
      <c r="WYZ40" s="64"/>
      <c r="WZA40" s="64"/>
      <c r="WZB40" s="64"/>
      <c r="WZC40" s="64"/>
      <c r="WZD40" s="64"/>
      <c r="WZE40" s="64"/>
      <c r="WZF40" s="64"/>
      <c r="WZG40" s="64"/>
      <c r="WZH40" s="64"/>
      <c r="WZI40" s="64"/>
      <c r="WZJ40" s="64"/>
      <c r="WZK40" s="64"/>
      <c r="WZL40" s="64"/>
      <c r="WZM40" s="64"/>
      <c r="WZN40" s="64"/>
      <c r="WZO40" s="64"/>
      <c r="WZP40" s="64"/>
      <c r="WZQ40" s="64"/>
      <c r="WZR40" s="64"/>
      <c r="WZS40" s="64"/>
      <c r="WZT40" s="64"/>
      <c r="WZU40" s="64"/>
      <c r="WZV40" s="64"/>
      <c r="WZW40" s="64"/>
      <c r="WZX40" s="64"/>
      <c r="WZY40" s="64"/>
      <c r="WZZ40" s="64"/>
      <c r="XAA40" s="64"/>
      <c r="XAB40" s="64"/>
      <c r="XAC40" s="64"/>
      <c r="XAD40" s="64"/>
      <c r="XAE40" s="64"/>
      <c r="XAF40" s="64"/>
      <c r="XAG40" s="64"/>
      <c r="XAH40" s="64"/>
      <c r="XAI40" s="64"/>
      <c r="XAJ40" s="64"/>
      <c r="XAK40" s="64"/>
      <c r="XAL40" s="64"/>
      <c r="XAM40" s="64"/>
      <c r="XAN40" s="64"/>
      <c r="XAO40" s="64"/>
      <c r="XAP40" s="64"/>
      <c r="XAQ40" s="64"/>
      <c r="XAR40" s="64"/>
      <c r="XAS40" s="64"/>
      <c r="XAT40" s="64"/>
      <c r="XAU40" s="64"/>
      <c r="XAV40" s="64"/>
      <c r="XAW40" s="64"/>
      <c r="XAX40" s="64"/>
      <c r="XAY40" s="64"/>
      <c r="XAZ40" s="64"/>
      <c r="XBA40" s="64"/>
      <c r="XBB40" s="64"/>
      <c r="XBC40" s="64"/>
      <c r="XBD40" s="64"/>
      <c r="XBE40" s="64"/>
      <c r="XBF40" s="64"/>
      <c r="XBG40" s="64"/>
      <c r="XBH40" s="64"/>
      <c r="XBI40" s="64"/>
      <c r="XBJ40" s="64"/>
      <c r="XBK40" s="64"/>
      <c r="XBL40" s="64"/>
      <c r="XBM40" s="64"/>
      <c r="XBN40" s="64"/>
      <c r="XBO40" s="64"/>
      <c r="XBP40" s="64"/>
      <c r="XBQ40" s="64"/>
      <c r="XBR40" s="64"/>
      <c r="XBS40" s="64"/>
      <c r="XBT40" s="64"/>
      <c r="XBU40" s="64"/>
      <c r="XBV40" s="64"/>
      <c r="XBW40" s="64"/>
      <c r="XBX40" s="64"/>
      <c r="XBY40" s="64"/>
      <c r="XBZ40" s="64"/>
      <c r="XCA40" s="64"/>
      <c r="XCB40" s="64"/>
      <c r="XCC40" s="64"/>
      <c r="XCD40" s="64"/>
      <c r="XCE40" s="64"/>
      <c r="XCF40" s="64"/>
      <c r="XCG40" s="64"/>
      <c r="XCH40" s="64"/>
      <c r="XCI40" s="64"/>
      <c r="XCJ40" s="64"/>
      <c r="XCK40" s="64"/>
      <c r="XCL40" s="64"/>
      <c r="XCM40" s="64"/>
      <c r="XCN40" s="64"/>
      <c r="XCO40" s="64"/>
      <c r="XCP40" s="64"/>
      <c r="XCQ40" s="64"/>
      <c r="XCR40" s="64"/>
      <c r="XCS40" s="64"/>
      <c r="XCT40" s="64"/>
      <c r="XCU40" s="64"/>
      <c r="XCV40" s="64"/>
      <c r="XCW40" s="64"/>
      <c r="XCX40" s="64"/>
      <c r="XCY40" s="64"/>
      <c r="XCZ40" s="64"/>
    </row>
    <row r="41" spans="2:16328" s="64" customFormat="1" x14ac:dyDescent="0.35">
      <c r="B41" s="65" t="s">
        <v>106</v>
      </c>
      <c r="D41" s="66">
        <f t="shared" ref="D41:M41" ca="1" si="6">IFERROR(D40/C40-1,"na")</f>
        <v>3.4559795138239258E-2</v>
      </c>
      <c r="E41" s="66">
        <f t="shared" ca="1" si="6"/>
        <v>5.0383069895199917E-2</v>
      </c>
      <c r="F41" s="66">
        <f t="shared" ca="1" si="6"/>
        <v>4.7071806090152046E-2</v>
      </c>
      <c r="G41" s="66">
        <f t="shared" ca="1" si="6"/>
        <v>3.6774589729859253E-2</v>
      </c>
      <c r="H41" s="66">
        <f t="shared" ca="1" si="6"/>
        <v>2.4551416594883468E-2</v>
      </c>
      <c r="I41" s="66">
        <f t="shared" ca="1" si="6"/>
        <v>1.4256652697840266E-2</v>
      </c>
      <c r="J41" s="66">
        <f t="shared" ca="1" si="6"/>
        <v>5.1157862963810974E-3</v>
      </c>
      <c r="K41" s="66">
        <f t="shared" ca="1" si="6"/>
        <v>-2.5413954449649001E-3</v>
      </c>
      <c r="L41" s="66">
        <f t="shared" ca="1" si="6"/>
        <v>-9.2549568803783622E-3</v>
      </c>
      <c r="M41" s="66">
        <f t="shared" ca="1" si="6"/>
        <v>-6.2894546234126714E-2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64" customFormat="1" x14ac:dyDescent="0.35">
      <c r="B42" s="65" t="s">
        <v>107</v>
      </c>
      <c r="C42" s="66">
        <f ca="1">IFERROR(C40/C38,"na")</f>
        <v>0.17095091049799152</v>
      </c>
      <c r="D42" s="66">
        <f t="shared" ref="D42:M42" ca="1" si="7">IFERROR(D40/D38,"na")</f>
        <v>0.17053517755268482</v>
      </c>
      <c r="E42" s="66">
        <f t="shared" ca="1" si="7"/>
        <v>0.17248693915851512</v>
      </c>
      <c r="F42" s="66">
        <f t="shared" ca="1" si="7"/>
        <v>0.17416533153075825</v>
      </c>
      <c r="G42" s="66">
        <f t="shared" ca="1" si="7"/>
        <v>0.1756337496168541</v>
      </c>
      <c r="H42" s="66">
        <f t="shared" ca="1" si="7"/>
        <v>0.1764680731411673</v>
      </c>
      <c r="I42" s="66">
        <f t="shared" ca="1" si="7"/>
        <v>0.17679961236220207</v>
      </c>
      <c r="J42" s="66">
        <f t="shared" ca="1" si="7"/>
        <v>0.17670542908752096</v>
      </c>
      <c r="K42" s="66">
        <f t="shared" ca="1" si="7"/>
        <v>0.17628509993020391</v>
      </c>
      <c r="L42" s="66">
        <f t="shared" ca="1" si="7"/>
        <v>0.17559946036911209</v>
      </c>
      <c r="M42" s="66">
        <f t="shared" ca="1" si="7"/>
        <v>0.17559946036911209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2:16328" x14ac:dyDescent="0.35">
      <c r="B44" t="s">
        <v>4</v>
      </c>
      <c r="C44" s="3">
        <f ca="1">+Model!Z209</f>
        <v>777.91393847173049</v>
      </c>
      <c r="D44" s="3">
        <f ca="1">+Model!AA209</f>
        <v>859.40385972128831</v>
      </c>
      <c r="E44" s="3">
        <f ca="1">+Model!AB209</f>
        <v>927.52220500144904</v>
      </c>
      <c r="F44" s="3">
        <f ca="1">+Model!AC209</f>
        <v>981.08497839632491</v>
      </c>
      <c r="G44" s="3">
        <f ca="1">+Model!AD209</f>
        <v>1036.9670845885589</v>
      </c>
      <c r="H44" s="3">
        <f ca="1">+Model!AE209</f>
        <v>1081.9968514095797</v>
      </c>
      <c r="I44" s="3">
        <f ca="1">+Model!AF209</f>
        <v>1117.2243576759836</v>
      </c>
      <c r="J44" s="3">
        <f ca="1">+Model!AG209</f>
        <v>1142.7498414178704</v>
      </c>
      <c r="K44" s="3">
        <f ca="1">+Model!AH209</f>
        <v>1129.9927765588932</v>
      </c>
      <c r="L44" s="3">
        <f ca="1">+Model!AI209</f>
        <v>1100.2595800286158</v>
      </c>
      <c r="M44" s="4">
        <f ca="1">+L44*(1+$K$20)</f>
        <v>1031.0592530029653</v>
      </c>
    </row>
    <row r="45" spans="2:16328" x14ac:dyDescent="0.35">
      <c r="B45" s="10" t="s">
        <v>171</v>
      </c>
      <c r="C45" s="3">
        <f>+Model!Z224</f>
        <v>691.02094350394657</v>
      </c>
      <c r="D45" s="3">
        <f ca="1">+Model!AA224</f>
        <v>663.94761282971797</v>
      </c>
      <c r="E45" s="3">
        <f ca="1">+Model!AB224</f>
        <v>675.59143152622516</v>
      </c>
      <c r="F45" s="3">
        <f ca="1">+Model!AC224</f>
        <v>688.12403451254022</v>
      </c>
      <c r="G45" s="3">
        <f ca="1">+Model!AD224</f>
        <v>699.63451504406021</v>
      </c>
      <c r="H45" s="3">
        <f ca="1">+Model!AE224</f>
        <v>705.09468030329379</v>
      </c>
      <c r="I45" s="3">
        <f ca="1">+Model!AF224</f>
        <v>704.61914096821408</v>
      </c>
      <c r="J45" s="3">
        <f ca="1">+Model!AG224</f>
        <v>698.87154228584711</v>
      </c>
      <c r="K45" s="3">
        <f ca="1">+Model!AH224</f>
        <v>688.37196177440853</v>
      </c>
      <c r="L45" s="3">
        <f ca="1">+Model!AI224</f>
        <v>673.88607749278708</v>
      </c>
      <c r="M45" s="3">
        <f>+Model!AJ224</f>
        <v>670.32406782124133</v>
      </c>
    </row>
    <row r="46" spans="2:16328" x14ac:dyDescent="0.35">
      <c r="B46" s="10" t="s">
        <v>108</v>
      </c>
      <c r="C46" s="3">
        <f ca="1">+Model!Z226</f>
        <v>0</v>
      </c>
      <c r="D46" s="3">
        <f ca="1">+Model!AA226</f>
        <v>0</v>
      </c>
      <c r="E46" s="3">
        <f ca="1">+Model!AB226</f>
        <v>0</v>
      </c>
      <c r="F46" s="3">
        <f ca="1">+Model!AC226</f>
        <v>0</v>
      </c>
      <c r="G46" s="3">
        <f ca="1">+Model!AD226</f>
        <v>0</v>
      </c>
      <c r="H46" s="3">
        <f ca="1">+Model!AE226</f>
        <v>0</v>
      </c>
      <c r="I46" s="3">
        <f ca="1">+Model!AF226</f>
        <v>0</v>
      </c>
      <c r="J46" s="3">
        <f ca="1">+Model!AG226</f>
        <v>0</v>
      </c>
      <c r="K46" s="3">
        <f ca="1">+Model!AH226</f>
        <v>0</v>
      </c>
      <c r="L46" s="3">
        <f ca="1">+Model!AI226</f>
        <v>0</v>
      </c>
      <c r="M46" s="3">
        <f ca="1">+Model!AJ226</f>
        <v>0</v>
      </c>
    </row>
    <row r="47" spans="2:16328" x14ac:dyDescent="0.35">
      <c r="B47" s="10" t="s">
        <v>109</v>
      </c>
      <c r="C47" s="3">
        <f ca="1">+Model!Z229</f>
        <v>-98.665143879086486</v>
      </c>
      <c r="D47" s="3">
        <f ca="1">+Model!AA229</f>
        <v>-31.309442502539241</v>
      </c>
      <c r="E47" s="3">
        <f ca="1">+Model!AB229</f>
        <v>-33.710092219686203</v>
      </c>
      <c r="F47" s="3">
        <f ca="1">+Model!AC229</f>
        <v>-33.62914344721014</v>
      </c>
      <c r="G47" s="3">
        <f ca="1">+Model!AD229</f>
        <v>-26.503867803897379</v>
      </c>
      <c r="H47" s="3">
        <f ca="1">+Model!AE229</f>
        <v>-19.106080334629382</v>
      </c>
      <c r="I47" s="3">
        <f ca="1">+Model!AF229</f>
        <v>-12.213747133778497</v>
      </c>
      <c r="J47" s="3">
        <f ca="1">+Model!AG229</f>
        <v>-5.656061308938888</v>
      </c>
      <c r="K47" s="3">
        <f ca="1">+Model!AH229</f>
        <v>0.1641374148638306</v>
      </c>
      <c r="L47" s="3">
        <f ca="1">+Model!AI229</f>
        <v>5.4204495001785062</v>
      </c>
      <c r="M47" s="3">
        <f>+Model!AJ229</f>
        <v>-2.7356150495583051</v>
      </c>
    </row>
    <row r="48" spans="2:16328" x14ac:dyDescent="0.35">
      <c r="B48" s="10" t="s">
        <v>110</v>
      </c>
      <c r="C48" s="3">
        <f ca="1">SUM(Model!Z232:Z233)</f>
        <v>-678.73259662885766</v>
      </c>
      <c r="D48" s="3">
        <f ca="1">SUM(Model!AA232:AA233)</f>
        <v>-709.561804474974</v>
      </c>
      <c r="E48" s="3">
        <f ca="1">SUM(Model!AB232:AB233)</f>
        <v>-725.64954462052037</v>
      </c>
      <c r="F48" s="3">
        <f ca="1">SUM(Model!AC232:AC233)</f>
        <v>-733.07153533286055</v>
      </c>
      <c r="G48" s="3">
        <f ca="1">SUM(Model!AD232:AD233)</f>
        <v>-714.33043950294814</v>
      </c>
      <c r="H48" s="3">
        <f ca="1">SUM(Model!AE232:AE233)</f>
        <v>-690.11208179061532</v>
      </c>
      <c r="I48" s="3">
        <f ca="1">SUM(Model!AF232:AF233)</f>
        <v>-663.27624571909928</v>
      </c>
      <c r="J48" s="3">
        <f ca="1">SUM(Model!AG232:AG233)</f>
        <v>-633.76873789137426</v>
      </c>
      <c r="K48" s="3">
        <f ca="1">SUM(Model!AH232:AH233)</f>
        <v>-603.33763852902166</v>
      </c>
      <c r="L48" s="3">
        <f ca="1">SUM(Model!AI232:AI233)</f>
        <v>-643.47112729777837</v>
      </c>
      <c r="M48" s="4">
        <f ca="1">M52*(-$K$21)-M47-M45</f>
        <v>-369.86333520070053</v>
      </c>
    </row>
    <row r="49" spans="2:16328" x14ac:dyDescent="0.35">
      <c r="B49" s="10" t="s">
        <v>319</v>
      </c>
      <c r="C49" s="3">
        <f ca="1">SUM(Model!Z240)</f>
        <v>-241.23804110831043</v>
      </c>
      <c r="D49" s="3">
        <f ca="1">SUM(Model!AA240)</f>
        <v>-250.18359610903593</v>
      </c>
      <c r="E49" s="3">
        <f ca="1">SUM(Model!AB240)</f>
        <v>-259.8150510289463</v>
      </c>
      <c r="F49" s="3">
        <f ca="1">SUM(Model!AC240)</f>
        <v>-269.42337772814915</v>
      </c>
      <c r="G49" s="3">
        <f ca="1">SUM(Model!AD240)</f>
        <v>-276.99591138640557</v>
      </c>
      <c r="H49" s="3">
        <f ca="1">SUM(Model!AE240)</f>
        <v>-282.454791482014</v>
      </c>
      <c r="I49" s="3">
        <f ca="1">SUM(Model!AF240)</f>
        <v>-285.94443352023637</v>
      </c>
      <c r="J49" s="3">
        <f ca="1">SUM(Model!AG240)</f>
        <v>-287.56045103707606</v>
      </c>
      <c r="K49" s="3">
        <f ca="1">SUM(Model!AH240)</f>
        <v>-287.51355463282925</v>
      </c>
      <c r="L49" s="3">
        <f>SUM(Model!AI240)</f>
        <v>-285.96485477563539</v>
      </c>
      <c r="M49" s="3">
        <f>SUM(Model!AJ240)</f>
        <v>-286.74645907550922</v>
      </c>
    </row>
    <row r="50" spans="2:16328" x14ac:dyDescent="0.35">
      <c r="B50" s="10" t="s">
        <v>54</v>
      </c>
      <c r="C50" s="3">
        <f ca="1">+Model!Z238</f>
        <v>-676.0484451564862</v>
      </c>
      <c r="D50" s="3">
        <f ca="1">+Model!AA238</f>
        <v>-141.60279803102458</v>
      </c>
      <c r="E50" s="3">
        <f ca="1">+Model!AB238</f>
        <v>-39.723234939144277</v>
      </c>
      <c r="F50" s="3">
        <f ca="1">+Model!AC238</f>
        <v>145.09056135462106</v>
      </c>
      <c r="G50" s="3">
        <f ca="1">+Model!AD238</f>
        <v>58.734109478516984</v>
      </c>
      <c r="H50" s="3">
        <f ca="1">+Model!AE238</f>
        <v>-46.169480323485914</v>
      </c>
      <c r="I50" s="3">
        <f ca="1">+Model!AF238</f>
        <v>-135.52331182183752</v>
      </c>
      <c r="J50" s="3">
        <f ca="1">+Model!AG238</f>
        <v>-212.68700274948424</v>
      </c>
      <c r="K50" s="3">
        <f ca="1">+Model!AH238</f>
        <v>-273.43804135120899</v>
      </c>
      <c r="L50" s="3">
        <f ca="1">+Model!AI238</f>
        <v>-70.362228990505173</v>
      </c>
      <c r="M50" s="16">
        <v>0</v>
      </c>
    </row>
    <row r="51" spans="2:16328" x14ac:dyDescent="0.35">
      <c r="B51" s="24" t="s">
        <v>7</v>
      </c>
      <c r="C51" s="25">
        <f t="shared" ref="C51:L51" ca="1" si="8">SUM(C44:C50)</f>
        <v>-225.74934479706371</v>
      </c>
      <c r="D51" s="25">
        <f t="shared" ca="1" si="8"/>
        <v>390.69383143343248</v>
      </c>
      <c r="E51" s="25">
        <f t="shared" ca="1" si="8"/>
        <v>544.21571371937716</v>
      </c>
      <c r="F51" s="25">
        <f t="shared" ca="1" si="8"/>
        <v>778.17551775526647</v>
      </c>
      <c r="G51" s="25">
        <f t="shared" ca="1" si="8"/>
        <v>777.50549041788508</v>
      </c>
      <c r="H51" s="25">
        <f t="shared" ca="1" si="8"/>
        <v>749.24909778212862</v>
      </c>
      <c r="I51" s="25">
        <f t="shared" ca="1" si="8"/>
        <v>724.88576044924594</v>
      </c>
      <c r="J51" s="25">
        <f t="shared" ca="1" si="8"/>
        <v>701.94913071684414</v>
      </c>
      <c r="K51" s="25">
        <f t="shared" ca="1" si="8"/>
        <v>654.23964123510586</v>
      </c>
      <c r="L51" s="25">
        <f t="shared" ca="1" si="8"/>
        <v>779.76789595766263</v>
      </c>
      <c r="M51" s="25">
        <f ca="1">SUM(M44:M50)</f>
        <v>1042.0379114984387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  <c r="GE51" s="64"/>
      <c r="GF51" s="64"/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GV51" s="64"/>
      <c r="GW51" s="64"/>
      <c r="GX51" s="64"/>
      <c r="GY51" s="64"/>
      <c r="GZ51" s="64"/>
      <c r="HA51" s="64"/>
      <c r="HB51" s="64"/>
      <c r="HC51" s="64"/>
      <c r="HD51" s="64"/>
      <c r="HE51" s="64"/>
      <c r="HF51" s="64"/>
      <c r="HG51" s="64"/>
      <c r="HH51" s="64"/>
      <c r="HI51" s="64"/>
      <c r="HJ51" s="64"/>
      <c r="HK51" s="64"/>
      <c r="HL51" s="64"/>
      <c r="HM51" s="64"/>
      <c r="HN51" s="64"/>
      <c r="HO51" s="64"/>
      <c r="HP51" s="64"/>
      <c r="HQ51" s="64"/>
      <c r="HR51" s="64"/>
      <c r="HS51" s="64"/>
      <c r="HT51" s="64"/>
      <c r="HU51" s="64"/>
      <c r="HV51" s="64"/>
      <c r="HW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  <c r="IX51" s="64"/>
      <c r="IY51" s="64"/>
      <c r="IZ51" s="64"/>
      <c r="JA51" s="64"/>
      <c r="JB51" s="64"/>
      <c r="JC51" s="64"/>
      <c r="JD51" s="64"/>
      <c r="JE51" s="64"/>
      <c r="JF51" s="64"/>
      <c r="JG51" s="64"/>
      <c r="JH51" s="64"/>
      <c r="JI51" s="64"/>
      <c r="JJ51" s="64"/>
      <c r="JK51" s="64"/>
      <c r="JL51" s="64"/>
      <c r="JM51" s="64"/>
      <c r="JN51" s="64"/>
      <c r="JO51" s="64"/>
      <c r="JP51" s="64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64"/>
      <c r="KR51" s="64"/>
      <c r="KS51" s="64"/>
      <c r="KT51" s="64"/>
      <c r="KU51" s="64"/>
      <c r="KV51" s="64"/>
      <c r="KW51" s="64"/>
      <c r="KX51" s="64"/>
      <c r="KY51" s="64"/>
      <c r="KZ51" s="64"/>
      <c r="LA51" s="64"/>
      <c r="LB51" s="64"/>
      <c r="LC51" s="64"/>
      <c r="LD51" s="64"/>
      <c r="LE51" s="64"/>
      <c r="LF51" s="64"/>
      <c r="LG51" s="64"/>
      <c r="LH51" s="64"/>
      <c r="LI51" s="64"/>
      <c r="LJ51" s="64"/>
      <c r="LK51" s="64"/>
      <c r="LL51" s="64"/>
      <c r="LM51" s="64"/>
      <c r="LN51" s="64"/>
      <c r="LO51" s="64"/>
      <c r="LP51" s="64"/>
      <c r="LQ51" s="64"/>
      <c r="LR51" s="64"/>
      <c r="LS51" s="64"/>
      <c r="LT51" s="64"/>
      <c r="LU51" s="64"/>
      <c r="LV51" s="64"/>
      <c r="LW51" s="64"/>
      <c r="LX51" s="64"/>
      <c r="LY51" s="64"/>
      <c r="LZ51" s="64"/>
      <c r="MA51" s="64"/>
      <c r="MB51" s="64"/>
      <c r="MC51" s="64"/>
      <c r="MD51" s="64"/>
      <c r="ME51" s="64"/>
      <c r="MF51" s="64"/>
      <c r="MG51" s="64"/>
      <c r="MH51" s="64"/>
      <c r="MI51" s="64"/>
      <c r="MJ51" s="64"/>
      <c r="MK51" s="64"/>
      <c r="ML51" s="64"/>
      <c r="MM51" s="64"/>
      <c r="MN51" s="64"/>
      <c r="MO51" s="64"/>
      <c r="MP51" s="64"/>
      <c r="MQ51" s="64"/>
      <c r="MR51" s="64"/>
      <c r="MS51" s="64"/>
      <c r="MT51" s="64"/>
      <c r="MU51" s="64"/>
      <c r="MV51" s="64"/>
      <c r="MW51" s="64"/>
      <c r="MX51" s="64"/>
      <c r="MY51" s="64"/>
      <c r="MZ51" s="64"/>
      <c r="NA51" s="64"/>
      <c r="NB51" s="64"/>
      <c r="NC51" s="64"/>
      <c r="ND51" s="64"/>
      <c r="NE51" s="64"/>
      <c r="NF51" s="64"/>
      <c r="NG51" s="64"/>
      <c r="NH51" s="64"/>
      <c r="NI51" s="64"/>
      <c r="NJ51" s="64"/>
      <c r="NK51" s="64"/>
      <c r="NL51" s="64"/>
      <c r="NM51" s="64"/>
      <c r="NN51" s="64"/>
      <c r="NO51" s="64"/>
      <c r="NP51" s="64"/>
      <c r="NQ51" s="64"/>
      <c r="NR51" s="64"/>
      <c r="NS51" s="64"/>
      <c r="NT51" s="64"/>
      <c r="NU51" s="64"/>
      <c r="NV51" s="64"/>
      <c r="NW51" s="64"/>
      <c r="NX51" s="64"/>
      <c r="NY51" s="64"/>
      <c r="NZ51" s="64"/>
      <c r="OA51" s="64"/>
      <c r="OB51" s="64"/>
      <c r="OC51" s="64"/>
      <c r="OD51" s="64"/>
      <c r="OE51" s="64"/>
      <c r="OF51" s="64"/>
      <c r="OG51" s="64"/>
      <c r="OH51" s="64"/>
      <c r="OI51" s="64"/>
      <c r="OJ51" s="64"/>
      <c r="OK51" s="64"/>
      <c r="OL51" s="64"/>
      <c r="OM51" s="64"/>
      <c r="ON51" s="64"/>
      <c r="OO51" s="64"/>
      <c r="OP51" s="64"/>
      <c r="OQ51" s="64"/>
      <c r="OR51" s="64"/>
      <c r="OS51" s="64"/>
      <c r="OT51" s="64"/>
      <c r="OU51" s="64"/>
      <c r="OV51" s="64"/>
      <c r="OW51" s="64"/>
      <c r="OX51" s="64"/>
      <c r="OY51" s="64"/>
      <c r="OZ51" s="64"/>
      <c r="PA51" s="64"/>
      <c r="PB51" s="64"/>
      <c r="PC51" s="64"/>
      <c r="PD51" s="64"/>
      <c r="PE51" s="64"/>
      <c r="PF51" s="64"/>
      <c r="PG51" s="64"/>
      <c r="PH51" s="64"/>
      <c r="PI51" s="64"/>
      <c r="PJ51" s="64"/>
      <c r="PK51" s="64"/>
      <c r="PL51" s="64"/>
      <c r="PM51" s="64"/>
      <c r="PN51" s="64"/>
      <c r="PO51" s="64"/>
      <c r="PP51" s="64"/>
      <c r="PQ51" s="64"/>
      <c r="PR51" s="64"/>
      <c r="PS51" s="64"/>
      <c r="PT51" s="64"/>
      <c r="PU51" s="64"/>
      <c r="PV51" s="64"/>
      <c r="PW51" s="64"/>
      <c r="PX51" s="64"/>
      <c r="PY51" s="64"/>
      <c r="PZ51" s="64"/>
      <c r="QA51" s="64"/>
      <c r="QB51" s="64"/>
      <c r="QC51" s="64"/>
      <c r="QD51" s="64"/>
      <c r="QE51" s="64"/>
      <c r="QF51" s="64"/>
      <c r="QG51" s="64"/>
      <c r="QH51" s="64"/>
      <c r="QI51" s="64"/>
      <c r="QJ51" s="64"/>
      <c r="QK51" s="64"/>
      <c r="QL51" s="64"/>
      <c r="QM51" s="64"/>
      <c r="QN51" s="64"/>
      <c r="QO51" s="64"/>
      <c r="QP51" s="64"/>
      <c r="QQ51" s="64"/>
      <c r="QR51" s="64"/>
      <c r="QS51" s="64"/>
      <c r="QT51" s="64"/>
      <c r="QU51" s="64"/>
      <c r="QV51" s="64"/>
      <c r="QW51" s="64"/>
      <c r="QX51" s="64"/>
      <c r="QY51" s="64"/>
      <c r="QZ51" s="64"/>
      <c r="RA51" s="64"/>
      <c r="RB51" s="64"/>
      <c r="RC51" s="64"/>
      <c r="RD51" s="64"/>
      <c r="RE51" s="64"/>
      <c r="RF51" s="64"/>
      <c r="RG51" s="64"/>
      <c r="RH51" s="64"/>
      <c r="RI51" s="64"/>
      <c r="RJ51" s="64"/>
      <c r="RK51" s="64"/>
      <c r="RL51" s="64"/>
      <c r="RM51" s="64"/>
      <c r="RN51" s="64"/>
      <c r="RO51" s="64"/>
      <c r="RP51" s="64"/>
      <c r="RQ51" s="64"/>
      <c r="RR51" s="64"/>
      <c r="RS51" s="64"/>
      <c r="RT51" s="64"/>
      <c r="RU51" s="64"/>
      <c r="RV51" s="64"/>
      <c r="RW51" s="64"/>
      <c r="RX51" s="64"/>
      <c r="RY51" s="64"/>
      <c r="RZ51" s="64"/>
      <c r="SA51" s="64"/>
      <c r="SB51" s="64"/>
      <c r="SC51" s="64"/>
      <c r="SD51" s="64"/>
      <c r="SE51" s="64"/>
      <c r="SF51" s="64"/>
      <c r="SG51" s="64"/>
      <c r="SH51" s="64"/>
      <c r="SI51" s="64"/>
      <c r="SJ51" s="64"/>
      <c r="SK51" s="64"/>
      <c r="SL51" s="64"/>
      <c r="SM51" s="64"/>
      <c r="SN51" s="64"/>
      <c r="SO51" s="64"/>
      <c r="SP51" s="64"/>
      <c r="SQ51" s="64"/>
      <c r="SR51" s="64"/>
      <c r="SS51" s="64"/>
      <c r="ST51" s="64"/>
      <c r="SU51" s="64"/>
      <c r="SV51" s="64"/>
      <c r="SW51" s="64"/>
      <c r="SX51" s="64"/>
      <c r="SY51" s="64"/>
      <c r="SZ51" s="64"/>
      <c r="TA51" s="64"/>
      <c r="TB51" s="64"/>
      <c r="TC51" s="64"/>
      <c r="TD51" s="64"/>
      <c r="TE51" s="64"/>
      <c r="TF51" s="64"/>
      <c r="TG51" s="64"/>
      <c r="TH51" s="64"/>
      <c r="TI51" s="64"/>
      <c r="TJ51" s="64"/>
      <c r="TK51" s="64"/>
      <c r="TL51" s="64"/>
      <c r="TM51" s="64"/>
      <c r="TN51" s="64"/>
      <c r="TO51" s="64"/>
      <c r="TP51" s="64"/>
      <c r="TQ51" s="64"/>
      <c r="TR51" s="64"/>
      <c r="TS51" s="64"/>
      <c r="TT51" s="64"/>
      <c r="TU51" s="64"/>
      <c r="TV51" s="64"/>
      <c r="TW51" s="64"/>
      <c r="TX51" s="64"/>
      <c r="TY51" s="64"/>
      <c r="TZ51" s="64"/>
      <c r="UA51" s="64"/>
      <c r="UB51" s="64"/>
      <c r="UC51" s="64"/>
      <c r="UD51" s="64"/>
      <c r="UE51" s="64"/>
      <c r="UF51" s="64"/>
      <c r="UG51" s="64"/>
      <c r="UH51" s="64"/>
      <c r="UI51" s="64"/>
      <c r="UJ51" s="64"/>
      <c r="UK51" s="64"/>
      <c r="UL51" s="64"/>
      <c r="UM51" s="64"/>
      <c r="UN51" s="64"/>
      <c r="UO51" s="64"/>
      <c r="UP51" s="64"/>
      <c r="UQ51" s="64"/>
      <c r="UR51" s="64"/>
      <c r="US51" s="64"/>
      <c r="UT51" s="64"/>
      <c r="UU51" s="64"/>
      <c r="UV51" s="64"/>
      <c r="UW51" s="64"/>
      <c r="UX51" s="64"/>
      <c r="UY51" s="64"/>
      <c r="UZ51" s="64"/>
      <c r="VA51" s="64"/>
      <c r="VB51" s="64"/>
      <c r="VC51" s="64"/>
      <c r="VD51" s="64"/>
      <c r="VE51" s="64"/>
      <c r="VF51" s="64"/>
      <c r="VG51" s="64"/>
      <c r="VH51" s="64"/>
      <c r="VI51" s="64"/>
      <c r="VJ51" s="64"/>
      <c r="VK51" s="64"/>
      <c r="VL51" s="64"/>
      <c r="VM51" s="64"/>
      <c r="VN51" s="64"/>
      <c r="VO51" s="64"/>
      <c r="VP51" s="64"/>
      <c r="VQ51" s="64"/>
      <c r="VR51" s="64"/>
      <c r="VS51" s="64"/>
      <c r="VT51" s="64"/>
      <c r="VU51" s="64"/>
      <c r="VV51" s="64"/>
      <c r="VW51" s="64"/>
      <c r="VX51" s="64"/>
      <c r="VY51" s="64"/>
      <c r="VZ51" s="64"/>
      <c r="WA51" s="64"/>
      <c r="WB51" s="64"/>
      <c r="WC51" s="64"/>
      <c r="WD51" s="64"/>
      <c r="WE51" s="64"/>
      <c r="WF51" s="64"/>
      <c r="WG51" s="64"/>
      <c r="WH51" s="64"/>
      <c r="WI51" s="64"/>
      <c r="WJ51" s="64"/>
      <c r="WK51" s="64"/>
      <c r="WL51" s="64"/>
      <c r="WM51" s="64"/>
      <c r="WN51" s="64"/>
      <c r="WO51" s="64"/>
      <c r="WP51" s="64"/>
      <c r="WQ51" s="64"/>
      <c r="WR51" s="64"/>
      <c r="WS51" s="64"/>
      <c r="WT51" s="64"/>
      <c r="WU51" s="64"/>
      <c r="WV51" s="64"/>
      <c r="WW51" s="64"/>
      <c r="WX51" s="64"/>
      <c r="WY51" s="64"/>
      <c r="WZ51" s="64"/>
      <c r="XA51" s="64"/>
      <c r="XB51" s="64"/>
      <c r="XC51" s="64"/>
      <c r="XD51" s="64"/>
      <c r="XE51" s="64"/>
      <c r="XF51" s="64"/>
      <c r="XG51" s="64"/>
      <c r="XH51" s="64"/>
      <c r="XI51" s="64"/>
      <c r="XJ51" s="64"/>
      <c r="XK51" s="64"/>
      <c r="XL51" s="64"/>
      <c r="XM51" s="64"/>
      <c r="XN51" s="64"/>
      <c r="XO51" s="64"/>
      <c r="XP51" s="64"/>
      <c r="XQ51" s="64"/>
      <c r="XR51" s="64"/>
      <c r="XS51" s="64"/>
      <c r="XT51" s="64"/>
      <c r="XU51" s="64"/>
      <c r="XV51" s="64"/>
      <c r="XW51" s="64"/>
      <c r="XX51" s="64"/>
      <c r="XY51" s="64"/>
      <c r="XZ51" s="64"/>
      <c r="YA51" s="64"/>
      <c r="YB51" s="64"/>
      <c r="YC51" s="64"/>
      <c r="YD51" s="64"/>
      <c r="YE51" s="64"/>
      <c r="YF51" s="64"/>
      <c r="YG51" s="64"/>
      <c r="YH51" s="64"/>
      <c r="YI51" s="64"/>
      <c r="YJ51" s="64"/>
      <c r="YK51" s="64"/>
      <c r="YL51" s="64"/>
      <c r="YM51" s="64"/>
      <c r="YN51" s="64"/>
      <c r="YO51" s="64"/>
      <c r="YP51" s="64"/>
      <c r="YQ51" s="64"/>
      <c r="YR51" s="64"/>
      <c r="YS51" s="64"/>
      <c r="YT51" s="64"/>
      <c r="YU51" s="64"/>
      <c r="YV51" s="64"/>
      <c r="YW51" s="64"/>
      <c r="YX51" s="64"/>
      <c r="YY51" s="64"/>
      <c r="YZ51" s="64"/>
      <c r="ZA51" s="64"/>
      <c r="ZB51" s="64"/>
      <c r="ZC51" s="64"/>
      <c r="ZD51" s="64"/>
      <c r="ZE51" s="64"/>
      <c r="ZF51" s="64"/>
      <c r="ZG51" s="64"/>
      <c r="ZH51" s="64"/>
      <c r="ZI51" s="64"/>
      <c r="ZJ51" s="64"/>
      <c r="ZK51" s="64"/>
      <c r="ZL51" s="64"/>
      <c r="ZM51" s="64"/>
      <c r="ZN51" s="64"/>
      <c r="ZO51" s="64"/>
      <c r="ZP51" s="64"/>
      <c r="ZQ51" s="64"/>
      <c r="ZR51" s="64"/>
      <c r="ZS51" s="64"/>
      <c r="ZT51" s="64"/>
      <c r="ZU51" s="64"/>
      <c r="ZV51" s="64"/>
      <c r="ZW51" s="64"/>
      <c r="ZX51" s="64"/>
      <c r="ZY51" s="64"/>
      <c r="ZZ51" s="64"/>
      <c r="AAA51" s="64"/>
      <c r="AAB51" s="64"/>
      <c r="AAC51" s="64"/>
      <c r="AAD51" s="64"/>
      <c r="AAE51" s="64"/>
      <c r="AAF51" s="64"/>
      <c r="AAG51" s="64"/>
      <c r="AAH51" s="64"/>
      <c r="AAI51" s="64"/>
      <c r="AAJ51" s="64"/>
      <c r="AAK51" s="64"/>
      <c r="AAL51" s="64"/>
      <c r="AAM51" s="64"/>
      <c r="AAN51" s="64"/>
      <c r="AAO51" s="64"/>
      <c r="AAP51" s="64"/>
      <c r="AAQ51" s="64"/>
      <c r="AAR51" s="64"/>
      <c r="AAS51" s="64"/>
      <c r="AAT51" s="64"/>
      <c r="AAU51" s="64"/>
      <c r="AAV51" s="64"/>
      <c r="AAW51" s="64"/>
      <c r="AAX51" s="64"/>
      <c r="AAY51" s="64"/>
      <c r="AAZ51" s="64"/>
      <c r="ABA51" s="64"/>
      <c r="ABB51" s="64"/>
      <c r="ABC51" s="64"/>
      <c r="ABD51" s="64"/>
      <c r="ABE51" s="64"/>
      <c r="ABF51" s="64"/>
      <c r="ABG51" s="64"/>
      <c r="ABH51" s="64"/>
      <c r="ABI51" s="64"/>
      <c r="ABJ51" s="64"/>
      <c r="ABK51" s="64"/>
      <c r="ABL51" s="64"/>
      <c r="ABM51" s="64"/>
      <c r="ABN51" s="64"/>
      <c r="ABO51" s="64"/>
      <c r="ABP51" s="64"/>
      <c r="ABQ51" s="64"/>
      <c r="ABR51" s="64"/>
      <c r="ABS51" s="64"/>
      <c r="ABT51" s="64"/>
      <c r="ABU51" s="64"/>
      <c r="ABV51" s="64"/>
      <c r="ABW51" s="64"/>
      <c r="ABX51" s="64"/>
      <c r="ABY51" s="64"/>
      <c r="ABZ51" s="64"/>
      <c r="ACA51" s="64"/>
      <c r="ACB51" s="64"/>
      <c r="ACC51" s="64"/>
      <c r="ACD51" s="64"/>
      <c r="ACE51" s="64"/>
      <c r="ACF51" s="64"/>
      <c r="ACG51" s="64"/>
      <c r="ACH51" s="64"/>
      <c r="ACI51" s="64"/>
      <c r="ACJ51" s="64"/>
      <c r="ACK51" s="64"/>
      <c r="ACL51" s="64"/>
      <c r="ACM51" s="64"/>
      <c r="ACN51" s="64"/>
      <c r="ACO51" s="64"/>
      <c r="ACP51" s="64"/>
      <c r="ACQ51" s="64"/>
      <c r="ACR51" s="64"/>
      <c r="ACS51" s="64"/>
      <c r="ACT51" s="64"/>
      <c r="ACU51" s="64"/>
      <c r="ACV51" s="64"/>
      <c r="ACW51" s="64"/>
      <c r="ACX51" s="64"/>
      <c r="ACY51" s="64"/>
      <c r="ACZ51" s="64"/>
      <c r="ADA51" s="64"/>
      <c r="ADB51" s="64"/>
      <c r="ADC51" s="64"/>
      <c r="ADD51" s="64"/>
      <c r="ADE51" s="64"/>
      <c r="ADF51" s="64"/>
      <c r="ADG51" s="64"/>
      <c r="ADH51" s="64"/>
      <c r="ADI51" s="64"/>
      <c r="ADJ51" s="64"/>
      <c r="ADK51" s="64"/>
      <c r="ADL51" s="64"/>
      <c r="ADM51" s="64"/>
      <c r="ADN51" s="64"/>
      <c r="ADO51" s="64"/>
      <c r="ADP51" s="64"/>
      <c r="ADQ51" s="64"/>
      <c r="ADR51" s="64"/>
      <c r="ADS51" s="64"/>
      <c r="ADT51" s="64"/>
      <c r="ADU51" s="64"/>
      <c r="ADV51" s="64"/>
      <c r="ADW51" s="64"/>
      <c r="ADX51" s="64"/>
      <c r="ADY51" s="64"/>
      <c r="ADZ51" s="64"/>
      <c r="AEA51" s="64"/>
      <c r="AEB51" s="64"/>
      <c r="AEC51" s="64"/>
      <c r="AED51" s="64"/>
      <c r="AEE51" s="64"/>
      <c r="AEF51" s="64"/>
      <c r="AEG51" s="64"/>
      <c r="AEH51" s="64"/>
      <c r="AEI51" s="64"/>
      <c r="AEJ51" s="64"/>
      <c r="AEK51" s="64"/>
      <c r="AEL51" s="64"/>
      <c r="AEM51" s="64"/>
      <c r="AEN51" s="64"/>
      <c r="AEO51" s="64"/>
      <c r="AEP51" s="64"/>
      <c r="AEQ51" s="64"/>
      <c r="AER51" s="64"/>
      <c r="AES51" s="64"/>
      <c r="AET51" s="64"/>
      <c r="AEU51" s="64"/>
      <c r="AEV51" s="64"/>
      <c r="AEW51" s="64"/>
      <c r="AEX51" s="64"/>
      <c r="AEY51" s="64"/>
      <c r="AEZ51" s="64"/>
      <c r="AFA51" s="64"/>
      <c r="AFB51" s="64"/>
      <c r="AFC51" s="64"/>
      <c r="AFD51" s="64"/>
      <c r="AFE51" s="64"/>
      <c r="AFF51" s="64"/>
      <c r="AFG51" s="64"/>
      <c r="AFH51" s="64"/>
      <c r="AFI51" s="64"/>
      <c r="AFJ51" s="64"/>
      <c r="AFK51" s="64"/>
      <c r="AFL51" s="64"/>
      <c r="AFM51" s="64"/>
      <c r="AFN51" s="64"/>
      <c r="AFO51" s="64"/>
      <c r="AFP51" s="64"/>
      <c r="AFQ51" s="64"/>
      <c r="AFR51" s="64"/>
      <c r="AFS51" s="64"/>
      <c r="AFT51" s="64"/>
      <c r="AFU51" s="64"/>
      <c r="AFV51" s="64"/>
      <c r="AFW51" s="64"/>
      <c r="AFX51" s="64"/>
      <c r="AFY51" s="64"/>
      <c r="AFZ51" s="64"/>
      <c r="AGA51" s="64"/>
      <c r="AGB51" s="64"/>
      <c r="AGC51" s="64"/>
      <c r="AGD51" s="64"/>
      <c r="AGE51" s="64"/>
      <c r="AGF51" s="64"/>
      <c r="AGG51" s="64"/>
      <c r="AGH51" s="64"/>
      <c r="AGI51" s="64"/>
      <c r="AGJ51" s="64"/>
      <c r="AGK51" s="64"/>
      <c r="AGL51" s="64"/>
      <c r="AGM51" s="64"/>
      <c r="AGN51" s="64"/>
      <c r="AGO51" s="64"/>
      <c r="AGP51" s="64"/>
      <c r="AGQ51" s="64"/>
      <c r="AGR51" s="64"/>
      <c r="AGS51" s="64"/>
      <c r="AGT51" s="64"/>
      <c r="AGU51" s="64"/>
      <c r="AGV51" s="64"/>
      <c r="AGW51" s="64"/>
      <c r="AGX51" s="64"/>
      <c r="AGY51" s="64"/>
      <c r="AGZ51" s="64"/>
      <c r="AHA51" s="64"/>
      <c r="AHB51" s="64"/>
      <c r="AHC51" s="64"/>
      <c r="AHD51" s="64"/>
      <c r="AHE51" s="64"/>
      <c r="AHF51" s="64"/>
      <c r="AHG51" s="64"/>
      <c r="AHH51" s="64"/>
      <c r="AHI51" s="64"/>
      <c r="AHJ51" s="64"/>
      <c r="AHK51" s="64"/>
      <c r="AHL51" s="64"/>
      <c r="AHM51" s="64"/>
      <c r="AHN51" s="64"/>
      <c r="AHO51" s="64"/>
      <c r="AHP51" s="64"/>
      <c r="AHQ51" s="64"/>
      <c r="AHR51" s="64"/>
      <c r="AHS51" s="64"/>
      <c r="AHT51" s="64"/>
      <c r="AHU51" s="64"/>
      <c r="AHV51" s="64"/>
      <c r="AHW51" s="64"/>
      <c r="AHX51" s="64"/>
      <c r="AHY51" s="64"/>
      <c r="AHZ51" s="64"/>
      <c r="AIA51" s="64"/>
      <c r="AIB51" s="64"/>
      <c r="AIC51" s="64"/>
      <c r="AID51" s="64"/>
      <c r="AIE51" s="64"/>
      <c r="AIF51" s="64"/>
      <c r="AIG51" s="64"/>
      <c r="AIH51" s="64"/>
      <c r="AII51" s="64"/>
      <c r="AIJ51" s="64"/>
      <c r="AIK51" s="64"/>
      <c r="AIL51" s="64"/>
      <c r="AIM51" s="64"/>
      <c r="AIN51" s="64"/>
      <c r="AIO51" s="64"/>
      <c r="AIP51" s="64"/>
      <c r="AIQ51" s="64"/>
      <c r="AIR51" s="64"/>
      <c r="AIS51" s="64"/>
      <c r="AIT51" s="64"/>
      <c r="AIU51" s="64"/>
      <c r="AIV51" s="64"/>
      <c r="AIW51" s="64"/>
      <c r="AIX51" s="64"/>
      <c r="AIY51" s="64"/>
      <c r="AIZ51" s="64"/>
      <c r="AJA51" s="64"/>
      <c r="AJB51" s="64"/>
      <c r="AJC51" s="64"/>
      <c r="AJD51" s="64"/>
      <c r="AJE51" s="64"/>
      <c r="AJF51" s="64"/>
      <c r="AJG51" s="64"/>
      <c r="AJH51" s="64"/>
      <c r="AJI51" s="64"/>
      <c r="AJJ51" s="64"/>
      <c r="AJK51" s="64"/>
      <c r="AJL51" s="64"/>
      <c r="AJM51" s="64"/>
      <c r="AJN51" s="64"/>
      <c r="AJO51" s="64"/>
      <c r="AJP51" s="64"/>
      <c r="AJQ51" s="64"/>
      <c r="AJR51" s="64"/>
      <c r="AJS51" s="64"/>
      <c r="AJT51" s="64"/>
      <c r="AJU51" s="64"/>
      <c r="AJV51" s="64"/>
      <c r="AJW51" s="64"/>
      <c r="AJX51" s="64"/>
      <c r="AJY51" s="64"/>
      <c r="AJZ51" s="64"/>
      <c r="AKA51" s="64"/>
      <c r="AKB51" s="64"/>
      <c r="AKC51" s="64"/>
      <c r="AKD51" s="64"/>
      <c r="AKE51" s="64"/>
      <c r="AKF51" s="64"/>
      <c r="AKG51" s="64"/>
      <c r="AKH51" s="64"/>
      <c r="AKI51" s="64"/>
      <c r="AKJ51" s="64"/>
      <c r="AKK51" s="64"/>
      <c r="AKL51" s="64"/>
      <c r="AKM51" s="64"/>
      <c r="AKN51" s="64"/>
      <c r="AKO51" s="64"/>
      <c r="AKP51" s="64"/>
      <c r="AKQ51" s="64"/>
      <c r="AKR51" s="64"/>
      <c r="AKS51" s="64"/>
      <c r="AKT51" s="64"/>
      <c r="AKU51" s="64"/>
      <c r="AKV51" s="64"/>
      <c r="AKW51" s="64"/>
      <c r="AKX51" s="64"/>
      <c r="AKY51" s="64"/>
      <c r="AKZ51" s="64"/>
      <c r="ALA51" s="64"/>
      <c r="ALB51" s="64"/>
      <c r="ALC51" s="64"/>
      <c r="ALD51" s="64"/>
      <c r="ALE51" s="64"/>
      <c r="ALF51" s="64"/>
      <c r="ALG51" s="64"/>
      <c r="ALH51" s="64"/>
      <c r="ALI51" s="64"/>
      <c r="ALJ51" s="64"/>
      <c r="ALK51" s="64"/>
      <c r="ALL51" s="64"/>
      <c r="ALM51" s="64"/>
      <c r="ALN51" s="64"/>
      <c r="ALO51" s="64"/>
      <c r="ALP51" s="64"/>
      <c r="ALQ51" s="64"/>
      <c r="ALR51" s="64"/>
      <c r="ALS51" s="64"/>
      <c r="ALT51" s="64"/>
      <c r="ALU51" s="64"/>
      <c r="ALV51" s="64"/>
      <c r="ALW51" s="64"/>
      <c r="ALX51" s="64"/>
      <c r="ALY51" s="64"/>
      <c r="ALZ51" s="64"/>
      <c r="AMA51" s="64"/>
      <c r="AMB51" s="64"/>
      <c r="AMC51" s="64"/>
      <c r="AMD51" s="64"/>
      <c r="AME51" s="64"/>
      <c r="AMF51" s="64"/>
      <c r="AMG51" s="64"/>
      <c r="AMH51" s="64"/>
      <c r="AMI51" s="64"/>
      <c r="AMJ51" s="64"/>
      <c r="AMK51" s="64"/>
      <c r="AML51" s="64"/>
      <c r="AMM51" s="64"/>
      <c r="AMN51" s="64"/>
      <c r="AMO51" s="64"/>
      <c r="AMP51" s="64"/>
      <c r="AMQ51" s="64"/>
      <c r="AMR51" s="64"/>
      <c r="AMS51" s="64"/>
      <c r="AMT51" s="64"/>
      <c r="AMU51" s="64"/>
      <c r="AMV51" s="64"/>
      <c r="AMW51" s="64"/>
      <c r="AMX51" s="64"/>
      <c r="AMY51" s="64"/>
      <c r="AMZ51" s="64"/>
      <c r="ANA51" s="64"/>
      <c r="ANB51" s="64"/>
      <c r="ANC51" s="64"/>
      <c r="AND51" s="64"/>
      <c r="ANE51" s="64"/>
      <c r="ANF51" s="64"/>
      <c r="ANG51" s="64"/>
      <c r="ANH51" s="64"/>
      <c r="ANI51" s="64"/>
      <c r="ANJ51" s="64"/>
      <c r="ANK51" s="64"/>
      <c r="ANL51" s="64"/>
      <c r="ANM51" s="64"/>
      <c r="ANN51" s="64"/>
      <c r="ANO51" s="64"/>
      <c r="ANP51" s="64"/>
      <c r="ANQ51" s="64"/>
      <c r="ANR51" s="64"/>
      <c r="ANS51" s="64"/>
      <c r="ANT51" s="64"/>
      <c r="ANU51" s="64"/>
      <c r="ANV51" s="64"/>
      <c r="ANW51" s="64"/>
      <c r="ANX51" s="64"/>
      <c r="ANY51" s="64"/>
      <c r="ANZ51" s="64"/>
      <c r="AOA51" s="64"/>
      <c r="AOB51" s="64"/>
      <c r="AOC51" s="64"/>
      <c r="AOD51" s="64"/>
      <c r="AOE51" s="64"/>
      <c r="AOF51" s="64"/>
      <c r="AOG51" s="64"/>
      <c r="AOH51" s="64"/>
      <c r="AOI51" s="64"/>
      <c r="AOJ51" s="64"/>
      <c r="AOK51" s="64"/>
      <c r="AOL51" s="64"/>
      <c r="AOM51" s="64"/>
      <c r="AON51" s="64"/>
      <c r="AOO51" s="64"/>
      <c r="AOP51" s="64"/>
      <c r="AOQ51" s="64"/>
      <c r="AOR51" s="64"/>
      <c r="AOS51" s="64"/>
      <c r="AOT51" s="64"/>
      <c r="AOU51" s="64"/>
      <c r="AOV51" s="64"/>
      <c r="AOW51" s="64"/>
      <c r="AOX51" s="64"/>
      <c r="AOY51" s="64"/>
      <c r="AOZ51" s="64"/>
      <c r="APA51" s="64"/>
      <c r="APB51" s="64"/>
      <c r="APC51" s="64"/>
      <c r="APD51" s="64"/>
      <c r="APE51" s="64"/>
      <c r="APF51" s="64"/>
      <c r="APG51" s="64"/>
      <c r="APH51" s="64"/>
      <c r="API51" s="64"/>
      <c r="APJ51" s="64"/>
      <c r="APK51" s="64"/>
      <c r="APL51" s="64"/>
      <c r="APM51" s="64"/>
      <c r="APN51" s="64"/>
      <c r="APO51" s="64"/>
      <c r="APP51" s="64"/>
      <c r="APQ51" s="64"/>
      <c r="APR51" s="64"/>
      <c r="APS51" s="64"/>
      <c r="APT51" s="64"/>
      <c r="APU51" s="64"/>
      <c r="APV51" s="64"/>
      <c r="APW51" s="64"/>
      <c r="APX51" s="64"/>
      <c r="APY51" s="64"/>
      <c r="APZ51" s="64"/>
      <c r="AQA51" s="64"/>
      <c r="AQB51" s="64"/>
      <c r="AQC51" s="64"/>
      <c r="AQD51" s="64"/>
      <c r="AQE51" s="64"/>
      <c r="AQF51" s="64"/>
      <c r="AQG51" s="64"/>
      <c r="AQH51" s="64"/>
      <c r="AQI51" s="64"/>
      <c r="AQJ51" s="64"/>
      <c r="AQK51" s="64"/>
      <c r="AQL51" s="64"/>
      <c r="AQM51" s="64"/>
      <c r="AQN51" s="64"/>
      <c r="AQO51" s="64"/>
      <c r="AQP51" s="64"/>
      <c r="AQQ51" s="64"/>
      <c r="AQR51" s="64"/>
      <c r="AQS51" s="64"/>
      <c r="AQT51" s="64"/>
      <c r="AQU51" s="64"/>
      <c r="AQV51" s="64"/>
      <c r="AQW51" s="64"/>
      <c r="AQX51" s="64"/>
      <c r="AQY51" s="64"/>
      <c r="AQZ51" s="64"/>
      <c r="ARA51" s="64"/>
      <c r="ARB51" s="64"/>
      <c r="ARC51" s="64"/>
      <c r="ARD51" s="64"/>
      <c r="ARE51" s="64"/>
      <c r="ARF51" s="64"/>
      <c r="ARG51" s="64"/>
      <c r="ARH51" s="64"/>
      <c r="ARI51" s="64"/>
      <c r="ARJ51" s="64"/>
      <c r="ARK51" s="64"/>
      <c r="ARL51" s="64"/>
      <c r="ARM51" s="64"/>
      <c r="ARN51" s="64"/>
      <c r="ARO51" s="64"/>
      <c r="ARP51" s="64"/>
      <c r="ARQ51" s="64"/>
      <c r="ARR51" s="64"/>
      <c r="ARS51" s="64"/>
      <c r="ART51" s="64"/>
      <c r="ARU51" s="64"/>
      <c r="ARV51" s="64"/>
      <c r="ARW51" s="64"/>
      <c r="ARX51" s="64"/>
      <c r="ARY51" s="64"/>
      <c r="ARZ51" s="64"/>
      <c r="ASA51" s="64"/>
      <c r="ASB51" s="64"/>
      <c r="ASC51" s="64"/>
      <c r="ASD51" s="64"/>
      <c r="ASE51" s="64"/>
      <c r="ASF51" s="64"/>
      <c r="ASG51" s="64"/>
      <c r="ASH51" s="64"/>
      <c r="ASI51" s="64"/>
      <c r="ASJ51" s="64"/>
      <c r="ASK51" s="64"/>
      <c r="ASL51" s="64"/>
      <c r="ASM51" s="64"/>
      <c r="ASN51" s="64"/>
      <c r="ASO51" s="64"/>
      <c r="ASP51" s="64"/>
      <c r="ASQ51" s="64"/>
      <c r="ASR51" s="64"/>
      <c r="ASS51" s="64"/>
      <c r="AST51" s="64"/>
      <c r="ASU51" s="64"/>
      <c r="ASV51" s="64"/>
      <c r="ASW51" s="64"/>
      <c r="ASX51" s="64"/>
      <c r="ASY51" s="64"/>
      <c r="ASZ51" s="64"/>
      <c r="ATA51" s="64"/>
      <c r="ATB51" s="64"/>
      <c r="ATC51" s="64"/>
      <c r="ATD51" s="64"/>
      <c r="ATE51" s="64"/>
      <c r="ATF51" s="64"/>
      <c r="ATG51" s="64"/>
      <c r="ATH51" s="64"/>
      <c r="ATI51" s="64"/>
      <c r="ATJ51" s="64"/>
      <c r="ATK51" s="64"/>
      <c r="ATL51" s="64"/>
      <c r="ATM51" s="64"/>
      <c r="ATN51" s="64"/>
      <c r="ATO51" s="64"/>
      <c r="ATP51" s="64"/>
      <c r="ATQ51" s="64"/>
      <c r="ATR51" s="64"/>
      <c r="ATS51" s="64"/>
      <c r="ATT51" s="64"/>
      <c r="ATU51" s="64"/>
      <c r="ATV51" s="64"/>
      <c r="ATW51" s="64"/>
      <c r="ATX51" s="64"/>
      <c r="ATY51" s="64"/>
      <c r="ATZ51" s="64"/>
      <c r="AUA51" s="64"/>
      <c r="AUB51" s="64"/>
      <c r="AUC51" s="64"/>
      <c r="AUD51" s="64"/>
      <c r="AUE51" s="64"/>
      <c r="AUF51" s="64"/>
      <c r="AUG51" s="64"/>
      <c r="AUH51" s="64"/>
      <c r="AUI51" s="64"/>
      <c r="AUJ51" s="64"/>
      <c r="AUK51" s="64"/>
      <c r="AUL51" s="64"/>
      <c r="AUM51" s="64"/>
      <c r="AUN51" s="64"/>
      <c r="AUO51" s="64"/>
      <c r="AUP51" s="64"/>
      <c r="AUQ51" s="64"/>
      <c r="AUR51" s="64"/>
      <c r="AUS51" s="64"/>
      <c r="AUT51" s="64"/>
      <c r="AUU51" s="64"/>
      <c r="AUV51" s="64"/>
      <c r="AUW51" s="64"/>
      <c r="AUX51" s="64"/>
      <c r="AUY51" s="64"/>
      <c r="AUZ51" s="64"/>
      <c r="AVA51" s="64"/>
      <c r="AVB51" s="64"/>
      <c r="AVC51" s="64"/>
      <c r="AVD51" s="64"/>
      <c r="AVE51" s="64"/>
      <c r="AVF51" s="64"/>
      <c r="AVG51" s="64"/>
      <c r="AVH51" s="64"/>
      <c r="AVI51" s="64"/>
      <c r="AVJ51" s="64"/>
      <c r="AVK51" s="64"/>
      <c r="AVL51" s="64"/>
      <c r="AVM51" s="64"/>
      <c r="AVN51" s="64"/>
      <c r="AVO51" s="64"/>
      <c r="AVP51" s="64"/>
      <c r="AVQ51" s="64"/>
      <c r="AVR51" s="64"/>
      <c r="AVS51" s="64"/>
      <c r="AVT51" s="64"/>
      <c r="AVU51" s="64"/>
      <c r="AVV51" s="64"/>
      <c r="AVW51" s="64"/>
      <c r="AVX51" s="64"/>
      <c r="AVY51" s="64"/>
      <c r="AVZ51" s="64"/>
      <c r="AWA51" s="64"/>
      <c r="AWB51" s="64"/>
      <c r="AWC51" s="64"/>
      <c r="AWD51" s="64"/>
      <c r="AWE51" s="64"/>
      <c r="AWF51" s="64"/>
      <c r="AWG51" s="64"/>
      <c r="AWH51" s="64"/>
      <c r="AWI51" s="64"/>
      <c r="AWJ51" s="64"/>
      <c r="AWK51" s="64"/>
      <c r="AWL51" s="64"/>
      <c r="AWM51" s="64"/>
      <c r="AWN51" s="64"/>
      <c r="AWO51" s="64"/>
      <c r="AWP51" s="64"/>
      <c r="AWQ51" s="64"/>
      <c r="AWR51" s="64"/>
      <c r="AWS51" s="64"/>
      <c r="AWT51" s="64"/>
      <c r="AWU51" s="64"/>
      <c r="AWV51" s="64"/>
      <c r="AWW51" s="64"/>
      <c r="AWX51" s="64"/>
      <c r="AWY51" s="64"/>
      <c r="AWZ51" s="64"/>
      <c r="AXA51" s="64"/>
      <c r="AXB51" s="64"/>
      <c r="AXC51" s="64"/>
      <c r="AXD51" s="64"/>
      <c r="AXE51" s="64"/>
      <c r="AXF51" s="64"/>
      <c r="AXG51" s="64"/>
      <c r="AXH51" s="64"/>
      <c r="AXI51" s="64"/>
      <c r="AXJ51" s="64"/>
      <c r="AXK51" s="64"/>
      <c r="AXL51" s="64"/>
      <c r="AXM51" s="64"/>
      <c r="AXN51" s="64"/>
      <c r="AXO51" s="64"/>
      <c r="AXP51" s="64"/>
      <c r="AXQ51" s="64"/>
      <c r="AXR51" s="64"/>
      <c r="AXS51" s="64"/>
      <c r="AXT51" s="64"/>
      <c r="AXU51" s="64"/>
      <c r="AXV51" s="64"/>
      <c r="AXW51" s="64"/>
      <c r="AXX51" s="64"/>
      <c r="AXY51" s="64"/>
      <c r="AXZ51" s="64"/>
      <c r="AYA51" s="64"/>
      <c r="AYB51" s="64"/>
      <c r="AYC51" s="64"/>
      <c r="AYD51" s="64"/>
      <c r="AYE51" s="64"/>
      <c r="AYF51" s="64"/>
      <c r="AYG51" s="64"/>
      <c r="AYH51" s="64"/>
      <c r="AYI51" s="64"/>
      <c r="AYJ51" s="64"/>
      <c r="AYK51" s="64"/>
      <c r="AYL51" s="64"/>
      <c r="AYM51" s="64"/>
      <c r="AYN51" s="64"/>
      <c r="AYO51" s="64"/>
      <c r="AYP51" s="64"/>
      <c r="AYQ51" s="64"/>
      <c r="AYR51" s="64"/>
      <c r="AYS51" s="64"/>
      <c r="AYT51" s="64"/>
      <c r="AYU51" s="64"/>
      <c r="AYV51" s="64"/>
      <c r="AYW51" s="64"/>
      <c r="AYX51" s="64"/>
      <c r="AYY51" s="64"/>
      <c r="AYZ51" s="64"/>
      <c r="AZA51" s="64"/>
      <c r="AZB51" s="64"/>
      <c r="AZC51" s="64"/>
      <c r="AZD51" s="64"/>
      <c r="AZE51" s="64"/>
      <c r="AZF51" s="64"/>
      <c r="AZG51" s="64"/>
      <c r="AZH51" s="64"/>
      <c r="AZI51" s="64"/>
      <c r="AZJ51" s="64"/>
      <c r="AZK51" s="64"/>
      <c r="AZL51" s="64"/>
      <c r="AZM51" s="64"/>
      <c r="AZN51" s="64"/>
      <c r="AZO51" s="64"/>
      <c r="AZP51" s="64"/>
      <c r="AZQ51" s="64"/>
      <c r="AZR51" s="64"/>
      <c r="AZS51" s="64"/>
      <c r="AZT51" s="64"/>
      <c r="AZU51" s="64"/>
      <c r="AZV51" s="64"/>
      <c r="AZW51" s="64"/>
      <c r="AZX51" s="64"/>
      <c r="AZY51" s="64"/>
      <c r="AZZ51" s="64"/>
      <c r="BAA51" s="64"/>
      <c r="BAB51" s="64"/>
      <c r="BAC51" s="64"/>
      <c r="BAD51" s="64"/>
      <c r="BAE51" s="64"/>
      <c r="BAF51" s="64"/>
      <c r="BAG51" s="64"/>
      <c r="BAH51" s="64"/>
      <c r="BAI51" s="64"/>
      <c r="BAJ51" s="64"/>
      <c r="BAK51" s="64"/>
      <c r="BAL51" s="64"/>
      <c r="BAM51" s="64"/>
      <c r="BAN51" s="64"/>
      <c r="BAO51" s="64"/>
      <c r="BAP51" s="64"/>
      <c r="BAQ51" s="64"/>
      <c r="BAR51" s="64"/>
      <c r="BAS51" s="64"/>
      <c r="BAT51" s="64"/>
      <c r="BAU51" s="64"/>
      <c r="BAV51" s="64"/>
      <c r="BAW51" s="64"/>
      <c r="BAX51" s="64"/>
      <c r="BAY51" s="64"/>
      <c r="BAZ51" s="64"/>
      <c r="BBA51" s="64"/>
      <c r="BBB51" s="64"/>
      <c r="BBC51" s="64"/>
      <c r="BBD51" s="64"/>
      <c r="BBE51" s="64"/>
      <c r="BBF51" s="64"/>
      <c r="BBG51" s="64"/>
      <c r="BBH51" s="64"/>
      <c r="BBI51" s="64"/>
      <c r="BBJ51" s="64"/>
      <c r="BBK51" s="64"/>
      <c r="BBL51" s="64"/>
      <c r="BBM51" s="64"/>
      <c r="BBN51" s="64"/>
      <c r="BBO51" s="64"/>
      <c r="BBP51" s="64"/>
      <c r="BBQ51" s="64"/>
      <c r="BBR51" s="64"/>
      <c r="BBS51" s="64"/>
      <c r="BBT51" s="64"/>
      <c r="BBU51" s="64"/>
      <c r="BBV51" s="64"/>
      <c r="BBW51" s="64"/>
      <c r="BBX51" s="64"/>
      <c r="BBY51" s="64"/>
      <c r="BBZ51" s="64"/>
      <c r="BCA51" s="64"/>
      <c r="BCB51" s="64"/>
      <c r="BCC51" s="64"/>
      <c r="BCD51" s="64"/>
      <c r="BCE51" s="64"/>
      <c r="BCF51" s="64"/>
      <c r="BCG51" s="64"/>
      <c r="BCH51" s="64"/>
      <c r="BCI51" s="64"/>
      <c r="BCJ51" s="64"/>
      <c r="BCK51" s="64"/>
      <c r="BCL51" s="64"/>
      <c r="BCM51" s="64"/>
      <c r="BCN51" s="64"/>
      <c r="BCO51" s="64"/>
      <c r="BCP51" s="64"/>
      <c r="BCQ51" s="64"/>
      <c r="BCR51" s="64"/>
      <c r="BCS51" s="64"/>
      <c r="BCT51" s="64"/>
      <c r="BCU51" s="64"/>
      <c r="BCV51" s="64"/>
      <c r="BCW51" s="64"/>
      <c r="BCX51" s="64"/>
      <c r="BCY51" s="64"/>
      <c r="BCZ51" s="64"/>
      <c r="BDA51" s="64"/>
      <c r="BDB51" s="64"/>
      <c r="BDC51" s="64"/>
      <c r="BDD51" s="64"/>
      <c r="BDE51" s="64"/>
      <c r="BDF51" s="64"/>
      <c r="BDG51" s="64"/>
      <c r="BDH51" s="64"/>
      <c r="BDI51" s="64"/>
      <c r="BDJ51" s="64"/>
      <c r="BDK51" s="64"/>
      <c r="BDL51" s="64"/>
      <c r="BDM51" s="64"/>
      <c r="BDN51" s="64"/>
      <c r="BDO51" s="64"/>
      <c r="BDP51" s="64"/>
      <c r="BDQ51" s="64"/>
      <c r="BDR51" s="64"/>
      <c r="BDS51" s="64"/>
      <c r="BDT51" s="64"/>
      <c r="BDU51" s="64"/>
      <c r="BDV51" s="64"/>
      <c r="BDW51" s="64"/>
      <c r="BDX51" s="64"/>
      <c r="BDY51" s="64"/>
      <c r="BDZ51" s="64"/>
      <c r="BEA51" s="64"/>
      <c r="BEB51" s="64"/>
      <c r="BEC51" s="64"/>
      <c r="BED51" s="64"/>
      <c r="BEE51" s="64"/>
      <c r="BEF51" s="64"/>
      <c r="BEG51" s="64"/>
      <c r="BEH51" s="64"/>
      <c r="BEI51" s="64"/>
      <c r="BEJ51" s="64"/>
      <c r="BEK51" s="64"/>
      <c r="BEL51" s="64"/>
      <c r="BEM51" s="64"/>
      <c r="BEN51" s="64"/>
      <c r="BEO51" s="64"/>
      <c r="BEP51" s="64"/>
      <c r="BEQ51" s="64"/>
      <c r="BER51" s="64"/>
      <c r="BES51" s="64"/>
      <c r="BET51" s="64"/>
      <c r="BEU51" s="64"/>
      <c r="BEV51" s="64"/>
      <c r="BEW51" s="64"/>
      <c r="BEX51" s="64"/>
      <c r="BEY51" s="64"/>
      <c r="BEZ51" s="64"/>
      <c r="BFA51" s="64"/>
      <c r="BFB51" s="64"/>
      <c r="BFC51" s="64"/>
      <c r="BFD51" s="64"/>
      <c r="BFE51" s="64"/>
      <c r="BFF51" s="64"/>
      <c r="BFG51" s="64"/>
      <c r="BFH51" s="64"/>
      <c r="BFI51" s="64"/>
      <c r="BFJ51" s="64"/>
      <c r="BFK51" s="64"/>
      <c r="BFL51" s="64"/>
      <c r="BFM51" s="64"/>
      <c r="BFN51" s="64"/>
      <c r="BFO51" s="64"/>
      <c r="BFP51" s="64"/>
      <c r="BFQ51" s="64"/>
      <c r="BFR51" s="64"/>
      <c r="BFS51" s="64"/>
      <c r="BFT51" s="64"/>
      <c r="BFU51" s="64"/>
      <c r="BFV51" s="64"/>
      <c r="BFW51" s="64"/>
      <c r="BFX51" s="64"/>
      <c r="BFY51" s="64"/>
      <c r="BFZ51" s="64"/>
      <c r="BGA51" s="64"/>
      <c r="BGB51" s="64"/>
      <c r="BGC51" s="64"/>
      <c r="BGD51" s="64"/>
      <c r="BGE51" s="64"/>
      <c r="BGF51" s="64"/>
      <c r="BGG51" s="64"/>
      <c r="BGH51" s="64"/>
      <c r="BGI51" s="64"/>
      <c r="BGJ51" s="64"/>
      <c r="BGK51" s="64"/>
      <c r="BGL51" s="64"/>
      <c r="BGM51" s="64"/>
      <c r="BGN51" s="64"/>
      <c r="BGO51" s="64"/>
      <c r="BGP51" s="64"/>
      <c r="BGQ51" s="64"/>
      <c r="BGR51" s="64"/>
      <c r="BGS51" s="64"/>
      <c r="BGT51" s="64"/>
      <c r="BGU51" s="64"/>
      <c r="BGV51" s="64"/>
      <c r="BGW51" s="64"/>
      <c r="BGX51" s="64"/>
      <c r="BGY51" s="64"/>
      <c r="BGZ51" s="64"/>
      <c r="BHA51" s="64"/>
      <c r="BHB51" s="64"/>
      <c r="BHC51" s="64"/>
      <c r="BHD51" s="64"/>
      <c r="BHE51" s="64"/>
      <c r="BHF51" s="64"/>
      <c r="BHG51" s="64"/>
      <c r="BHH51" s="64"/>
      <c r="BHI51" s="64"/>
      <c r="BHJ51" s="64"/>
      <c r="BHK51" s="64"/>
      <c r="BHL51" s="64"/>
      <c r="BHM51" s="64"/>
      <c r="BHN51" s="64"/>
      <c r="BHO51" s="64"/>
      <c r="BHP51" s="64"/>
      <c r="BHQ51" s="64"/>
      <c r="BHR51" s="64"/>
      <c r="BHS51" s="64"/>
      <c r="BHT51" s="64"/>
      <c r="BHU51" s="64"/>
      <c r="BHV51" s="64"/>
      <c r="BHW51" s="64"/>
      <c r="BHX51" s="64"/>
      <c r="BHY51" s="64"/>
      <c r="BHZ51" s="64"/>
      <c r="BIA51" s="64"/>
      <c r="BIB51" s="64"/>
      <c r="BIC51" s="64"/>
      <c r="BID51" s="64"/>
      <c r="BIE51" s="64"/>
      <c r="BIF51" s="64"/>
      <c r="BIG51" s="64"/>
      <c r="BIH51" s="64"/>
      <c r="BII51" s="64"/>
      <c r="BIJ51" s="64"/>
      <c r="BIK51" s="64"/>
      <c r="BIL51" s="64"/>
      <c r="BIM51" s="64"/>
      <c r="BIN51" s="64"/>
      <c r="BIO51" s="64"/>
      <c r="BIP51" s="64"/>
      <c r="BIQ51" s="64"/>
      <c r="BIR51" s="64"/>
      <c r="BIS51" s="64"/>
      <c r="BIT51" s="64"/>
      <c r="BIU51" s="64"/>
      <c r="BIV51" s="64"/>
      <c r="BIW51" s="64"/>
      <c r="BIX51" s="64"/>
      <c r="BIY51" s="64"/>
      <c r="BIZ51" s="64"/>
      <c r="BJA51" s="64"/>
      <c r="BJB51" s="64"/>
      <c r="BJC51" s="64"/>
      <c r="BJD51" s="64"/>
      <c r="BJE51" s="64"/>
      <c r="BJF51" s="64"/>
      <c r="BJG51" s="64"/>
      <c r="BJH51" s="64"/>
      <c r="BJI51" s="64"/>
      <c r="BJJ51" s="64"/>
      <c r="BJK51" s="64"/>
      <c r="BJL51" s="64"/>
      <c r="BJM51" s="64"/>
      <c r="BJN51" s="64"/>
      <c r="BJO51" s="64"/>
      <c r="BJP51" s="64"/>
      <c r="BJQ51" s="64"/>
      <c r="BJR51" s="64"/>
      <c r="BJS51" s="64"/>
      <c r="BJT51" s="64"/>
      <c r="BJU51" s="64"/>
      <c r="BJV51" s="64"/>
      <c r="BJW51" s="64"/>
      <c r="BJX51" s="64"/>
      <c r="BJY51" s="64"/>
      <c r="BJZ51" s="64"/>
      <c r="BKA51" s="64"/>
      <c r="BKB51" s="64"/>
      <c r="BKC51" s="64"/>
      <c r="BKD51" s="64"/>
      <c r="BKE51" s="64"/>
      <c r="BKF51" s="64"/>
      <c r="BKG51" s="64"/>
      <c r="BKH51" s="64"/>
      <c r="BKI51" s="64"/>
      <c r="BKJ51" s="64"/>
      <c r="BKK51" s="64"/>
      <c r="BKL51" s="64"/>
      <c r="BKM51" s="64"/>
      <c r="BKN51" s="64"/>
      <c r="BKO51" s="64"/>
      <c r="BKP51" s="64"/>
      <c r="BKQ51" s="64"/>
      <c r="BKR51" s="64"/>
      <c r="BKS51" s="64"/>
      <c r="BKT51" s="64"/>
      <c r="BKU51" s="64"/>
      <c r="BKV51" s="64"/>
      <c r="BKW51" s="64"/>
      <c r="BKX51" s="64"/>
      <c r="BKY51" s="64"/>
      <c r="BKZ51" s="64"/>
      <c r="BLA51" s="64"/>
      <c r="BLB51" s="64"/>
      <c r="BLC51" s="64"/>
      <c r="BLD51" s="64"/>
      <c r="BLE51" s="64"/>
      <c r="BLF51" s="64"/>
      <c r="BLG51" s="64"/>
      <c r="BLH51" s="64"/>
      <c r="BLI51" s="64"/>
      <c r="BLJ51" s="64"/>
      <c r="BLK51" s="64"/>
      <c r="BLL51" s="64"/>
      <c r="BLM51" s="64"/>
      <c r="BLN51" s="64"/>
      <c r="BLO51" s="64"/>
      <c r="BLP51" s="64"/>
      <c r="BLQ51" s="64"/>
      <c r="BLR51" s="64"/>
      <c r="BLS51" s="64"/>
      <c r="BLT51" s="64"/>
      <c r="BLU51" s="64"/>
      <c r="BLV51" s="64"/>
      <c r="BLW51" s="64"/>
      <c r="BLX51" s="64"/>
      <c r="BLY51" s="64"/>
      <c r="BLZ51" s="64"/>
      <c r="BMA51" s="64"/>
      <c r="BMB51" s="64"/>
      <c r="BMC51" s="64"/>
      <c r="BMD51" s="64"/>
      <c r="BME51" s="64"/>
      <c r="BMF51" s="64"/>
      <c r="BMG51" s="64"/>
      <c r="BMH51" s="64"/>
      <c r="BMI51" s="64"/>
      <c r="BMJ51" s="64"/>
      <c r="BMK51" s="64"/>
      <c r="BML51" s="64"/>
      <c r="BMM51" s="64"/>
      <c r="BMN51" s="64"/>
      <c r="BMO51" s="64"/>
      <c r="BMP51" s="64"/>
      <c r="BMQ51" s="64"/>
      <c r="BMR51" s="64"/>
      <c r="BMS51" s="64"/>
      <c r="BMT51" s="64"/>
      <c r="BMU51" s="64"/>
      <c r="BMV51" s="64"/>
      <c r="BMW51" s="64"/>
      <c r="BMX51" s="64"/>
      <c r="BMY51" s="64"/>
      <c r="BMZ51" s="64"/>
      <c r="BNA51" s="64"/>
      <c r="BNB51" s="64"/>
      <c r="BNC51" s="64"/>
      <c r="BND51" s="64"/>
      <c r="BNE51" s="64"/>
      <c r="BNF51" s="64"/>
      <c r="BNG51" s="64"/>
      <c r="BNH51" s="64"/>
      <c r="BNI51" s="64"/>
      <c r="BNJ51" s="64"/>
      <c r="BNK51" s="64"/>
      <c r="BNL51" s="64"/>
      <c r="BNM51" s="64"/>
      <c r="BNN51" s="64"/>
      <c r="BNO51" s="64"/>
      <c r="BNP51" s="64"/>
      <c r="BNQ51" s="64"/>
      <c r="BNR51" s="64"/>
      <c r="BNS51" s="64"/>
      <c r="BNT51" s="64"/>
      <c r="BNU51" s="64"/>
      <c r="BNV51" s="64"/>
      <c r="BNW51" s="64"/>
      <c r="BNX51" s="64"/>
      <c r="BNY51" s="64"/>
      <c r="BNZ51" s="64"/>
      <c r="BOA51" s="64"/>
      <c r="BOB51" s="64"/>
      <c r="BOC51" s="64"/>
      <c r="BOD51" s="64"/>
      <c r="BOE51" s="64"/>
      <c r="BOF51" s="64"/>
      <c r="BOG51" s="64"/>
      <c r="BOH51" s="64"/>
      <c r="BOI51" s="64"/>
      <c r="BOJ51" s="64"/>
      <c r="BOK51" s="64"/>
      <c r="BOL51" s="64"/>
      <c r="BOM51" s="64"/>
      <c r="BON51" s="64"/>
      <c r="BOO51" s="64"/>
      <c r="BOP51" s="64"/>
      <c r="BOQ51" s="64"/>
      <c r="BOR51" s="64"/>
      <c r="BOS51" s="64"/>
      <c r="BOT51" s="64"/>
      <c r="BOU51" s="64"/>
      <c r="BOV51" s="64"/>
      <c r="BOW51" s="64"/>
      <c r="BOX51" s="64"/>
      <c r="BOY51" s="64"/>
      <c r="BOZ51" s="64"/>
      <c r="BPA51" s="64"/>
      <c r="BPB51" s="64"/>
      <c r="BPC51" s="64"/>
      <c r="BPD51" s="64"/>
      <c r="BPE51" s="64"/>
      <c r="BPF51" s="64"/>
      <c r="BPG51" s="64"/>
      <c r="BPH51" s="64"/>
      <c r="BPI51" s="64"/>
      <c r="BPJ51" s="64"/>
      <c r="BPK51" s="64"/>
      <c r="BPL51" s="64"/>
      <c r="BPM51" s="64"/>
      <c r="BPN51" s="64"/>
      <c r="BPO51" s="64"/>
      <c r="BPP51" s="64"/>
      <c r="BPQ51" s="64"/>
      <c r="BPR51" s="64"/>
      <c r="BPS51" s="64"/>
      <c r="BPT51" s="64"/>
      <c r="BPU51" s="64"/>
      <c r="BPV51" s="64"/>
      <c r="BPW51" s="64"/>
      <c r="BPX51" s="64"/>
      <c r="BPY51" s="64"/>
      <c r="BPZ51" s="64"/>
      <c r="BQA51" s="64"/>
      <c r="BQB51" s="64"/>
      <c r="BQC51" s="64"/>
      <c r="BQD51" s="64"/>
      <c r="BQE51" s="64"/>
      <c r="BQF51" s="64"/>
      <c r="BQG51" s="64"/>
      <c r="BQH51" s="64"/>
      <c r="BQI51" s="64"/>
      <c r="BQJ51" s="64"/>
      <c r="BQK51" s="64"/>
      <c r="BQL51" s="64"/>
      <c r="BQM51" s="64"/>
      <c r="BQN51" s="64"/>
      <c r="BQO51" s="64"/>
      <c r="BQP51" s="64"/>
      <c r="BQQ51" s="64"/>
      <c r="BQR51" s="64"/>
      <c r="BQS51" s="64"/>
      <c r="BQT51" s="64"/>
      <c r="BQU51" s="64"/>
      <c r="BQV51" s="64"/>
      <c r="BQW51" s="64"/>
      <c r="BQX51" s="64"/>
      <c r="BQY51" s="64"/>
      <c r="BQZ51" s="64"/>
      <c r="BRA51" s="64"/>
      <c r="BRB51" s="64"/>
      <c r="BRC51" s="64"/>
      <c r="BRD51" s="64"/>
      <c r="BRE51" s="64"/>
      <c r="BRF51" s="64"/>
      <c r="BRG51" s="64"/>
      <c r="BRH51" s="64"/>
      <c r="BRI51" s="64"/>
      <c r="BRJ51" s="64"/>
      <c r="BRK51" s="64"/>
      <c r="BRL51" s="64"/>
      <c r="BRM51" s="64"/>
      <c r="BRN51" s="64"/>
      <c r="BRO51" s="64"/>
      <c r="BRP51" s="64"/>
      <c r="BRQ51" s="64"/>
      <c r="BRR51" s="64"/>
      <c r="BRS51" s="64"/>
      <c r="BRT51" s="64"/>
      <c r="BRU51" s="64"/>
      <c r="BRV51" s="64"/>
      <c r="BRW51" s="64"/>
      <c r="BRX51" s="64"/>
      <c r="BRY51" s="64"/>
      <c r="BRZ51" s="64"/>
      <c r="BSA51" s="64"/>
      <c r="BSB51" s="64"/>
      <c r="BSC51" s="64"/>
      <c r="BSD51" s="64"/>
      <c r="BSE51" s="64"/>
      <c r="BSF51" s="64"/>
      <c r="BSG51" s="64"/>
      <c r="BSH51" s="64"/>
      <c r="BSI51" s="64"/>
      <c r="BSJ51" s="64"/>
      <c r="BSK51" s="64"/>
      <c r="BSL51" s="64"/>
      <c r="BSM51" s="64"/>
      <c r="BSN51" s="64"/>
      <c r="BSO51" s="64"/>
      <c r="BSP51" s="64"/>
      <c r="BSQ51" s="64"/>
      <c r="BSR51" s="64"/>
      <c r="BSS51" s="64"/>
      <c r="BST51" s="64"/>
      <c r="BSU51" s="64"/>
      <c r="BSV51" s="64"/>
      <c r="BSW51" s="64"/>
      <c r="BSX51" s="64"/>
      <c r="BSY51" s="64"/>
      <c r="BSZ51" s="64"/>
      <c r="BTA51" s="64"/>
      <c r="BTB51" s="64"/>
      <c r="BTC51" s="64"/>
      <c r="BTD51" s="64"/>
      <c r="BTE51" s="64"/>
      <c r="BTF51" s="64"/>
      <c r="BTG51" s="64"/>
      <c r="BTH51" s="64"/>
      <c r="BTI51" s="64"/>
      <c r="BTJ51" s="64"/>
      <c r="BTK51" s="64"/>
      <c r="BTL51" s="64"/>
      <c r="BTM51" s="64"/>
      <c r="BTN51" s="64"/>
      <c r="BTO51" s="64"/>
      <c r="BTP51" s="64"/>
      <c r="BTQ51" s="64"/>
      <c r="BTR51" s="64"/>
      <c r="BTS51" s="64"/>
      <c r="BTT51" s="64"/>
      <c r="BTU51" s="64"/>
      <c r="BTV51" s="64"/>
      <c r="BTW51" s="64"/>
      <c r="BTX51" s="64"/>
      <c r="BTY51" s="64"/>
      <c r="BTZ51" s="64"/>
      <c r="BUA51" s="64"/>
      <c r="BUB51" s="64"/>
      <c r="BUC51" s="64"/>
      <c r="BUD51" s="64"/>
      <c r="BUE51" s="64"/>
      <c r="BUF51" s="64"/>
      <c r="BUG51" s="64"/>
      <c r="BUH51" s="64"/>
      <c r="BUI51" s="64"/>
      <c r="BUJ51" s="64"/>
      <c r="BUK51" s="64"/>
      <c r="BUL51" s="64"/>
      <c r="BUM51" s="64"/>
      <c r="BUN51" s="64"/>
      <c r="BUO51" s="64"/>
      <c r="BUP51" s="64"/>
      <c r="BUQ51" s="64"/>
      <c r="BUR51" s="64"/>
      <c r="BUS51" s="64"/>
      <c r="BUT51" s="64"/>
      <c r="BUU51" s="64"/>
      <c r="BUV51" s="64"/>
      <c r="BUW51" s="64"/>
      <c r="BUX51" s="64"/>
      <c r="BUY51" s="64"/>
      <c r="BUZ51" s="64"/>
      <c r="BVA51" s="64"/>
      <c r="BVB51" s="64"/>
      <c r="BVC51" s="64"/>
      <c r="BVD51" s="64"/>
      <c r="BVE51" s="64"/>
      <c r="BVF51" s="64"/>
      <c r="BVG51" s="64"/>
      <c r="BVH51" s="64"/>
      <c r="BVI51" s="64"/>
      <c r="BVJ51" s="64"/>
      <c r="BVK51" s="64"/>
      <c r="BVL51" s="64"/>
      <c r="BVM51" s="64"/>
      <c r="BVN51" s="64"/>
      <c r="BVO51" s="64"/>
      <c r="BVP51" s="64"/>
      <c r="BVQ51" s="64"/>
      <c r="BVR51" s="64"/>
      <c r="BVS51" s="64"/>
      <c r="BVT51" s="64"/>
      <c r="BVU51" s="64"/>
      <c r="BVV51" s="64"/>
      <c r="BVW51" s="64"/>
      <c r="BVX51" s="64"/>
      <c r="BVY51" s="64"/>
      <c r="BVZ51" s="64"/>
      <c r="BWA51" s="64"/>
      <c r="BWB51" s="64"/>
      <c r="BWC51" s="64"/>
      <c r="BWD51" s="64"/>
      <c r="BWE51" s="64"/>
      <c r="BWF51" s="64"/>
      <c r="BWG51" s="64"/>
      <c r="BWH51" s="64"/>
      <c r="BWI51" s="64"/>
      <c r="BWJ51" s="64"/>
      <c r="BWK51" s="64"/>
      <c r="BWL51" s="64"/>
      <c r="BWM51" s="64"/>
      <c r="BWN51" s="64"/>
      <c r="BWO51" s="64"/>
      <c r="BWP51" s="64"/>
      <c r="BWQ51" s="64"/>
      <c r="BWR51" s="64"/>
      <c r="BWS51" s="64"/>
      <c r="BWT51" s="64"/>
      <c r="BWU51" s="64"/>
      <c r="BWV51" s="64"/>
      <c r="BWW51" s="64"/>
      <c r="BWX51" s="64"/>
      <c r="BWY51" s="64"/>
      <c r="BWZ51" s="64"/>
      <c r="BXA51" s="64"/>
      <c r="BXB51" s="64"/>
      <c r="BXC51" s="64"/>
      <c r="BXD51" s="64"/>
      <c r="BXE51" s="64"/>
      <c r="BXF51" s="64"/>
      <c r="BXG51" s="64"/>
      <c r="BXH51" s="64"/>
      <c r="BXI51" s="64"/>
      <c r="BXJ51" s="64"/>
      <c r="BXK51" s="64"/>
      <c r="BXL51" s="64"/>
      <c r="BXM51" s="64"/>
      <c r="BXN51" s="64"/>
      <c r="BXO51" s="64"/>
      <c r="BXP51" s="64"/>
      <c r="BXQ51" s="64"/>
      <c r="BXR51" s="64"/>
      <c r="BXS51" s="64"/>
      <c r="BXT51" s="64"/>
      <c r="BXU51" s="64"/>
      <c r="BXV51" s="64"/>
      <c r="BXW51" s="64"/>
      <c r="BXX51" s="64"/>
      <c r="BXY51" s="64"/>
      <c r="BXZ51" s="64"/>
      <c r="BYA51" s="64"/>
      <c r="BYB51" s="64"/>
      <c r="BYC51" s="64"/>
      <c r="BYD51" s="64"/>
      <c r="BYE51" s="64"/>
      <c r="BYF51" s="64"/>
      <c r="BYG51" s="64"/>
      <c r="BYH51" s="64"/>
      <c r="BYI51" s="64"/>
      <c r="BYJ51" s="64"/>
      <c r="BYK51" s="64"/>
      <c r="BYL51" s="64"/>
      <c r="BYM51" s="64"/>
      <c r="BYN51" s="64"/>
      <c r="BYO51" s="64"/>
      <c r="BYP51" s="64"/>
      <c r="BYQ51" s="64"/>
      <c r="BYR51" s="64"/>
      <c r="BYS51" s="64"/>
      <c r="BYT51" s="64"/>
      <c r="BYU51" s="64"/>
      <c r="BYV51" s="64"/>
      <c r="BYW51" s="64"/>
      <c r="BYX51" s="64"/>
      <c r="BYY51" s="64"/>
      <c r="BYZ51" s="64"/>
      <c r="BZA51" s="64"/>
      <c r="BZB51" s="64"/>
      <c r="BZC51" s="64"/>
      <c r="BZD51" s="64"/>
      <c r="BZE51" s="64"/>
      <c r="BZF51" s="64"/>
      <c r="BZG51" s="64"/>
      <c r="BZH51" s="64"/>
      <c r="BZI51" s="64"/>
      <c r="BZJ51" s="64"/>
      <c r="BZK51" s="64"/>
      <c r="BZL51" s="64"/>
      <c r="BZM51" s="64"/>
      <c r="BZN51" s="64"/>
      <c r="BZO51" s="64"/>
      <c r="BZP51" s="64"/>
      <c r="BZQ51" s="64"/>
      <c r="BZR51" s="64"/>
      <c r="BZS51" s="64"/>
      <c r="BZT51" s="64"/>
      <c r="BZU51" s="64"/>
      <c r="BZV51" s="64"/>
      <c r="BZW51" s="64"/>
      <c r="BZX51" s="64"/>
      <c r="BZY51" s="64"/>
      <c r="BZZ51" s="64"/>
      <c r="CAA51" s="64"/>
      <c r="CAB51" s="64"/>
      <c r="CAC51" s="64"/>
      <c r="CAD51" s="64"/>
      <c r="CAE51" s="64"/>
      <c r="CAF51" s="64"/>
      <c r="CAG51" s="64"/>
      <c r="CAH51" s="64"/>
      <c r="CAI51" s="64"/>
      <c r="CAJ51" s="64"/>
      <c r="CAK51" s="64"/>
      <c r="CAL51" s="64"/>
      <c r="CAM51" s="64"/>
      <c r="CAN51" s="64"/>
      <c r="CAO51" s="64"/>
      <c r="CAP51" s="64"/>
      <c r="CAQ51" s="64"/>
      <c r="CAR51" s="64"/>
      <c r="CAS51" s="64"/>
      <c r="CAT51" s="64"/>
      <c r="CAU51" s="64"/>
      <c r="CAV51" s="64"/>
      <c r="CAW51" s="64"/>
      <c r="CAX51" s="64"/>
      <c r="CAY51" s="64"/>
      <c r="CAZ51" s="64"/>
      <c r="CBA51" s="64"/>
      <c r="CBB51" s="64"/>
      <c r="CBC51" s="64"/>
      <c r="CBD51" s="64"/>
      <c r="CBE51" s="64"/>
      <c r="CBF51" s="64"/>
      <c r="CBG51" s="64"/>
      <c r="CBH51" s="64"/>
      <c r="CBI51" s="64"/>
      <c r="CBJ51" s="64"/>
      <c r="CBK51" s="64"/>
      <c r="CBL51" s="64"/>
      <c r="CBM51" s="64"/>
      <c r="CBN51" s="64"/>
      <c r="CBO51" s="64"/>
      <c r="CBP51" s="64"/>
      <c r="CBQ51" s="64"/>
      <c r="CBR51" s="64"/>
      <c r="CBS51" s="64"/>
      <c r="CBT51" s="64"/>
      <c r="CBU51" s="64"/>
      <c r="CBV51" s="64"/>
      <c r="CBW51" s="64"/>
      <c r="CBX51" s="64"/>
      <c r="CBY51" s="64"/>
      <c r="CBZ51" s="64"/>
      <c r="CCA51" s="64"/>
      <c r="CCB51" s="64"/>
      <c r="CCC51" s="64"/>
      <c r="CCD51" s="64"/>
      <c r="CCE51" s="64"/>
      <c r="CCF51" s="64"/>
      <c r="CCG51" s="64"/>
      <c r="CCH51" s="64"/>
      <c r="CCI51" s="64"/>
      <c r="CCJ51" s="64"/>
      <c r="CCK51" s="64"/>
      <c r="CCL51" s="64"/>
      <c r="CCM51" s="64"/>
      <c r="CCN51" s="64"/>
      <c r="CCO51" s="64"/>
      <c r="CCP51" s="64"/>
      <c r="CCQ51" s="64"/>
      <c r="CCR51" s="64"/>
      <c r="CCS51" s="64"/>
      <c r="CCT51" s="64"/>
      <c r="CCU51" s="64"/>
      <c r="CCV51" s="64"/>
      <c r="CCW51" s="64"/>
      <c r="CCX51" s="64"/>
      <c r="CCY51" s="64"/>
      <c r="CCZ51" s="64"/>
      <c r="CDA51" s="64"/>
      <c r="CDB51" s="64"/>
      <c r="CDC51" s="64"/>
      <c r="CDD51" s="64"/>
      <c r="CDE51" s="64"/>
      <c r="CDF51" s="64"/>
      <c r="CDG51" s="64"/>
      <c r="CDH51" s="64"/>
      <c r="CDI51" s="64"/>
      <c r="CDJ51" s="64"/>
      <c r="CDK51" s="64"/>
      <c r="CDL51" s="64"/>
      <c r="CDM51" s="64"/>
      <c r="CDN51" s="64"/>
      <c r="CDO51" s="64"/>
      <c r="CDP51" s="64"/>
      <c r="CDQ51" s="64"/>
      <c r="CDR51" s="64"/>
      <c r="CDS51" s="64"/>
      <c r="CDT51" s="64"/>
      <c r="CDU51" s="64"/>
      <c r="CDV51" s="64"/>
      <c r="CDW51" s="64"/>
      <c r="CDX51" s="64"/>
      <c r="CDY51" s="64"/>
      <c r="CDZ51" s="64"/>
      <c r="CEA51" s="64"/>
      <c r="CEB51" s="64"/>
      <c r="CEC51" s="64"/>
      <c r="CED51" s="64"/>
      <c r="CEE51" s="64"/>
      <c r="CEF51" s="64"/>
      <c r="CEG51" s="64"/>
      <c r="CEH51" s="64"/>
      <c r="CEI51" s="64"/>
      <c r="CEJ51" s="64"/>
      <c r="CEK51" s="64"/>
      <c r="CEL51" s="64"/>
      <c r="CEM51" s="64"/>
      <c r="CEN51" s="64"/>
      <c r="CEO51" s="64"/>
      <c r="CEP51" s="64"/>
      <c r="CEQ51" s="64"/>
      <c r="CER51" s="64"/>
      <c r="CES51" s="64"/>
      <c r="CET51" s="64"/>
      <c r="CEU51" s="64"/>
      <c r="CEV51" s="64"/>
      <c r="CEW51" s="64"/>
      <c r="CEX51" s="64"/>
      <c r="CEY51" s="64"/>
      <c r="CEZ51" s="64"/>
      <c r="CFA51" s="64"/>
      <c r="CFB51" s="64"/>
      <c r="CFC51" s="64"/>
      <c r="CFD51" s="64"/>
      <c r="CFE51" s="64"/>
      <c r="CFF51" s="64"/>
      <c r="CFG51" s="64"/>
      <c r="CFH51" s="64"/>
      <c r="CFI51" s="64"/>
      <c r="CFJ51" s="64"/>
      <c r="CFK51" s="64"/>
      <c r="CFL51" s="64"/>
      <c r="CFM51" s="64"/>
      <c r="CFN51" s="64"/>
      <c r="CFO51" s="64"/>
      <c r="CFP51" s="64"/>
      <c r="CFQ51" s="64"/>
      <c r="CFR51" s="64"/>
      <c r="CFS51" s="64"/>
      <c r="CFT51" s="64"/>
      <c r="CFU51" s="64"/>
      <c r="CFV51" s="64"/>
      <c r="CFW51" s="64"/>
      <c r="CFX51" s="64"/>
      <c r="CFY51" s="64"/>
      <c r="CFZ51" s="64"/>
      <c r="CGA51" s="64"/>
      <c r="CGB51" s="64"/>
      <c r="CGC51" s="64"/>
      <c r="CGD51" s="64"/>
      <c r="CGE51" s="64"/>
      <c r="CGF51" s="64"/>
      <c r="CGG51" s="64"/>
      <c r="CGH51" s="64"/>
      <c r="CGI51" s="64"/>
      <c r="CGJ51" s="64"/>
      <c r="CGK51" s="64"/>
      <c r="CGL51" s="64"/>
      <c r="CGM51" s="64"/>
      <c r="CGN51" s="64"/>
      <c r="CGO51" s="64"/>
      <c r="CGP51" s="64"/>
      <c r="CGQ51" s="64"/>
      <c r="CGR51" s="64"/>
      <c r="CGS51" s="64"/>
      <c r="CGT51" s="64"/>
      <c r="CGU51" s="64"/>
      <c r="CGV51" s="64"/>
      <c r="CGW51" s="64"/>
      <c r="CGX51" s="64"/>
      <c r="CGY51" s="64"/>
      <c r="CGZ51" s="64"/>
      <c r="CHA51" s="64"/>
      <c r="CHB51" s="64"/>
      <c r="CHC51" s="64"/>
      <c r="CHD51" s="64"/>
      <c r="CHE51" s="64"/>
      <c r="CHF51" s="64"/>
      <c r="CHG51" s="64"/>
      <c r="CHH51" s="64"/>
      <c r="CHI51" s="64"/>
      <c r="CHJ51" s="64"/>
      <c r="CHK51" s="64"/>
      <c r="CHL51" s="64"/>
      <c r="CHM51" s="64"/>
      <c r="CHN51" s="64"/>
      <c r="CHO51" s="64"/>
      <c r="CHP51" s="64"/>
      <c r="CHQ51" s="64"/>
      <c r="CHR51" s="64"/>
      <c r="CHS51" s="64"/>
      <c r="CHT51" s="64"/>
      <c r="CHU51" s="64"/>
      <c r="CHV51" s="64"/>
      <c r="CHW51" s="64"/>
      <c r="CHX51" s="64"/>
      <c r="CHY51" s="64"/>
      <c r="CHZ51" s="64"/>
      <c r="CIA51" s="64"/>
      <c r="CIB51" s="64"/>
      <c r="CIC51" s="64"/>
      <c r="CID51" s="64"/>
      <c r="CIE51" s="64"/>
      <c r="CIF51" s="64"/>
      <c r="CIG51" s="64"/>
      <c r="CIH51" s="64"/>
      <c r="CII51" s="64"/>
      <c r="CIJ51" s="64"/>
      <c r="CIK51" s="64"/>
      <c r="CIL51" s="64"/>
      <c r="CIM51" s="64"/>
      <c r="CIN51" s="64"/>
      <c r="CIO51" s="64"/>
      <c r="CIP51" s="64"/>
      <c r="CIQ51" s="64"/>
      <c r="CIR51" s="64"/>
      <c r="CIS51" s="64"/>
      <c r="CIT51" s="64"/>
      <c r="CIU51" s="64"/>
      <c r="CIV51" s="64"/>
      <c r="CIW51" s="64"/>
      <c r="CIX51" s="64"/>
      <c r="CIY51" s="64"/>
      <c r="CIZ51" s="64"/>
      <c r="CJA51" s="64"/>
      <c r="CJB51" s="64"/>
      <c r="CJC51" s="64"/>
      <c r="CJD51" s="64"/>
      <c r="CJE51" s="64"/>
      <c r="CJF51" s="64"/>
      <c r="CJG51" s="64"/>
      <c r="CJH51" s="64"/>
      <c r="CJI51" s="64"/>
      <c r="CJJ51" s="64"/>
      <c r="CJK51" s="64"/>
      <c r="CJL51" s="64"/>
      <c r="CJM51" s="64"/>
      <c r="CJN51" s="64"/>
      <c r="CJO51" s="64"/>
      <c r="CJP51" s="64"/>
      <c r="CJQ51" s="64"/>
      <c r="CJR51" s="64"/>
      <c r="CJS51" s="64"/>
      <c r="CJT51" s="64"/>
      <c r="CJU51" s="64"/>
      <c r="CJV51" s="64"/>
      <c r="CJW51" s="64"/>
      <c r="CJX51" s="64"/>
      <c r="CJY51" s="64"/>
      <c r="CJZ51" s="64"/>
      <c r="CKA51" s="64"/>
      <c r="CKB51" s="64"/>
      <c r="CKC51" s="64"/>
      <c r="CKD51" s="64"/>
      <c r="CKE51" s="64"/>
      <c r="CKF51" s="64"/>
      <c r="CKG51" s="64"/>
      <c r="CKH51" s="64"/>
      <c r="CKI51" s="64"/>
      <c r="CKJ51" s="64"/>
      <c r="CKK51" s="64"/>
      <c r="CKL51" s="64"/>
      <c r="CKM51" s="64"/>
      <c r="CKN51" s="64"/>
      <c r="CKO51" s="64"/>
      <c r="CKP51" s="64"/>
      <c r="CKQ51" s="64"/>
      <c r="CKR51" s="64"/>
      <c r="CKS51" s="64"/>
      <c r="CKT51" s="64"/>
      <c r="CKU51" s="64"/>
      <c r="CKV51" s="64"/>
      <c r="CKW51" s="64"/>
      <c r="CKX51" s="64"/>
      <c r="CKY51" s="64"/>
      <c r="CKZ51" s="64"/>
      <c r="CLA51" s="64"/>
      <c r="CLB51" s="64"/>
      <c r="CLC51" s="64"/>
      <c r="CLD51" s="64"/>
      <c r="CLE51" s="64"/>
      <c r="CLF51" s="64"/>
      <c r="CLG51" s="64"/>
      <c r="CLH51" s="64"/>
      <c r="CLI51" s="64"/>
      <c r="CLJ51" s="64"/>
      <c r="CLK51" s="64"/>
      <c r="CLL51" s="64"/>
      <c r="CLM51" s="64"/>
      <c r="CLN51" s="64"/>
      <c r="CLO51" s="64"/>
      <c r="CLP51" s="64"/>
      <c r="CLQ51" s="64"/>
      <c r="CLR51" s="64"/>
      <c r="CLS51" s="64"/>
      <c r="CLT51" s="64"/>
      <c r="CLU51" s="64"/>
      <c r="CLV51" s="64"/>
      <c r="CLW51" s="64"/>
      <c r="CLX51" s="64"/>
      <c r="CLY51" s="64"/>
      <c r="CLZ51" s="64"/>
      <c r="CMA51" s="64"/>
      <c r="CMB51" s="64"/>
      <c r="CMC51" s="64"/>
      <c r="CMD51" s="64"/>
      <c r="CME51" s="64"/>
      <c r="CMF51" s="64"/>
      <c r="CMG51" s="64"/>
      <c r="CMH51" s="64"/>
      <c r="CMI51" s="64"/>
      <c r="CMJ51" s="64"/>
      <c r="CMK51" s="64"/>
      <c r="CML51" s="64"/>
      <c r="CMM51" s="64"/>
      <c r="CMN51" s="64"/>
      <c r="CMO51" s="64"/>
      <c r="CMP51" s="64"/>
      <c r="CMQ51" s="64"/>
      <c r="CMR51" s="64"/>
      <c r="CMS51" s="64"/>
      <c r="CMT51" s="64"/>
      <c r="CMU51" s="64"/>
      <c r="CMV51" s="64"/>
      <c r="CMW51" s="64"/>
      <c r="CMX51" s="64"/>
      <c r="CMY51" s="64"/>
      <c r="CMZ51" s="64"/>
      <c r="CNA51" s="64"/>
      <c r="CNB51" s="64"/>
      <c r="CNC51" s="64"/>
      <c r="CND51" s="64"/>
      <c r="CNE51" s="64"/>
      <c r="CNF51" s="64"/>
      <c r="CNG51" s="64"/>
      <c r="CNH51" s="64"/>
      <c r="CNI51" s="64"/>
      <c r="CNJ51" s="64"/>
      <c r="CNK51" s="64"/>
      <c r="CNL51" s="64"/>
      <c r="CNM51" s="64"/>
      <c r="CNN51" s="64"/>
      <c r="CNO51" s="64"/>
      <c r="CNP51" s="64"/>
      <c r="CNQ51" s="64"/>
      <c r="CNR51" s="64"/>
      <c r="CNS51" s="64"/>
      <c r="CNT51" s="64"/>
      <c r="CNU51" s="64"/>
      <c r="CNV51" s="64"/>
      <c r="CNW51" s="64"/>
      <c r="CNX51" s="64"/>
      <c r="CNY51" s="64"/>
      <c r="CNZ51" s="64"/>
      <c r="COA51" s="64"/>
      <c r="COB51" s="64"/>
      <c r="COC51" s="64"/>
      <c r="COD51" s="64"/>
      <c r="COE51" s="64"/>
      <c r="COF51" s="64"/>
      <c r="COG51" s="64"/>
      <c r="COH51" s="64"/>
      <c r="COI51" s="64"/>
      <c r="COJ51" s="64"/>
      <c r="COK51" s="64"/>
      <c r="COL51" s="64"/>
      <c r="COM51" s="64"/>
      <c r="CON51" s="64"/>
      <c r="COO51" s="64"/>
      <c r="COP51" s="64"/>
      <c r="COQ51" s="64"/>
      <c r="COR51" s="64"/>
      <c r="COS51" s="64"/>
      <c r="COT51" s="64"/>
      <c r="COU51" s="64"/>
      <c r="COV51" s="64"/>
      <c r="COW51" s="64"/>
      <c r="COX51" s="64"/>
      <c r="COY51" s="64"/>
      <c r="COZ51" s="64"/>
      <c r="CPA51" s="64"/>
      <c r="CPB51" s="64"/>
      <c r="CPC51" s="64"/>
      <c r="CPD51" s="64"/>
      <c r="CPE51" s="64"/>
      <c r="CPF51" s="64"/>
      <c r="CPG51" s="64"/>
      <c r="CPH51" s="64"/>
      <c r="CPI51" s="64"/>
      <c r="CPJ51" s="64"/>
      <c r="CPK51" s="64"/>
      <c r="CPL51" s="64"/>
      <c r="CPM51" s="64"/>
      <c r="CPN51" s="64"/>
      <c r="CPO51" s="64"/>
      <c r="CPP51" s="64"/>
      <c r="CPQ51" s="64"/>
      <c r="CPR51" s="64"/>
      <c r="CPS51" s="64"/>
      <c r="CPT51" s="64"/>
      <c r="CPU51" s="64"/>
      <c r="CPV51" s="64"/>
      <c r="CPW51" s="64"/>
      <c r="CPX51" s="64"/>
      <c r="CPY51" s="64"/>
      <c r="CPZ51" s="64"/>
      <c r="CQA51" s="64"/>
      <c r="CQB51" s="64"/>
      <c r="CQC51" s="64"/>
      <c r="CQD51" s="64"/>
      <c r="CQE51" s="64"/>
      <c r="CQF51" s="64"/>
      <c r="CQG51" s="64"/>
      <c r="CQH51" s="64"/>
      <c r="CQI51" s="64"/>
      <c r="CQJ51" s="64"/>
      <c r="CQK51" s="64"/>
      <c r="CQL51" s="64"/>
      <c r="CQM51" s="64"/>
      <c r="CQN51" s="64"/>
      <c r="CQO51" s="64"/>
      <c r="CQP51" s="64"/>
      <c r="CQQ51" s="64"/>
      <c r="CQR51" s="64"/>
      <c r="CQS51" s="64"/>
      <c r="CQT51" s="64"/>
      <c r="CQU51" s="64"/>
      <c r="CQV51" s="64"/>
      <c r="CQW51" s="64"/>
      <c r="CQX51" s="64"/>
      <c r="CQY51" s="64"/>
      <c r="CQZ51" s="64"/>
      <c r="CRA51" s="64"/>
      <c r="CRB51" s="64"/>
      <c r="CRC51" s="64"/>
      <c r="CRD51" s="64"/>
      <c r="CRE51" s="64"/>
      <c r="CRF51" s="64"/>
      <c r="CRG51" s="64"/>
      <c r="CRH51" s="64"/>
      <c r="CRI51" s="64"/>
      <c r="CRJ51" s="64"/>
      <c r="CRK51" s="64"/>
      <c r="CRL51" s="64"/>
      <c r="CRM51" s="64"/>
      <c r="CRN51" s="64"/>
      <c r="CRO51" s="64"/>
      <c r="CRP51" s="64"/>
      <c r="CRQ51" s="64"/>
      <c r="CRR51" s="64"/>
      <c r="CRS51" s="64"/>
      <c r="CRT51" s="64"/>
      <c r="CRU51" s="64"/>
      <c r="CRV51" s="64"/>
      <c r="CRW51" s="64"/>
      <c r="CRX51" s="64"/>
      <c r="CRY51" s="64"/>
      <c r="CRZ51" s="64"/>
      <c r="CSA51" s="64"/>
      <c r="CSB51" s="64"/>
      <c r="CSC51" s="64"/>
      <c r="CSD51" s="64"/>
      <c r="CSE51" s="64"/>
      <c r="CSF51" s="64"/>
      <c r="CSG51" s="64"/>
      <c r="CSH51" s="64"/>
      <c r="CSI51" s="64"/>
      <c r="CSJ51" s="64"/>
      <c r="CSK51" s="64"/>
      <c r="CSL51" s="64"/>
      <c r="CSM51" s="64"/>
      <c r="CSN51" s="64"/>
      <c r="CSO51" s="64"/>
      <c r="CSP51" s="64"/>
      <c r="CSQ51" s="64"/>
      <c r="CSR51" s="64"/>
      <c r="CSS51" s="64"/>
      <c r="CST51" s="64"/>
      <c r="CSU51" s="64"/>
      <c r="CSV51" s="64"/>
      <c r="CSW51" s="64"/>
      <c r="CSX51" s="64"/>
      <c r="CSY51" s="64"/>
      <c r="CSZ51" s="64"/>
      <c r="CTA51" s="64"/>
      <c r="CTB51" s="64"/>
      <c r="CTC51" s="64"/>
      <c r="CTD51" s="64"/>
      <c r="CTE51" s="64"/>
      <c r="CTF51" s="64"/>
      <c r="CTG51" s="64"/>
      <c r="CTH51" s="64"/>
      <c r="CTI51" s="64"/>
      <c r="CTJ51" s="64"/>
      <c r="CTK51" s="64"/>
      <c r="CTL51" s="64"/>
      <c r="CTM51" s="64"/>
      <c r="CTN51" s="64"/>
      <c r="CTO51" s="64"/>
      <c r="CTP51" s="64"/>
      <c r="CTQ51" s="64"/>
      <c r="CTR51" s="64"/>
      <c r="CTS51" s="64"/>
      <c r="CTT51" s="64"/>
      <c r="CTU51" s="64"/>
      <c r="CTV51" s="64"/>
      <c r="CTW51" s="64"/>
      <c r="CTX51" s="64"/>
      <c r="CTY51" s="64"/>
      <c r="CTZ51" s="64"/>
      <c r="CUA51" s="64"/>
      <c r="CUB51" s="64"/>
      <c r="CUC51" s="64"/>
      <c r="CUD51" s="64"/>
      <c r="CUE51" s="64"/>
      <c r="CUF51" s="64"/>
      <c r="CUG51" s="64"/>
      <c r="CUH51" s="64"/>
      <c r="CUI51" s="64"/>
      <c r="CUJ51" s="64"/>
      <c r="CUK51" s="64"/>
      <c r="CUL51" s="64"/>
      <c r="CUM51" s="64"/>
      <c r="CUN51" s="64"/>
      <c r="CUO51" s="64"/>
      <c r="CUP51" s="64"/>
      <c r="CUQ51" s="64"/>
      <c r="CUR51" s="64"/>
      <c r="CUS51" s="64"/>
      <c r="CUT51" s="64"/>
      <c r="CUU51" s="64"/>
      <c r="CUV51" s="64"/>
      <c r="CUW51" s="64"/>
      <c r="CUX51" s="64"/>
      <c r="CUY51" s="64"/>
      <c r="CUZ51" s="64"/>
      <c r="CVA51" s="64"/>
      <c r="CVB51" s="64"/>
      <c r="CVC51" s="64"/>
      <c r="CVD51" s="64"/>
      <c r="CVE51" s="64"/>
      <c r="CVF51" s="64"/>
      <c r="CVG51" s="64"/>
      <c r="CVH51" s="64"/>
      <c r="CVI51" s="64"/>
      <c r="CVJ51" s="64"/>
      <c r="CVK51" s="64"/>
      <c r="CVL51" s="64"/>
      <c r="CVM51" s="64"/>
      <c r="CVN51" s="64"/>
      <c r="CVO51" s="64"/>
      <c r="CVP51" s="64"/>
      <c r="CVQ51" s="64"/>
      <c r="CVR51" s="64"/>
      <c r="CVS51" s="64"/>
      <c r="CVT51" s="64"/>
      <c r="CVU51" s="64"/>
      <c r="CVV51" s="64"/>
      <c r="CVW51" s="64"/>
      <c r="CVX51" s="64"/>
      <c r="CVY51" s="64"/>
      <c r="CVZ51" s="64"/>
      <c r="CWA51" s="64"/>
      <c r="CWB51" s="64"/>
      <c r="CWC51" s="64"/>
      <c r="CWD51" s="64"/>
      <c r="CWE51" s="64"/>
      <c r="CWF51" s="64"/>
      <c r="CWG51" s="64"/>
      <c r="CWH51" s="64"/>
      <c r="CWI51" s="64"/>
      <c r="CWJ51" s="64"/>
      <c r="CWK51" s="64"/>
      <c r="CWL51" s="64"/>
      <c r="CWM51" s="64"/>
      <c r="CWN51" s="64"/>
      <c r="CWO51" s="64"/>
      <c r="CWP51" s="64"/>
      <c r="CWQ51" s="64"/>
      <c r="CWR51" s="64"/>
      <c r="CWS51" s="64"/>
      <c r="CWT51" s="64"/>
      <c r="CWU51" s="64"/>
      <c r="CWV51" s="64"/>
      <c r="CWW51" s="64"/>
      <c r="CWX51" s="64"/>
      <c r="CWY51" s="64"/>
      <c r="CWZ51" s="64"/>
      <c r="CXA51" s="64"/>
      <c r="CXB51" s="64"/>
      <c r="CXC51" s="64"/>
      <c r="CXD51" s="64"/>
      <c r="CXE51" s="64"/>
      <c r="CXF51" s="64"/>
      <c r="CXG51" s="64"/>
      <c r="CXH51" s="64"/>
      <c r="CXI51" s="64"/>
      <c r="CXJ51" s="64"/>
      <c r="CXK51" s="64"/>
      <c r="CXL51" s="64"/>
      <c r="CXM51" s="64"/>
      <c r="CXN51" s="64"/>
      <c r="CXO51" s="64"/>
      <c r="CXP51" s="64"/>
      <c r="CXQ51" s="64"/>
      <c r="CXR51" s="64"/>
      <c r="CXS51" s="64"/>
      <c r="CXT51" s="64"/>
      <c r="CXU51" s="64"/>
      <c r="CXV51" s="64"/>
      <c r="CXW51" s="64"/>
      <c r="CXX51" s="64"/>
      <c r="CXY51" s="64"/>
      <c r="CXZ51" s="64"/>
      <c r="CYA51" s="64"/>
      <c r="CYB51" s="64"/>
      <c r="CYC51" s="64"/>
      <c r="CYD51" s="64"/>
      <c r="CYE51" s="64"/>
      <c r="CYF51" s="64"/>
      <c r="CYG51" s="64"/>
      <c r="CYH51" s="64"/>
      <c r="CYI51" s="64"/>
      <c r="CYJ51" s="64"/>
      <c r="CYK51" s="64"/>
      <c r="CYL51" s="64"/>
      <c r="CYM51" s="64"/>
      <c r="CYN51" s="64"/>
      <c r="CYO51" s="64"/>
      <c r="CYP51" s="64"/>
      <c r="CYQ51" s="64"/>
      <c r="CYR51" s="64"/>
      <c r="CYS51" s="64"/>
      <c r="CYT51" s="64"/>
      <c r="CYU51" s="64"/>
      <c r="CYV51" s="64"/>
      <c r="CYW51" s="64"/>
      <c r="CYX51" s="64"/>
      <c r="CYY51" s="64"/>
      <c r="CYZ51" s="64"/>
      <c r="CZA51" s="64"/>
      <c r="CZB51" s="64"/>
      <c r="CZC51" s="64"/>
      <c r="CZD51" s="64"/>
      <c r="CZE51" s="64"/>
      <c r="CZF51" s="64"/>
      <c r="CZG51" s="64"/>
      <c r="CZH51" s="64"/>
      <c r="CZI51" s="64"/>
      <c r="CZJ51" s="64"/>
      <c r="CZK51" s="64"/>
      <c r="CZL51" s="64"/>
      <c r="CZM51" s="64"/>
      <c r="CZN51" s="64"/>
      <c r="CZO51" s="64"/>
      <c r="CZP51" s="64"/>
      <c r="CZQ51" s="64"/>
      <c r="CZR51" s="64"/>
      <c r="CZS51" s="64"/>
      <c r="CZT51" s="64"/>
      <c r="CZU51" s="64"/>
      <c r="CZV51" s="64"/>
      <c r="CZW51" s="64"/>
      <c r="CZX51" s="64"/>
      <c r="CZY51" s="64"/>
      <c r="CZZ51" s="64"/>
      <c r="DAA51" s="64"/>
      <c r="DAB51" s="64"/>
      <c r="DAC51" s="64"/>
      <c r="DAD51" s="64"/>
      <c r="DAE51" s="64"/>
      <c r="DAF51" s="64"/>
      <c r="DAG51" s="64"/>
      <c r="DAH51" s="64"/>
      <c r="DAI51" s="64"/>
      <c r="DAJ51" s="64"/>
      <c r="DAK51" s="64"/>
      <c r="DAL51" s="64"/>
      <c r="DAM51" s="64"/>
      <c r="DAN51" s="64"/>
      <c r="DAO51" s="64"/>
      <c r="DAP51" s="64"/>
      <c r="DAQ51" s="64"/>
      <c r="DAR51" s="64"/>
      <c r="DAS51" s="64"/>
      <c r="DAT51" s="64"/>
      <c r="DAU51" s="64"/>
      <c r="DAV51" s="64"/>
      <c r="DAW51" s="64"/>
      <c r="DAX51" s="64"/>
      <c r="DAY51" s="64"/>
      <c r="DAZ51" s="64"/>
      <c r="DBA51" s="64"/>
      <c r="DBB51" s="64"/>
      <c r="DBC51" s="64"/>
      <c r="DBD51" s="64"/>
      <c r="DBE51" s="64"/>
      <c r="DBF51" s="64"/>
      <c r="DBG51" s="64"/>
      <c r="DBH51" s="64"/>
      <c r="DBI51" s="64"/>
      <c r="DBJ51" s="64"/>
      <c r="DBK51" s="64"/>
      <c r="DBL51" s="64"/>
      <c r="DBM51" s="64"/>
      <c r="DBN51" s="64"/>
      <c r="DBO51" s="64"/>
      <c r="DBP51" s="64"/>
      <c r="DBQ51" s="64"/>
      <c r="DBR51" s="64"/>
      <c r="DBS51" s="64"/>
      <c r="DBT51" s="64"/>
      <c r="DBU51" s="64"/>
      <c r="DBV51" s="64"/>
      <c r="DBW51" s="64"/>
      <c r="DBX51" s="64"/>
      <c r="DBY51" s="64"/>
      <c r="DBZ51" s="64"/>
      <c r="DCA51" s="64"/>
      <c r="DCB51" s="64"/>
      <c r="DCC51" s="64"/>
      <c r="DCD51" s="64"/>
      <c r="DCE51" s="64"/>
      <c r="DCF51" s="64"/>
      <c r="DCG51" s="64"/>
      <c r="DCH51" s="64"/>
      <c r="DCI51" s="64"/>
      <c r="DCJ51" s="64"/>
      <c r="DCK51" s="64"/>
      <c r="DCL51" s="64"/>
      <c r="DCM51" s="64"/>
      <c r="DCN51" s="64"/>
      <c r="DCO51" s="64"/>
      <c r="DCP51" s="64"/>
      <c r="DCQ51" s="64"/>
      <c r="DCR51" s="64"/>
      <c r="DCS51" s="64"/>
      <c r="DCT51" s="64"/>
      <c r="DCU51" s="64"/>
      <c r="DCV51" s="64"/>
      <c r="DCW51" s="64"/>
      <c r="DCX51" s="64"/>
      <c r="DCY51" s="64"/>
      <c r="DCZ51" s="64"/>
      <c r="DDA51" s="64"/>
      <c r="DDB51" s="64"/>
      <c r="DDC51" s="64"/>
      <c r="DDD51" s="64"/>
      <c r="DDE51" s="64"/>
      <c r="DDF51" s="64"/>
      <c r="DDG51" s="64"/>
      <c r="DDH51" s="64"/>
      <c r="DDI51" s="64"/>
      <c r="DDJ51" s="64"/>
      <c r="DDK51" s="64"/>
      <c r="DDL51" s="64"/>
      <c r="DDM51" s="64"/>
      <c r="DDN51" s="64"/>
      <c r="DDO51" s="64"/>
      <c r="DDP51" s="64"/>
      <c r="DDQ51" s="64"/>
      <c r="DDR51" s="64"/>
      <c r="DDS51" s="64"/>
      <c r="DDT51" s="64"/>
      <c r="DDU51" s="64"/>
      <c r="DDV51" s="64"/>
      <c r="DDW51" s="64"/>
      <c r="DDX51" s="64"/>
      <c r="DDY51" s="64"/>
      <c r="DDZ51" s="64"/>
      <c r="DEA51" s="64"/>
      <c r="DEB51" s="64"/>
      <c r="DEC51" s="64"/>
      <c r="DED51" s="64"/>
      <c r="DEE51" s="64"/>
      <c r="DEF51" s="64"/>
      <c r="DEG51" s="64"/>
      <c r="DEH51" s="64"/>
      <c r="DEI51" s="64"/>
      <c r="DEJ51" s="64"/>
      <c r="DEK51" s="64"/>
      <c r="DEL51" s="64"/>
      <c r="DEM51" s="64"/>
      <c r="DEN51" s="64"/>
      <c r="DEO51" s="64"/>
      <c r="DEP51" s="64"/>
      <c r="DEQ51" s="64"/>
      <c r="DER51" s="64"/>
      <c r="DES51" s="64"/>
      <c r="DET51" s="64"/>
      <c r="DEU51" s="64"/>
      <c r="DEV51" s="64"/>
      <c r="DEW51" s="64"/>
      <c r="DEX51" s="64"/>
      <c r="DEY51" s="64"/>
      <c r="DEZ51" s="64"/>
      <c r="DFA51" s="64"/>
      <c r="DFB51" s="64"/>
      <c r="DFC51" s="64"/>
      <c r="DFD51" s="64"/>
      <c r="DFE51" s="64"/>
      <c r="DFF51" s="64"/>
      <c r="DFG51" s="64"/>
      <c r="DFH51" s="64"/>
      <c r="DFI51" s="64"/>
      <c r="DFJ51" s="64"/>
      <c r="DFK51" s="64"/>
      <c r="DFL51" s="64"/>
      <c r="DFM51" s="64"/>
      <c r="DFN51" s="64"/>
      <c r="DFO51" s="64"/>
      <c r="DFP51" s="64"/>
      <c r="DFQ51" s="64"/>
      <c r="DFR51" s="64"/>
      <c r="DFS51" s="64"/>
      <c r="DFT51" s="64"/>
      <c r="DFU51" s="64"/>
      <c r="DFV51" s="64"/>
      <c r="DFW51" s="64"/>
      <c r="DFX51" s="64"/>
      <c r="DFY51" s="64"/>
      <c r="DFZ51" s="64"/>
      <c r="DGA51" s="64"/>
      <c r="DGB51" s="64"/>
      <c r="DGC51" s="64"/>
      <c r="DGD51" s="64"/>
      <c r="DGE51" s="64"/>
      <c r="DGF51" s="64"/>
      <c r="DGG51" s="64"/>
      <c r="DGH51" s="64"/>
      <c r="DGI51" s="64"/>
      <c r="DGJ51" s="64"/>
      <c r="DGK51" s="64"/>
      <c r="DGL51" s="64"/>
      <c r="DGM51" s="64"/>
      <c r="DGN51" s="64"/>
      <c r="DGO51" s="64"/>
      <c r="DGP51" s="64"/>
      <c r="DGQ51" s="64"/>
      <c r="DGR51" s="64"/>
      <c r="DGS51" s="64"/>
      <c r="DGT51" s="64"/>
      <c r="DGU51" s="64"/>
      <c r="DGV51" s="64"/>
      <c r="DGW51" s="64"/>
      <c r="DGX51" s="64"/>
      <c r="DGY51" s="64"/>
      <c r="DGZ51" s="64"/>
      <c r="DHA51" s="64"/>
      <c r="DHB51" s="64"/>
      <c r="DHC51" s="64"/>
      <c r="DHD51" s="64"/>
      <c r="DHE51" s="64"/>
      <c r="DHF51" s="64"/>
      <c r="DHG51" s="64"/>
      <c r="DHH51" s="64"/>
      <c r="DHI51" s="64"/>
      <c r="DHJ51" s="64"/>
      <c r="DHK51" s="64"/>
      <c r="DHL51" s="64"/>
      <c r="DHM51" s="64"/>
      <c r="DHN51" s="64"/>
      <c r="DHO51" s="64"/>
      <c r="DHP51" s="64"/>
      <c r="DHQ51" s="64"/>
      <c r="DHR51" s="64"/>
      <c r="DHS51" s="64"/>
      <c r="DHT51" s="64"/>
      <c r="DHU51" s="64"/>
      <c r="DHV51" s="64"/>
      <c r="DHW51" s="64"/>
      <c r="DHX51" s="64"/>
      <c r="DHY51" s="64"/>
      <c r="DHZ51" s="64"/>
      <c r="DIA51" s="64"/>
      <c r="DIB51" s="64"/>
      <c r="DIC51" s="64"/>
      <c r="DID51" s="64"/>
      <c r="DIE51" s="64"/>
      <c r="DIF51" s="64"/>
      <c r="DIG51" s="64"/>
      <c r="DIH51" s="64"/>
      <c r="DII51" s="64"/>
      <c r="DIJ51" s="64"/>
      <c r="DIK51" s="64"/>
      <c r="DIL51" s="64"/>
      <c r="DIM51" s="64"/>
      <c r="DIN51" s="64"/>
      <c r="DIO51" s="64"/>
      <c r="DIP51" s="64"/>
      <c r="DIQ51" s="64"/>
      <c r="DIR51" s="64"/>
      <c r="DIS51" s="64"/>
      <c r="DIT51" s="64"/>
      <c r="DIU51" s="64"/>
      <c r="DIV51" s="64"/>
      <c r="DIW51" s="64"/>
      <c r="DIX51" s="64"/>
      <c r="DIY51" s="64"/>
      <c r="DIZ51" s="64"/>
      <c r="DJA51" s="64"/>
      <c r="DJB51" s="64"/>
      <c r="DJC51" s="64"/>
      <c r="DJD51" s="64"/>
      <c r="DJE51" s="64"/>
      <c r="DJF51" s="64"/>
      <c r="DJG51" s="64"/>
      <c r="DJH51" s="64"/>
      <c r="DJI51" s="64"/>
      <c r="DJJ51" s="64"/>
      <c r="DJK51" s="64"/>
      <c r="DJL51" s="64"/>
      <c r="DJM51" s="64"/>
      <c r="DJN51" s="64"/>
      <c r="DJO51" s="64"/>
      <c r="DJP51" s="64"/>
      <c r="DJQ51" s="64"/>
      <c r="DJR51" s="64"/>
      <c r="DJS51" s="64"/>
      <c r="DJT51" s="64"/>
      <c r="DJU51" s="64"/>
      <c r="DJV51" s="64"/>
      <c r="DJW51" s="64"/>
      <c r="DJX51" s="64"/>
      <c r="DJY51" s="64"/>
      <c r="DJZ51" s="64"/>
      <c r="DKA51" s="64"/>
      <c r="DKB51" s="64"/>
      <c r="DKC51" s="64"/>
      <c r="DKD51" s="64"/>
      <c r="DKE51" s="64"/>
      <c r="DKF51" s="64"/>
      <c r="DKG51" s="64"/>
      <c r="DKH51" s="64"/>
      <c r="DKI51" s="64"/>
      <c r="DKJ51" s="64"/>
      <c r="DKK51" s="64"/>
      <c r="DKL51" s="64"/>
      <c r="DKM51" s="64"/>
      <c r="DKN51" s="64"/>
      <c r="DKO51" s="64"/>
      <c r="DKP51" s="64"/>
      <c r="DKQ51" s="64"/>
      <c r="DKR51" s="64"/>
      <c r="DKS51" s="64"/>
      <c r="DKT51" s="64"/>
      <c r="DKU51" s="64"/>
      <c r="DKV51" s="64"/>
      <c r="DKW51" s="64"/>
      <c r="DKX51" s="64"/>
      <c r="DKY51" s="64"/>
      <c r="DKZ51" s="64"/>
      <c r="DLA51" s="64"/>
      <c r="DLB51" s="64"/>
      <c r="DLC51" s="64"/>
      <c r="DLD51" s="64"/>
      <c r="DLE51" s="64"/>
      <c r="DLF51" s="64"/>
      <c r="DLG51" s="64"/>
      <c r="DLH51" s="64"/>
      <c r="DLI51" s="64"/>
      <c r="DLJ51" s="64"/>
      <c r="DLK51" s="64"/>
      <c r="DLL51" s="64"/>
      <c r="DLM51" s="64"/>
      <c r="DLN51" s="64"/>
      <c r="DLO51" s="64"/>
      <c r="DLP51" s="64"/>
      <c r="DLQ51" s="64"/>
      <c r="DLR51" s="64"/>
      <c r="DLS51" s="64"/>
      <c r="DLT51" s="64"/>
      <c r="DLU51" s="64"/>
      <c r="DLV51" s="64"/>
      <c r="DLW51" s="64"/>
      <c r="DLX51" s="64"/>
      <c r="DLY51" s="64"/>
      <c r="DLZ51" s="64"/>
      <c r="DMA51" s="64"/>
      <c r="DMB51" s="64"/>
      <c r="DMC51" s="64"/>
      <c r="DMD51" s="64"/>
      <c r="DME51" s="64"/>
      <c r="DMF51" s="64"/>
      <c r="DMG51" s="64"/>
      <c r="DMH51" s="64"/>
      <c r="DMI51" s="64"/>
      <c r="DMJ51" s="64"/>
      <c r="DMK51" s="64"/>
      <c r="DML51" s="64"/>
      <c r="DMM51" s="64"/>
      <c r="DMN51" s="64"/>
      <c r="DMO51" s="64"/>
      <c r="DMP51" s="64"/>
      <c r="DMQ51" s="64"/>
      <c r="DMR51" s="64"/>
      <c r="DMS51" s="64"/>
      <c r="DMT51" s="64"/>
      <c r="DMU51" s="64"/>
      <c r="DMV51" s="64"/>
      <c r="DMW51" s="64"/>
      <c r="DMX51" s="64"/>
      <c r="DMY51" s="64"/>
      <c r="DMZ51" s="64"/>
      <c r="DNA51" s="64"/>
      <c r="DNB51" s="64"/>
      <c r="DNC51" s="64"/>
      <c r="DND51" s="64"/>
      <c r="DNE51" s="64"/>
      <c r="DNF51" s="64"/>
      <c r="DNG51" s="64"/>
      <c r="DNH51" s="64"/>
      <c r="DNI51" s="64"/>
      <c r="DNJ51" s="64"/>
      <c r="DNK51" s="64"/>
      <c r="DNL51" s="64"/>
      <c r="DNM51" s="64"/>
      <c r="DNN51" s="64"/>
      <c r="DNO51" s="64"/>
      <c r="DNP51" s="64"/>
      <c r="DNQ51" s="64"/>
      <c r="DNR51" s="64"/>
      <c r="DNS51" s="64"/>
      <c r="DNT51" s="64"/>
      <c r="DNU51" s="64"/>
      <c r="DNV51" s="64"/>
      <c r="DNW51" s="64"/>
      <c r="DNX51" s="64"/>
      <c r="DNY51" s="64"/>
      <c r="DNZ51" s="64"/>
      <c r="DOA51" s="64"/>
      <c r="DOB51" s="64"/>
      <c r="DOC51" s="64"/>
      <c r="DOD51" s="64"/>
      <c r="DOE51" s="64"/>
      <c r="DOF51" s="64"/>
      <c r="DOG51" s="64"/>
      <c r="DOH51" s="64"/>
      <c r="DOI51" s="64"/>
      <c r="DOJ51" s="64"/>
      <c r="DOK51" s="64"/>
      <c r="DOL51" s="64"/>
      <c r="DOM51" s="64"/>
      <c r="DON51" s="64"/>
      <c r="DOO51" s="64"/>
      <c r="DOP51" s="64"/>
      <c r="DOQ51" s="64"/>
      <c r="DOR51" s="64"/>
      <c r="DOS51" s="64"/>
      <c r="DOT51" s="64"/>
      <c r="DOU51" s="64"/>
      <c r="DOV51" s="64"/>
      <c r="DOW51" s="64"/>
      <c r="DOX51" s="64"/>
      <c r="DOY51" s="64"/>
      <c r="DOZ51" s="64"/>
      <c r="DPA51" s="64"/>
      <c r="DPB51" s="64"/>
      <c r="DPC51" s="64"/>
      <c r="DPD51" s="64"/>
      <c r="DPE51" s="64"/>
      <c r="DPF51" s="64"/>
      <c r="DPG51" s="64"/>
      <c r="DPH51" s="64"/>
      <c r="DPI51" s="64"/>
      <c r="DPJ51" s="64"/>
      <c r="DPK51" s="64"/>
      <c r="DPL51" s="64"/>
      <c r="DPM51" s="64"/>
      <c r="DPN51" s="64"/>
      <c r="DPO51" s="64"/>
      <c r="DPP51" s="64"/>
      <c r="DPQ51" s="64"/>
      <c r="DPR51" s="64"/>
      <c r="DPS51" s="64"/>
      <c r="DPT51" s="64"/>
      <c r="DPU51" s="64"/>
      <c r="DPV51" s="64"/>
      <c r="DPW51" s="64"/>
      <c r="DPX51" s="64"/>
      <c r="DPY51" s="64"/>
      <c r="DPZ51" s="64"/>
      <c r="DQA51" s="64"/>
      <c r="DQB51" s="64"/>
      <c r="DQC51" s="64"/>
      <c r="DQD51" s="64"/>
      <c r="DQE51" s="64"/>
      <c r="DQF51" s="64"/>
      <c r="DQG51" s="64"/>
      <c r="DQH51" s="64"/>
      <c r="DQI51" s="64"/>
      <c r="DQJ51" s="64"/>
      <c r="DQK51" s="64"/>
      <c r="DQL51" s="64"/>
      <c r="DQM51" s="64"/>
      <c r="DQN51" s="64"/>
      <c r="DQO51" s="64"/>
      <c r="DQP51" s="64"/>
      <c r="DQQ51" s="64"/>
      <c r="DQR51" s="64"/>
      <c r="DQS51" s="64"/>
      <c r="DQT51" s="64"/>
      <c r="DQU51" s="64"/>
      <c r="DQV51" s="64"/>
      <c r="DQW51" s="64"/>
      <c r="DQX51" s="64"/>
      <c r="DQY51" s="64"/>
      <c r="DQZ51" s="64"/>
      <c r="DRA51" s="64"/>
      <c r="DRB51" s="64"/>
      <c r="DRC51" s="64"/>
      <c r="DRD51" s="64"/>
      <c r="DRE51" s="64"/>
      <c r="DRF51" s="64"/>
      <c r="DRG51" s="64"/>
      <c r="DRH51" s="64"/>
      <c r="DRI51" s="64"/>
      <c r="DRJ51" s="64"/>
      <c r="DRK51" s="64"/>
      <c r="DRL51" s="64"/>
      <c r="DRM51" s="64"/>
      <c r="DRN51" s="64"/>
      <c r="DRO51" s="64"/>
      <c r="DRP51" s="64"/>
      <c r="DRQ51" s="64"/>
      <c r="DRR51" s="64"/>
      <c r="DRS51" s="64"/>
      <c r="DRT51" s="64"/>
      <c r="DRU51" s="64"/>
      <c r="DRV51" s="64"/>
      <c r="DRW51" s="64"/>
      <c r="DRX51" s="64"/>
      <c r="DRY51" s="64"/>
      <c r="DRZ51" s="64"/>
      <c r="DSA51" s="64"/>
      <c r="DSB51" s="64"/>
      <c r="DSC51" s="64"/>
      <c r="DSD51" s="64"/>
      <c r="DSE51" s="64"/>
      <c r="DSF51" s="64"/>
      <c r="DSG51" s="64"/>
      <c r="DSH51" s="64"/>
      <c r="DSI51" s="64"/>
      <c r="DSJ51" s="64"/>
      <c r="DSK51" s="64"/>
      <c r="DSL51" s="64"/>
      <c r="DSM51" s="64"/>
      <c r="DSN51" s="64"/>
      <c r="DSO51" s="64"/>
      <c r="DSP51" s="64"/>
      <c r="DSQ51" s="64"/>
      <c r="DSR51" s="64"/>
      <c r="DSS51" s="64"/>
      <c r="DST51" s="64"/>
      <c r="DSU51" s="64"/>
      <c r="DSV51" s="64"/>
      <c r="DSW51" s="64"/>
      <c r="DSX51" s="64"/>
      <c r="DSY51" s="64"/>
      <c r="DSZ51" s="64"/>
      <c r="DTA51" s="64"/>
      <c r="DTB51" s="64"/>
      <c r="DTC51" s="64"/>
      <c r="DTD51" s="64"/>
      <c r="DTE51" s="64"/>
      <c r="DTF51" s="64"/>
      <c r="DTG51" s="64"/>
      <c r="DTH51" s="64"/>
      <c r="DTI51" s="64"/>
      <c r="DTJ51" s="64"/>
      <c r="DTK51" s="64"/>
      <c r="DTL51" s="64"/>
      <c r="DTM51" s="64"/>
      <c r="DTN51" s="64"/>
      <c r="DTO51" s="64"/>
      <c r="DTP51" s="64"/>
      <c r="DTQ51" s="64"/>
      <c r="DTR51" s="64"/>
      <c r="DTS51" s="64"/>
      <c r="DTT51" s="64"/>
      <c r="DTU51" s="64"/>
      <c r="DTV51" s="64"/>
      <c r="DTW51" s="64"/>
      <c r="DTX51" s="64"/>
      <c r="DTY51" s="64"/>
      <c r="DTZ51" s="64"/>
      <c r="DUA51" s="64"/>
      <c r="DUB51" s="64"/>
      <c r="DUC51" s="64"/>
      <c r="DUD51" s="64"/>
      <c r="DUE51" s="64"/>
      <c r="DUF51" s="64"/>
      <c r="DUG51" s="64"/>
      <c r="DUH51" s="64"/>
      <c r="DUI51" s="64"/>
      <c r="DUJ51" s="64"/>
      <c r="DUK51" s="64"/>
      <c r="DUL51" s="64"/>
      <c r="DUM51" s="64"/>
      <c r="DUN51" s="64"/>
      <c r="DUO51" s="64"/>
      <c r="DUP51" s="64"/>
      <c r="DUQ51" s="64"/>
      <c r="DUR51" s="64"/>
      <c r="DUS51" s="64"/>
      <c r="DUT51" s="64"/>
      <c r="DUU51" s="64"/>
      <c r="DUV51" s="64"/>
      <c r="DUW51" s="64"/>
      <c r="DUX51" s="64"/>
      <c r="DUY51" s="64"/>
      <c r="DUZ51" s="64"/>
      <c r="DVA51" s="64"/>
      <c r="DVB51" s="64"/>
      <c r="DVC51" s="64"/>
      <c r="DVD51" s="64"/>
      <c r="DVE51" s="64"/>
      <c r="DVF51" s="64"/>
      <c r="DVG51" s="64"/>
      <c r="DVH51" s="64"/>
      <c r="DVI51" s="64"/>
      <c r="DVJ51" s="64"/>
      <c r="DVK51" s="64"/>
      <c r="DVL51" s="64"/>
      <c r="DVM51" s="64"/>
      <c r="DVN51" s="64"/>
      <c r="DVO51" s="64"/>
      <c r="DVP51" s="64"/>
      <c r="DVQ51" s="64"/>
      <c r="DVR51" s="64"/>
      <c r="DVS51" s="64"/>
      <c r="DVT51" s="64"/>
      <c r="DVU51" s="64"/>
      <c r="DVV51" s="64"/>
      <c r="DVW51" s="64"/>
      <c r="DVX51" s="64"/>
      <c r="DVY51" s="64"/>
      <c r="DVZ51" s="64"/>
      <c r="DWA51" s="64"/>
      <c r="DWB51" s="64"/>
      <c r="DWC51" s="64"/>
      <c r="DWD51" s="64"/>
      <c r="DWE51" s="64"/>
      <c r="DWF51" s="64"/>
      <c r="DWG51" s="64"/>
      <c r="DWH51" s="64"/>
      <c r="DWI51" s="64"/>
      <c r="DWJ51" s="64"/>
      <c r="DWK51" s="64"/>
      <c r="DWL51" s="64"/>
      <c r="DWM51" s="64"/>
      <c r="DWN51" s="64"/>
      <c r="DWO51" s="64"/>
      <c r="DWP51" s="64"/>
      <c r="DWQ51" s="64"/>
      <c r="DWR51" s="64"/>
      <c r="DWS51" s="64"/>
      <c r="DWT51" s="64"/>
      <c r="DWU51" s="64"/>
      <c r="DWV51" s="64"/>
      <c r="DWW51" s="64"/>
      <c r="DWX51" s="64"/>
      <c r="DWY51" s="64"/>
      <c r="DWZ51" s="64"/>
      <c r="DXA51" s="64"/>
      <c r="DXB51" s="64"/>
      <c r="DXC51" s="64"/>
      <c r="DXD51" s="64"/>
      <c r="DXE51" s="64"/>
      <c r="DXF51" s="64"/>
      <c r="DXG51" s="64"/>
      <c r="DXH51" s="64"/>
      <c r="DXI51" s="64"/>
      <c r="DXJ51" s="64"/>
      <c r="DXK51" s="64"/>
      <c r="DXL51" s="64"/>
      <c r="DXM51" s="64"/>
      <c r="DXN51" s="64"/>
      <c r="DXO51" s="64"/>
      <c r="DXP51" s="64"/>
      <c r="DXQ51" s="64"/>
      <c r="DXR51" s="64"/>
      <c r="DXS51" s="64"/>
      <c r="DXT51" s="64"/>
      <c r="DXU51" s="64"/>
      <c r="DXV51" s="64"/>
      <c r="DXW51" s="64"/>
      <c r="DXX51" s="64"/>
      <c r="DXY51" s="64"/>
      <c r="DXZ51" s="64"/>
      <c r="DYA51" s="64"/>
      <c r="DYB51" s="64"/>
      <c r="DYC51" s="64"/>
      <c r="DYD51" s="64"/>
      <c r="DYE51" s="64"/>
      <c r="DYF51" s="64"/>
      <c r="DYG51" s="64"/>
      <c r="DYH51" s="64"/>
      <c r="DYI51" s="64"/>
      <c r="DYJ51" s="64"/>
      <c r="DYK51" s="64"/>
      <c r="DYL51" s="64"/>
      <c r="DYM51" s="64"/>
      <c r="DYN51" s="64"/>
      <c r="DYO51" s="64"/>
      <c r="DYP51" s="64"/>
      <c r="DYQ51" s="64"/>
      <c r="DYR51" s="64"/>
      <c r="DYS51" s="64"/>
      <c r="DYT51" s="64"/>
      <c r="DYU51" s="64"/>
      <c r="DYV51" s="64"/>
      <c r="DYW51" s="64"/>
      <c r="DYX51" s="64"/>
      <c r="DYY51" s="64"/>
      <c r="DYZ51" s="64"/>
      <c r="DZA51" s="64"/>
      <c r="DZB51" s="64"/>
      <c r="DZC51" s="64"/>
      <c r="DZD51" s="64"/>
      <c r="DZE51" s="64"/>
      <c r="DZF51" s="64"/>
      <c r="DZG51" s="64"/>
      <c r="DZH51" s="64"/>
      <c r="DZI51" s="64"/>
      <c r="DZJ51" s="64"/>
      <c r="DZK51" s="64"/>
      <c r="DZL51" s="64"/>
      <c r="DZM51" s="64"/>
      <c r="DZN51" s="64"/>
      <c r="DZO51" s="64"/>
      <c r="DZP51" s="64"/>
      <c r="DZQ51" s="64"/>
      <c r="DZR51" s="64"/>
      <c r="DZS51" s="64"/>
      <c r="DZT51" s="64"/>
      <c r="DZU51" s="64"/>
      <c r="DZV51" s="64"/>
      <c r="DZW51" s="64"/>
      <c r="DZX51" s="64"/>
      <c r="DZY51" s="64"/>
      <c r="DZZ51" s="64"/>
      <c r="EAA51" s="64"/>
      <c r="EAB51" s="64"/>
      <c r="EAC51" s="64"/>
      <c r="EAD51" s="64"/>
      <c r="EAE51" s="64"/>
      <c r="EAF51" s="64"/>
      <c r="EAG51" s="64"/>
      <c r="EAH51" s="64"/>
      <c r="EAI51" s="64"/>
      <c r="EAJ51" s="64"/>
      <c r="EAK51" s="64"/>
      <c r="EAL51" s="64"/>
      <c r="EAM51" s="64"/>
      <c r="EAN51" s="64"/>
      <c r="EAO51" s="64"/>
      <c r="EAP51" s="64"/>
      <c r="EAQ51" s="64"/>
      <c r="EAR51" s="64"/>
      <c r="EAS51" s="64"/>
      <c r="EAT51" s="64"/>
      <c r="EAU51" s="64"/>
      <c r="EAV51" s="64"/>
      <c r="EAW51" s="64"/>
      <c r="EAX51" s="64"/>
      <c r="EAY51" s="64"/>
      <c r="EAZ51" s="64"/>
      <c r="EBA51" s="64"/>
      <c r="EBB51" s="64"/>
      <c r="EBC51" s="64"/>
      <c r="EBD51" s="64"/>
      <c r="EBE51" s="64"/>
      <c r="EBF51" s="64"/>
      <c r="EBG51" s="64"/>
      <c r="EBH51" s="64"/>
      <c r="EBI51" s="64"/>
      <c r="EBJ51" s="64"/>
      <c r="EBK51" s="64"/>
      <c r="EBL51" s="64"/>
      <c r="EBM51" s="64"/>
      <c r="EBN51" s="64"/>
      <c r="EBO51" s="64"/>
      <c r="EBP51" s="64"/>
      <c r="EBQ51" s="64"/>
      <c r="EBR51" s="64"/>
      <c r="EBS51" s="64"/>
      <c r="EBT51" s="64"/>
      <c r="EBU51" s="64"/>
      <c r="EBV51" s="64"/>
      <c r="EBW51" s="64"/>
      <c r="EBX51" s="64"/>
      <c r="EBY51" s="64"/>
      <c r="EBZ51" s="64"/>
      <c r="ECA51" s="64"/>
      <c r="ECB51" s="64"/>
      <c r="ECC51" s="64"/>
      <c r="ECD51" s="64"/>
      <c r="ECE51" s="64"/>
      <c r="ECF51" s="64"/>
      <c r="ECG51" s="64"/>
      <c r="ECH51" s="64"/>
      <c r="ECI51" s="64"/>
      <c r="ECJ51" s="64"/>
      <c r="ECK51" s="64"/>
      <c r="ECL51" s="64"/>
      <c r="ECM51" s="64"/>
      <c r="ECN51" s="64"/>
      <c r="ECO51" s="64"/>
      <c r="ECP51" s="64"/>
      <c r="ECQ51" s="64"/>
      <c r="ECR51" s="64"/>
      <c r="ECS51" s="64"/>
      <c r="ECT51" s="64"/>
      <c r="ECU51" s="64"/>
      <c r="ECV51" s="64"/>
      <c r="ECW51" s="64"/>
      <c r="ECX51" s="64"/>
      <c r="ECY51" s="64"/>
      <c r="ECZ51" s="64"/>
      <c r="EDA51" s="64"/>
      <c r="EDB51" s="64"/>
      <c r="EDC51" s="64"/>
      <c r="EDD51" s="64"/>
      <c r="EDE51" s="64"/>
      <c r="EDF51" s="64"/>
      <c r="EDG51" s="64"/>
      <c r="EDH51" s="64"/>
      <c r="EDI51" s="64"/>
      <c r="EDJ51" s="64"/>
      <c r="EDK51" s="64"/>
      <c r="EDL51" s="64"/>
      <c r="EDM51" s="64"/>
      <c r="EDN51" s="64"/>
      <c r="EDO51" s="64"/>
      <c r="EDP51" s="64"/>
      <c r="EDQ51" s="64"/>
      <c r="EDR51" s="64"/>
      <c r="EDS51" s="64"/>
      <c r="EDT51" s="64"/>
      <c r="EDU51" s="64"/>
      <c r="EDV51" s="64"/>
      <c r="EDW51" s="64"/>
      <c r="EDX51" s="64"/>
      <c r="EDY51" s="64"/>
      <c r="EDZ51" s="64"/>
      <c r="EEA51" s="64"/>
      <c r="EEB51" s="64"/>
      <c r="EEC51" s="64"/>
      <c r="EED51" s="64"/>
      <c r="EEE51" s="64"/>
      <c r="EEF51" s="64"/>
      <c r="EEG51" s="64"/>
      <c r="EEH51" s="64"/>
      <c r="EEI51" s="64"/>
      <c r="EEJ51" s="64"/>
      <c r="EEK51" s="64"/>
      <c r="EEL51" s="64"/>
      <c r="EEM51" s="64"/>
      <c r="EEN51" s="64"/>
      <c r="EEO51" s="64"/>
      <c r="EEP51" s="64"/>
      <c r="EEQ51" s="64"/>
      <c r="EER51" s="64"/>
      <c r="EES51" s="64"/>
      <c r="EET51" s="64"/>
      <c r="EEU51" s="64"/>
      <c r="EEV51" s="64"/>
      <c r="EEW51" s="64"/>
      <c r="EEX51" s="64"/>
      <c r="EEY51" s="64"/>
      <c r="EEZ51" s="64"/>
      <c r="EFA51" s="64"/>
      <c r="EFB51" s="64"/>
      <c r="EFC51" s="64"/>
      <c r="EFD51" s="64"/>
      <c r="EFE51" s="64"/>
      <c r="EFF51" s="64"/>
      <c r="EFG51" s="64"/>
      <c r="EFH51" s="64"/>
      <c r="EFI51" s="64"/>
      <c r="EFJ51" s="64"/>
      <c r="EFK51" s="64"/>
      <c r="EFL51" s="64"/>
      <c r="EFM51" s="64"/>
      <c r="EFN51" s="64"/>
      <c r="EFO51" s="64"/>
      <c r="EFP51" s="64"/>
      <c r="EFQ51" s="64"/>
      <c r="EFR51" s="64"/>
      <c r="EFS51" s="64"/>
      <c r="EFT51" s="64"/>
      <c r="EFU51" s="64"/>
      <c r="EFV51" s="64"/>
      <c r="EFW51" s="64"/>
      <c r="EFX51" s="64"/>
      <c r="EFY51" s="64"/>
      <c r="EFZ51" s="64"/>
      <c r="EGA51" s="64"/>
      <c r="EGB51" s="64"/>
      <c r="EGC51" s="64"/>
      <c r="EGD51" s="64"/>
      <c r="EGE51" s="64"/>
      <c r="EGF51" s="64"/>
      <c r="EGG51" s="64"/>
      <c r="EGH51" s="64"/>
      <c r="EGI51" s="64"/>
      <c r="EGJ51" s="64"/>
      <c r="EGK51" s="64"/>
      <c r="EGL51" s="64"/>
      <c r="EGM51" s="64"/>
      <c r="EGN51" s="64"/>
      <c r="EGO51" s="64"/>
      <c r="EGP51" s="64"/>
      <c r="EGQ51" s="64"/>
      <c r="EGR51" s="64"/>
      <c r="EGS51" s="64"/>
      <c r="EGT51" s="64"/>
      <c r="EGU51" s="64"/>
      <c r="EGV51" s="64"/>
      <c r="EGW51" s="64"/>
      <c r="EGX51" s="64"/>
      <c r="EGY51" s="64"/>
      <c r="EGZ51" s="64"/>
      <c r="EHA51" s="64"/>
      <c r="EHB51" s="64"/>
      <c r="EHC51" s="64"/>
      <c r="EHD51" s="64"/>
      <c r="EHE51" s="64"/>
      <c r="EHF51" s="64"/>
      <c r="EHG51" s="64"/>
      <c r="EHH51" s="64"/>
      <c r="EHI51" s="64"/>
      <c r="EHJ51" s="64"/>
      <c r="EHK51" s="64"/>
      <c r="EHL51" s="64"/>
      <c r="EHM51" s="64"/>
      <c r="EHN51" s="64"/>
      <c r="EHO51" s="64"/>
      <c r="EHP51" s="64"/>
      <c r="EHQ51" s="64"/>
      <c r="EHR51" s="64"/>
      <c r="EHS51" s="64"/>
      <c r="EHT51" s="64"/>
      <c r="EHU51" s="64"/>
      <c r="EHV51" s="64"/>
      <c r="EHW51" s="64"/>
      <c r="EHX51" s="64"/>
      <c r="EHY51" s="64"/>
      <c r="EHZ51" s="64"/>
      <c r="EIA51" s="64"/>
      <c r="EIB51" s="64"/>
      <c r="EIC51" s="64"/>
      <c r="EID51" s="64"/>
      <c r="EIE51" s="64"/>
      <c r="EIF51" s="64"/>
      <c r="EIG51" s="64"/>
      <c r="EIH51" s="64"/>
      <c r="EII51" s="64"/>
      <c r="EIJ51" s="64"/>
      <c r="EIK51" s="64"/>
      <c r="EIL51" s="64"/>
      <c r="EIM51" s="64"/>
      <c r="EIN51" s="64"/>
      <c r="EIO51" s="64"/>
      <c r="EIP51" s="64"/>
      <c r="EIQ51" s="64"/>
      <c r="EIR51" s="64"/>
      <c r="EIS51" s="64"/>
      <c r="EIT51" s="64"/>
      <c r="EIU51" s="64"/>
      <c r="EIV51" s="64"/>
      <c r="EIW51" s="64"/>
      <c r="EIX51" s="64"/>
      <c r="EIY51" s="64"/>
      <c r="EIZ51" s="64"/>
      <c r="EJA51" s="64"/>
      <c r="EJB51" s="64"/>
      <c r="EJC51" s="64"/>
      <c r="EJD51" s="64"/>
      <c r="EJE51" s="64"/>
      <c r="EJF51" s="64"/>
      <c r="EJG51" s="64"/>
      <c r="EJH51" s="64"/>
      <c r="EJI51" s="64"/>
      <c r="EJJ51" s="64"/>
      <c r="EJK51" s="64"/>
      <c r="EJL51" s="64"/>
      <c r="EJM51" s="64"/>
      <c r="EJN51" s="64"/>
      <c r="EJO51" s="64"/>
      <c r="EJP51" s="64"/>
      <c r="EJQ51" s="64"/>
      <c r="EJR51" s="64"/>
      <c r="EJS51" s="64"/>
      <c r="EJT51" s="64"/>
      <c r="EJU51" s="64"/>
      <c r="EJV51" s="64"/>
      <c r="EJW51" s="64"/>
      <c r="EJX51" s="64"/>
      <c r="EJY51" s="64"/>
      <c r="EJZ51" s="64"/>
      <c r="EKA51" s="64"/>
      <c r="EKB51" s="64"/>
      <c r="EKC51" s="64"/>
      <c r="EKD51" s="64"/>
      <c r="EKE51" s="64"/>
      <c r="EKF51" s="64"/>
      <c r="EKG51" s="64"/>
      <c r="EKH51" s="64"/>
      <c r="EKI51" s="64"/>
      <c r="EKJ51" s="64"/>
      <c r="EKK51" s="64"/>
      <c r="EKL51" s="64"/>
      <c r="EKM51" s="64"/>
      <c r="EKN51" s="64"/>
      <c r="EKO51" s="64"/>
      <c r="EKP51" s="64"/>
      <c r="EKQ51" s="64"/>
      <c r="EKR51" s="64"/>
      <c r="EKS51" s="64"/>
      <c r="EKT51" s="64"/>
      <c r="EKU51" s="64"/>
      <c r="EKV51" s="64"/>
      <c r="EKW51" s="64"/>
      <c r="EKX51" s="64"/>
      <c r="EKY51" s="64"/>
      <c r="EKZ51" s="64"/>
      <c r="ELA51" s="64"/>
      <c r="ELB51" s="64"/>
      <c r="ELC51" s="64"/>
      <c r="ELD51" s="64"/>
      <c r="ELE51" s="64"/>
      <c r="ELF51" s="64"/>
      <c r="ELG51" s="64"/>
      <c r="ELH51" s="64"/>
      <c r="ELI51" s="64"/>
      <c r="ELJ51" s="64"/>
      <c r="ELK51" s="64"/>
      <c r="ELL51" s="64"/>
      <c r="ELM51" s="64"/>
      <c r="ELN51" s="64"/>
      <c r="ELO51" s="64"/>
      <c r="ELP51" s="64"/>
      <c r="ELQ51" s="64"/>
      <c r="ELR51" s="64"/>
      <c r="ELS51" s="64"/>
      <c r="ELT51" s="64"/>
      <c r="ELU51" s="64"/>
      <c r="ELV51" s="64"/>
      <c r="ELW51" s="64"/>
      <c r="ELX51" s="64"/>
      <c r="ELY51" s="64"/>
      <c r="ELZ51" s="64"/>
      <c r="EMA51" s="64"/>
      <c r="EMB51" s="64"/>
      <c r="EMC51" s="64"/>
      <c r="EMD51" s="64"/>
      <c r="EME51" s="64"/>
      <c r="EMF51" s="64"/>
      <c r="EMG51" s="64"/>
      <c r="EMH51" s="64"/>
      <c r="EMI51" s="64"/>
      <c r="EMJ51" s="64"/>
      <c r="EMK51" s="64"/>
      <c r="EML51" s="64"/>
      <c r="EMM51" s="64"/>
      <c r="EMN51" s="64"/>
      <c r="EMO51" s="64"/>
      <c r="EMP51" s="64"/>
      <c r="EMQ51" s="64"/>
      <c r="EMR51" s="64"/>
      <c r="EMS51" s="64"/>
      <c r="EMT51" s="64"/>
      <c r="EMU51" s="64"/>
      <c r="EMV51" s="64"/>
      <c r="EMW51" s="64"/>
      <c r="EMX51" s="64"/>
      <c r="EMY51" s="64"/>
      <c r="EMZ51" s="64"/>
      <c r="ENA51" s="64"/>
      <c r="ENB51" s="64"/>
      <c r="ENC51" s="64"/>
      <c r="END51" s="64"/>
      <c r="ENE51" s="64"/>
      <c r="ENF51" s="64"/>
      <c r="ENG51" s="64"/>
      <c r="ENH51" s="64"/>
      <c r="ENI51" s="64"/>
      <c r="ENJ51" s="64"/>
      <c r="ENK51" s="64"/>
      <c r="ENL51" s="64"/>
      <c r="ENM51" s="64"/>
      <c r="ENN51" s="64"/>
      <c r="ENO51" s="64"/>
      <c r="ENP51" s="64"/>
      <c r="ENQ51" s="64"/>
      <c r="ENR51" s="64"/>
      <c r="ENS51" s="64"/>
      <c r="ENT51" s="64"/>
      <c r="ENU51" s="64"/>
      <c r="ENV51" s="64"/>
      <c r="ENW51" s="64"/>
      <c r="ENX51" s="64"/>
      <c r="ENY51" s="64"/>
      <c r="ENZ51" s="64"/>
      <c r="EOA51" s="64"/>
      <c r="EOB51" s="64"/>
      <c r="EOC51" s="64"/>
      <c r="EOD51" s="64"/>
      <c r="EOE51" s="64"/>
      <c r="EOF51" s="64"/>
      <c r="EOG51" s="64"/>
      <c r="EOH51" s="64"/>
      <c r="EOI51" s="64"/>
      <c r="EOJ51" s="64"/>
      <c r="EOK51" s="64"/>
      <c r="EOL51" s="64"/>
      <c r="EOM51" s="64"/>
      <c r="EON51" s="64"/>
      <c r="EOO51" s="64"/>
      <c r="EOP51" s="64"/>
      <c r="EOQ51" s="64"/>
      <c r="EOR51" s="64"/>
      <c r="EOS51" s="64"/>
      <c r="EOT51" s="64"/>
      <c r="EOU51" s="64"/>
      <c r="EOV51" s="64"/>
      <c r="EOW51" s="64"/>
      <c r="EOX51" s="64"/>
      <c r="EOY51" s="64"/>
      <c r="EOZ51" s="64"/>
      <c r="EPA51" s="64"/>
      <c r="EPB51" s="64"/>
      <c r="EPC51" s="64"/>
      <c r="EPD51" s="64"/>
      <c r="EPE51" s="64"/>
      <c r="EPF51" s="64"/>
      <c r="EPG51" s="64"/>
      <c r="EPH51" s="64"/>
      <c r="EPI51" s="64"/>
      <c r="EPJ51" s="64"/>
      <c r="EPK51" s="64"/>
      <c r="EPL51" s="64"/>
      <c r="EPM51" s="64"/>
      <c r="EPN51" s="64"/>
      <c r="EPO51" s="64"/>
      <c r="EPP51" s="64"/>
      <c r="EPQ51" s="64"/>
      <c r="EPR51" s="64"/>
      <c r="EPS51" s="64"/>
      <c r="EPT51" s="64"/>
      <c r="EPU51" s="64"/>
      <c r="EPV51" s="64"/>
      <c r="EPW51" s="64"/>
      <c r="EPX51" s="64"/>
      <c r="EPY51" s="64"/>
      <c r="EPZ51" s="64"/>
      <c r="EQA51" s="64"/>
      <c r="EQB51" s="64"/>
      <c r="EQC51" s="64"/>
      <c r="EQD51" s="64"/>
      <c r="EQE51" s="64"/>
      <c r="EQF51" s="64"/>
      <c r="EQG51" s="64"/>
      <c r="EQH51" s="64"/>
      <c r="EQI51" s="64"/>
      <c r="EQJ51" s="64"/>
      <c r="EQK51" s="64"/>
      <c r="EQL51" s="64"/>
      <c r="EQM51" s="64"/>
      <c r="EQN51" s="64"/>
      <c r="EQO51" s="64"/>
      <c r="EQP51" s="64"/>
      <c r="EQQ51" s="64"/>
      <c r="EQR51" s="64"/>
      <c r="EQS51" s="64"/>
      <c r="EQT51" s="64"/>
      <c r="EQU51" s="64"/>
      <c r="EQV51" s="64"/>
      <c r="EQW51" s="64"/>
      <c r="EQX51" s="64"/>
      <c r="EQY51" s="64"/>
      <c r="EQZ51" s="64"/>
      <c r="ERA51" s="64"/>
      <c r="ERB51" s="64"/>
      <c r="ERC51" s="64"/>
      <c r="ERD51" s="64"/>
      <c r="ERE51" s="64"/>
      <c r="ERF51" s="64"/>
      <c r="ERG51" s="64"/>
      <c r="ERH51" s="64"/>
      <c r="ERI51" s="64"/>
      <c r="ERJ51" s="64"/>
      <c r="ERK51" s="64"/>
      <c r="ERL51" s="64"/>
      <c r="ERM51" s="64"/>
      <c r="ERN51" s="64"/>
      <c r="ERO51" s="64"/>
      <c r="ERP51" s="64"/>
      <c r="ERQ51" s="64"/>
      <c r="ERR51" s="64"/>
      <c r="ERS51" s="64"/>
      <c r="ERT51" s="64"/>
      <c r="ERU51" s="64"/>
      <c r="ERV51" s="64"/>
      <c r="ERW51" s="64"/>
      <c r="ERX51" s="64"/>
      <c r="ERY51" s="64"/>
      <c r="ERZ51" s="64"/>
      <c r="ESA51" s="64"/>
      <c r="ESB51" s="64"/>
      <c r="ESC51" s="64"/>
      <c r="ESD51" s="64"/>
      <c r="ESE51" s="64"/>
      <c r="ESF51" s="64"/>
      <c r="ESG51" s="64"/>
      <c r="ESH51" s="64"/>
      <c r="ESI51" s="64"/>
      <c r="ESJ51" s="64"/>
      <c r="ESK51" s="64"/>
      <c r="ESL51" s="64"/>
      <c r="ESM51" s="64"/>
      <c r="ESN51" s="64"/>
      <c r="ESO51" s="64"/>
      <c r="ESP51" s="64"/>
      <c r="ESQ51" s="64"/>
      <c r="ESR51" s="64"/>
      <c r="ESS51" s="64"/>
      <c r="EST51" s="64"/>
      <c r="ESU51" s="64"/>
      <c r="ESV51" s="64"/>
      <c r="ESW51" s="64"/>
      <c r="ESX51" s="64"/>
      <c r="ESY51" s="64"/>
      <c r="ESZ51" s="64"/>
      <c r="ETA51" s="64"/>
      <c r="ETB51" s="64"/>
      <c r="ETC51" s="64"/>
      <c r="ETD51" s="64"/>
      <c r="ETE51" s="64"/>
      <c r="ETF51" s="64"/>
      <c r="ETG51" s="64"/>
      <c r="ETH51" s="64"/>
      <c r="ETI51" s="64"/>
      <c r="ETJ51" s="64"/>
      <c r="ETK51" s="64"/>
      <c r="ETL51" s="64"/>
      <c r="ETM51" s="64"/>
      <c r="ETN51" s="64"/>
      <c r="ETO51" s="64"/>
      <c r="ETP51" s="64"/>
      <c r="ETQ51" s="64"/>
      <c r="ETR51" s="64"/>
      <c r="ETS51" s="64"/>
      <c r="ETT51" s="64"/>
      <c r="ETU51" s="64"/>
      <c r="ETV51" s="64"/>
      <c r="ETW51" s="64"/>
      <c r="ETX51" s="64"/>
      <c r="ETY51" s="64"/>
      <c r="ETZ51" s="64"/>
      <c r="EUA51" s="64"/>
      <c r="EUB51" s="64"/>
      <c r="EUC51" s="64"/>
      <c r="EUD51" s="64"/>
      <c r="EUE51" s="64"/>
      <c r="EUF51" s="64"/>
      <c r="EUG51" s="64"/>
      <c r="EUH51" s="64"/>
      <c r="EUI51" s="64"/>
      <c r="EUJ51" s="64"/>
      <c r="EUK51" s="64"/>
      <c r="EUL51" s="64"/>
      <c r="EUM51" s="64"/>
      <c r="EUN51" s="64"/>
      <c r="EUO51" s="64"/>
      <c r="EUP51" s="64"/>
      <c r="EUQ51" s="64"/>
      <c r="EUR51" s="64"/>
      <c r="EUS51" s="64"/>
      <c r="EUT51" s="64"/>
      <c r="EUU51" s="64"/>
      <c r="EUV51" s="64"/>
      <c r="EUW51" s="64"/>
      <c r="EUX51" s="64"/>
      <c r="EUY51" s="64"/>
      <c r="EUZ51" s="64"/>
      <c r="EVA51" s="64"/>
      <c r="EVB51" s="64"/>
      <c r="EVC51" s="64"/>
      <c r="EVD51" s="64"/>
      <c r="EVE51" s="64"/>
      <c r="EVF51" s="64"/>
      <c r="EVG51" s="64"/>
      <c r="EVH51" s="64"/>
      <c r="EVI51" s="64"/>
      <c r="EVJ51" s="64"/>
      <c r="EVK51" s="64"/>
      <c r="EVL51" s="64"/>
      <c r="EVM51" s="64"/>
      <c r="EVN51" s="64"/>
      <c r="EVO51" s="64"/>
      <c r="EVP51" s="64"/>
      <c r="EVQ51" s="64"/>
      <c r="EVR51" s="64"/>
      <c r="EVS51" s="64"/>
      <c r="EVT51" s="64"/>
      <c r="EVU51" s="64"/>
      <c r="EVV51" s="64"/>
      <c r="EVW51" s="64"/>
      <c r="EVX51" s="64"/>
      <c r="EVY51" s="64"/>
      <c r="EVZ51" s="64"/>
      <c r="EWA51" s="64"/>
      <c r="EWB51" s="64"/>
      <c r="EWC51" s="64"/>
      <c r="EWD51" s="64"/>
      <c r="EWE51" s="64"/>
      <c r="EWF51" s="64"/>
      <c r="EWG51" s="64"/>
      <c r="EWH51" s="64"/>
      <c r="EWI51" s="64"/>
      <c r="EWJ51" s="64"/>
      <c r="EWK51" s="64"/>
      <c r="EWL51" s="64"/>
      <c r="EWM51" s="64"/>
      <c r="EWN51" s="64"/>
      <c r="EWO51" s="64"/>
      <c r="EWP51" s="64"/>
      <c r="EWQ51" s="64"/>
      <c r="EWR51" s="64"/>
      <c r="EWS51" s="64"/>
      <c r="EWT51" s="64"/>
      <c r="EWU51" s="64"/>
      <c r="EWV51" s="64"/>
      <c r="EWW51" s="64"/>
      <c r="EWX51" s="64"/>
      <c r="EWY51" s="64"/>
      <c r="EWZ51" s="64"/>
      <c r="EXA51" s="64"/>
      <c r="EXB51" s="64"/>
      <c r="EXC51" s="64"/>
      <c r="EXD51" s="64"/>
      <c r="EXE51" s="64"/>
      <c r="EXF51" s="64"/>
      <c r="EXG51" s="64"/>
      <c r="EXH51" s="64"/>
      <c r="EXI51" s="64"/>
      <c r="EXJ51" s="64"/>
      <c r="EXK51" s="64"/>
      <c r="EXL51" s="64"/>
      <c r="EXM51" s="64"/>
      <c r="EXN51" s="64"/>
      <c r="EXO51" s="64"/>
      <c r="EXP51" s="64"/>
      <c r="EXQ51" s="64"/>
      <c r="EXR51" s="64"/>
      <c r="EXS51" s="64"/>
      <c r="EXT51" s="64"/>
      <c r="EXU51" s="64"/>
      <c r="EXV51" s="64"/>
      <c r="EXW51" s="64"/>
      <c r="EXX51" s="64"/>
      <c r="EXY51" s="64"/>
      <c r="EXZ51" s="64"/>
      <c r="EYA51" s="64"/>
      <c r="EYB51" s="64"/>
      <c r="EYC51" s="64"/>
      <c r="EYD51" s="64"/>
      <c r="EYE51" s="64"/>
      <c r="EYF51" s="64"/>
      <c r="EYG51" s="64"/>
      <c r="EYH51" s="64"/>
      <c r="EYI51" s="64"/>
      <c r="EYJ51" s="64"/>
      <c r="EYK51" s="64"/>
      <c r="EYL51" s="64"/>
      <c r="EYM51" s="64"/>
      <c r="EYN51" s="64"/>
      <c r="EYO51" s="64"/>
      <c r="EYP51" s="64"/>
      <c r="EYQ51" s="64"/>
      <c r="EYR51" s="64"/>
      <c r="EYS51" s="64"/>
      <c r="EYT51" s="64"/>
      <c r="EYU51" s="64"/>
      <c r="EYV51" s="64"/>
      <c r="EYW51" s="64"/>
      <c r="EYX51" s="64"/>
      <c r="EYY51" s="64"/>
      <c r="EYZ51" s="64"/>
      <c r="EZA51" s="64"/>
      <c r="EZB51" s="64"/>
      <c r="EZC51" s="64"/>
      <c r="EZD51" s="64"/>
      <c r="EZE51" s="64"/>
      <c r="EZF51" s="64"/>
      <c r="EZG51" s="64"/>
      <c r="EZH51" s="64"/>
      <c r="EZI51" s="64"/>
      <c r="EZJ51" s="64"/>
      <c r="EZK51" s="64"/>
      <c r="EZL51" s="64"/>
      <c r="EZM51" s="64"/>
      <c r="EZN51" s="64"/>
      <c r="EZO51" s="64"/>
      <c r="EZP51" s="64"/>
      <c r="EZQ51" s="64"/>
      <c r="EZR51" s="64"/>
      <c r="EZS51" s="64"/>
      <c r="EZT51" s="64"/>
      <c r="EZU51" s="64"/>
      <c r="EZV51" s="64"/>
      <c r="EZW51" s="64"/>
      <c r="EZX51" s="64"/>
      <c r="EZY51" s="64"/>
      <c r="EZZ51" s="64"/>
      <c r="FAA51" s="64"/>
      <c r="FAB51" s="64"/>
      <c r="FAC51" s="64"/>
      <c r="FAD51" s="64"/>
      <c r="FAE51" s="64"/>
      <c r="FAF51" s="64"/>
      <c r="FAG51" s="64"/>
      <c r="FAH51" s="64"/>
      <c r="FAI51" s="64"/>
      <c r="FAJ51" s="64"/>
      <c r="FAK51" s="64"/>
      <c r="FAL51" s="64"/>
      <c r="FAM51" s="64"/>
      <c r="FAN51" s="64"/>
      <c r="FAO51" s="64"/>
      <c r="FAP51" s="64"/>
      <c r="FAQ51" s="64"/>
      <c r="FAR51" s="64"/>
      <c r="FAS51" s="64"/>
      <c r="FAT51" s="64"/>
      <c r="FAU51" s="64"/>
      <c r="FAV51" s="64"/>
      <c r="FAW51" s="64"/>
      <c r="FAX51" s="64"/>
      <c r="FAY51" s="64"/>
      <c r="FAZ51" s="64"/>
      <c r="FBA51" s="64"/>
      <c r="FBB51" s="64"/>
      <c r="FBC51" s="64"/>
      <c r="FBD51" s="64"/>
      <c r="FBE51" s="64"/>
      <c r="FBF51" s="64"/>
      <c r="FBG51" s="64"/>
      <c r="FBH51" s="64"/>
      <c r="FBI51" s="64"/>
      <c r="FBJ51" s="64"/>
      <c r="FBK51" s="64"/>
      <c r="FBL51" s="64"/>
      <c r="FBM51" s="64"/>
      <c r="FBN51" s="64"/>
      <c r="FBO51" s="64"/>
      <c r="FBP51" s="64"/>
      <c r="FBQ51" s="64"/>
      <c r="FBR51" s="64"/>
      <c r="FBS51" s="64"/>
      <c r="FBT51" s="64"/>
      <c r="FBU51" s="64"/>
      <c r="FBV51" s="64"/>
      <c r="FBW51" s="64"/>
      <c r="FBX51" s="64"/>
      <c r="FBY51" s="64"/>
      <c r="FBZ51" s="64"/>
      <c r="FCA51" s="64"/>
      <c r="FCB51" s="64"/>
      <c r="FCC51" s="64"/>
      <c r="FCD51" s="64"/>
      <c r="FCE51" s="64"/>
      <c r="FCF51" s="64"/>
      <c r="FCG51" s="64"/>
      <c r="FCH51" s="64"/>
      <c r="FCI51" s="64"/>
      <c r="FCJ51" s="64"/>
      <c r="FCK51" s="64"/>
      <c r="FCL51" s="64"/>
      <c r="FCM51" s="64"/>
      <c r="FCN51" s="64"/>
      <c r="FCO51" s="64"/>
      <c r="FCP51" s="64"/>
      <c r="FCQ51" s="64"/>
      <c r="FCR51" s="64"/>
      <c r="FCS51" s="64"/>
      <c r="FCT51" s="64"/>
      <c r="FCU51" s="64"/>
      <c r="FCV51" s="64"/>
      <c r="FCW51" s="64"/>
      <c r="FCX51" s="64"/>
      <c r="FCY51" s="64"/>
      <c r="FCZ51" s="64"/>
      <c r="FDA51" s="64"/>
      <c r="FDB51" s="64"/>
      <c r="FDC51" s="64"/>
      <c r="FDD51" s="64"/>
      <c r="FDE51" s="64"/>
      <c r="FDF51" s="64"/>
      <c r="FDG51" s="64"/>
      <c r="FDH51" s="64"/>
      <c r="FDI51" s="64"/>
      <c r="FDJ51" s="64"/>
      <c r="FDK51" s="64"/>
      <c r="FDL51" s="64"/>
      <c r="FDM51" s="64"/>
      <c r="FDN51" s="64"/>
      <c r="FDO51" s="64"/>
      <c r="FDP51" s="64"/>
      <c r="FDQ51" s="64"/>
      <c r="FDR51" s="64"/>
      <c r="FDS51" s="64"/>
      <c r="FDT51" s="64"/>
      <c r="FDU51" s="64"/>
      <c r="FDV51" s="64"/>
      <c r="FDW51" s="64"/>
      <c r="FDX51" s="64"/>
      <c r="FDY51" s="64"/>
      <c r="FDZ51" s="64"/>
      <c r="FEA51" s="64"/>
      <c r="FEB51" s="64"/>
      <c r="FEC51" s="64"/>
      <c r="FED51" s="64"/>
      <c r="FEE51" s="64"/>
      <c r="FEF51" s="64"/>
      <c r="FEG51" s="64"/>
      <c r="FEH51" s="64"/>
      <c r="FEI51" s="64"/>
      <c r="FEJ51" s="64"/>
      <c r="FEK51" s="64"/>
      <c r="FEL51" s="64"/>
      <c r="FEM51" s="64"/>
      <c r="FEN51" s="64"/>
      <c r="FEO51" s="64"/>
      <c r="FEP51" s="64"/>
      <c r="FEQ51" s="64"/>
      <c r="FER51" s="64"/>
      <c r="FES51" s="64"/>
      <c r="FET51" s="64"/>
      <c r="FEU51" s="64"/>
      <c r="FEV51" s="64"/>
      <c r="FEW51" s="64"/>
      <c r="FEX51" s="64"/>
      <c r="FEY51" s="64"/>
      <c r="FEZ51" s="64"/>
      <c r="FFA51" s="64"/>
      <c r="FFB51" s="64"/>
      <c r="FFC51" s="64"/>
      <c r="FFD51" s="64"/>
      <c r="FFE51" s="64"/>
      <c r="FFF51" s="64"/>
      <c r="FFG51" s="64"/>
      <c r="FFH51" s="64"/>
      <c r="FFI51" s="64"/>
      <c r="FFJ51" s="64"/>
      <c r="FFK51" s="64"/>
      <c r="FFL51" s="64"/>
      <c r="FFM51" s="64"/>
      <c r="FFN51" s="64"/>
      <c r="FFO51" s="64"/>
      <c r="FFP51" s="64"/>
      <c r="FFQ51" s="64"/>
      <c r="FFR51" s="64"/>
      <c r="FFS51" s="64"/>
      <c r="FFT51" s="64"/>
      <c r="FFU51" s="64"/>
      <c r="FFV51" s="64"/>
      <c r="FFW51" s="64"/>
      <c r="FFX51" s="64"/>
      <c r="FFY51" s="64"/>
      <c r="FFZ51" s="64"/>
      <c r="FGA51" s="64"/>
      <c r="FGB51" s="64"/>
      <c r="FGC51" s="64"/>
      <c r="FGD51" s="64"/>
      <c r="FGE51" s="64"/>
      <c r="FGF51" s="64"/>
      <c r="FGG51" s="64"/>
      <c r="FGH51" s="64"/>
      <c r="FGI51" s="64"/>
      <c r="FGJ51" s="64"/>
      <c r="FGK51" s="64"/>
      <c r="FGL51" s="64"/>
      <c r="FGM51" s="64"/>
      <c r="FGN51" s="64"/>
      <c r="FGO51" s="64"/>
      <c r="FGP51" s="64"/>
      <c r="FGQ51" s="64"/>
      <c r="FGR51" s="64"/>
      <c r="FGS51" s="64"/>
      <c r="FGT51" s="64"/>
      <c r="FGU51" s="64"/>
      <c r="FGV51" s="64"/>
      <c r="FGW51" s="64"/>
      <c r="FGX51" s="64"/>
      <c r="FGY51" s="64"/>
      <c r="FGZ51" s="64"/>
      <c r="FHA51" s="64"/>
      <c r="FHB51" s="64"/>
      <c r="FHC51" s="64"/>
      <c r="FHD51" s="64"/>
      <c r="FHE51" s="64"/>
      <c r="FHF51" s="64"/>
      <c r="FHG51" s="64"/>
      <c r="FHH51" s="64"/>
      <c r="FHI51" s="64"/>
      <c r="FHJ51" s="64"/>
      <c r="FHK51" s="64"/>
      <c r="FHL51" s="64"/>
      <c r="FHM51" s="64"/>
      <c r="FHN51" s="64"/>
      <c r="FHO51" s="64"/>
      <c r="FHP51" s="64"/>
      <c r="FHQ51" s="64"/>
      <c r="FHR51" s="64"/>
      <c r="FHS51" s="64"/>
      <c r="FHT51" s="64"/>
      <c r="FHU51" s="64"/>
      <c r="FHV51" s="64"/>
      <c r="FHW51" s="64"/>
      <c r="FHX51" s="64"/>
      <c r="FHY51" s="64"/>
      <c r="FHZ51" s="64"/>
      <c r="FIA51" s="64"/>
      <c r="FIB51" s="64"/>
      <c r="FIC51" s="64"/>
      <c r="FID51" s="64"/>
      <c r="FIE51" s="64"/>
      <c r="FIF51" s="64"/>
      <c r="FIG51" s="64"/>
      <c r="FIH51" s="64"/>
      <c r="FII51" s="64"/>
      <c r="FIJ51" s="64"/>
      <c r="FIK51" s="64"/>
      <c r="FIL51" s="64"/>
      <c r="FIM51" s="64"/>
      <c r="FIN51" s="64"/>
      <c r="FIO51" s="64"/>
      <c r="FIP51" s="64"/>
      <c r="FIQ51" s="64"/>
      <c r="FIR51" s="64"/>
      <c r="FIS51" s="64"/>
      <c r="FIT51" s="64"/>
      <c r="FIU51" s="64"/>
      <c r="FIV51" s="64"/>
      <c r="FIW51" s="64"/>
      <c r="FIX51" s="64"/>
      <c r="FIY51" s="64"/>
      <c r="FIZ51" s="64"/>
      <c r="FJA51" s="64"/>
      <c r="FJB51" s="64"/>
      <c r="FJC51" s="64"/>
      <c r="FJD51" s="64"/>
      <c r="FJE51" s="64"/>
      <c r="FJF51" s="64"/>
      <c r="FJG51" s="64"/>
      <c r="FJH51" s="64"/>
      <c r="FJI51" s="64"/>
      <c r="FJJ51" s="64"/>
      <c r="FJK51" s="64"/>
      <c r="FJL51" s="64"/>
      <c r="FJM51" s="64"/>
      <c r="FJN51" s="64"/>
      <c r="FJO51" s="64"/>
      <c r="FJP51" s="64"/>
      <c r="FJQ51" s="64"/>
      <c r="FJR51" s="64"/>
      <c r="FJS51" s="64"/>
      <c r="FJT51" s="64"/>
      <c r="FJU51" s="64"/>
      <c r="FJV51" s="64"/>
      <c r="FJW51" s="64"/>
      <c r="FJX51" s="64"/>
      <c r="FJY51" s="64"/>
      <c r="FJZ51" s="64"/>
      <c r="FKA51" s="64"/>
      <c r="FKB51" s="64"/>
      <c r="FKC51" s="64"/>
      <c r="FKD51" s="64"/>
      <c r="FKE51" s="64"/>
      <c r="FKF51" s="64"/>
      <c r="FKG51" s="64"/>
      <c r="FKH51" s="64"/>
      <c r="FKI51" s="64"/>
      <c r="FKJ51" s="64"/>
      <c r="FKK51" s="64"/>
      <c r="FKL51" s="64"/>
      <c r="FKM51" s="64"/>
      <c r="FKN51" s="64"/>
      <c r="FKO51" s="64"/>
      <c r="FKP51" s="64"/>
      <c r="FKQ51" s="64"/>
      <c r="FKR51" s="64"/>
      <c r="FKS51" s="64"/>
      <c r="FKT51" s="64"/>
      <c r="FKU51" s="64"/>
      <c r="FKV51" s="64"/>
      <c r="FKW51" s="64"/>
      <c r="FKX51" s="64"/>
      <c r="FKY51" s="64"/>
      <c r="FKZ51" s="64"/>
      <c r="FLA51" s="64"/>
      <c r="FLB51" s="64"/>
      <c r="FLC51" s="64"/>
      <c r="FLD51" s="64"/>
      <c r="FLE51" s="64"/>
      <c r="FLF51" s="64"/>
      <c r="FLG51" s="64"/>
      <c r="FLH51" s="64"/>
      <c r="FLI51" s="64"/>
      <c r="FLJ51" s="64"/>
      <c r="FLK51" s="64"/>
      <c r="FLL51" s="64"/>
      <c r="FLM51" s="64"/>
      <c r="FLN51" s="64"/>
      <c r="FLO51" s="64"/>
      <c r="FLP51" s="64"/>
      <c r="FLQ51" s="64"/>
      <c r="FLR51" s="64"/>
      <c r="FLS51" s="64"/>
      <c r="FLT51" s="64"/>
      <c r="FLU51" s="64"/>
      <c r="FLV51" s="64"/>
      <c r="FLW51" s="64"/>
      <c r="FLX51" s="64"/>
      <c r="FLY51" s="64"/>
      <c r="FLZ51" s="64"/>
      <c r="FMA51" s="64"/>
      <c r="FMB51" s="64"/>
      <c r="FMC51" s="64"/>
      <c r="FMD51" s="64"/>
      <c r="FME51" s="64"/>
      <c r="FMF51" s="64"/>
      <c r="FMG51" s="64"/>
      <c r="FMH51" s="64"/>
      <c r="FMI51" s="64"/>
      <c r="FMJ51" s="64"/>
      <c r="FMK51" s="64"/>
      <c r="FML51" s="64"/>
      <c r="FMM51" s="64"/>
      <c r="FMN51" s="64"/>
      <c r="FMO51" s="64"/>
      <c r="FMP51" s="64"/>
      <c r="FMQ51" s="64"/>
      <c r="FMR51" s="64"/>
      <c r="FMS51" s="64"/>
      <c r="FMT51" s="64"/>
      <c r="FMU51" s="64"/>
      <c r="FMV51" s="64"/>
      <c r="FMW51" s="64"/>
      <c r="FMX51" s="64"/>
      <c r="FMY51" s="64"/>
      <c r="FMZ51" s="64"/>
      <c r="FNA51" s="64"/>
      <c r="FNB51" s="64"/>
      <c r="FNC51" s="64"/>
      <c r="FND51" s="64"/>
      <c r="FNE51" s="64"/>
      <c r="FNF51" s="64"/>
      <c r="FNG51" s="64"/>
      <c r="FNH51" s="64"/>
      <c r="FNI51" s="64"/>
      <c r="FNJ51" s="64"/>
      <c r="FNK51" s="64"/>
      <c r="FNL51" s="64"/>
      <c r="FNM51" s="64"/>
      <c r="FNN51" s="64"/>
      <c r="FNO51" s="64"/>
      <c r="FNP51" s="64"/>
      <c r="FNQ51" s="64"/>
      <c r="FNR51" s="64"/>
      <c r="FNS51" s="64"/>
      <c r="FNT51" s="64"/>
      <c r="FNU51" s="64"/>
      <c r="FNV51" s="64"/>
      <c r="FNW51" s="64"/>
      <c r="FNX51" s="64"/>
      <c r="FNY51" s="64"/>
      <c r="FNZ51" s="64"/>
      <c r="FOA51" s="64"/>
      <c r="FOB51" s="64"/>
      <c r="FOC51" s="64"/>
      <c r="FOD51" s="64"/>
      <c r="FOE51" s="64"/>
      <c r="FOF51" s="64"/>
      <c r="FOG51" s="64"/>
      <c r="FOH51" s="64"/>
      <c r="FOI51" s="64"/>
      <c r="FOJ51" s="64"/>
      <c r="FOK51" s="64"/>
      <c r="FOL51" s="64"/>
      <c r="FOM51" s="64"/>
      <c r="FON51" s="64"/>
      <c r="FOO51" s="64"/>
      <c r="FOP51" s="64"/>
      <c r="FOQ51" s="64"/>
      <c r="FOR51" s="64"/>
      <c r="FOS51" s="64"/>
      <c r="FOT51" s="64"/>
      <c r="FOU51" s="64"/>
      <c r="FOV51" s="64"/>
      <c r="FOW51" s="64"/>
      <c r="FOX51" s="64"/>
      <c r="FOY51" s="64"/>
      <c r="FOZ51" s="64"/>
      <c r="FPA51" s="64"/>
      <c r="FPB51" s="64"/>
      <c r="FPC51" s="64"/>
      <c r="FPD51" s="64"/>
      <c r="FPE51" s="64"/>
      <c r="FPF51" s="64"/>
      <c r="FPG51" s="64"/>
      <c r="FPH51" s="64"/>
      <c r="FPI51" s="64"/>
      <c r="FPJ51" s="64"/>
      <c r="FPK51" s="64"/>
      <c r="FPL51" s="64"/>
      <c r="FPM51" s="64"/>
      <c r="FPN51" s="64"/>
      <c r="FPO51" s="64"/>
      <c r="FPP51" s="64"/>
      <c r="FPQ51" s="64"/>
      <c r="FPR51" s="64"/>
      <c r="FPS51" s="64"/>
      <c r="FPT51" s="64"/>
      <c r="FPU51" s="64"/>
      <c r="FPV51" s="64"/>
      <c r="FPW51" s="64"/>
      <c r="FPX51" s="64"/>
      <c r="FPY51" s="64"/>
      <c r="FPZ51" s="64"/>
      <c r="FQA51" s="64"/>
      <c r="FQB51" s="64"/>
      <c r="FQC51" s="64"/>
      <c r="FQD51" s="64"/>
      <c r="FQE51" s="64"/>
      <c r="FQF51" s="64"/>
      <c r="FQG51" s="64"/>
      <c r="FQH51" s="64"/>
      <c r="FQI51" s="64"/>
      <c r="FQJ51" s="64"/>
      <c r="FQK51" s="64"/>
      <c r="FQL51" s="64"/>
      <c r="FQM51" s="64"/>
      <c r="FQN51" s="64"/>
      <c r="FQO51" s="64"/>
      <c r="FQP51" s="64"/>
      <c r="FQQ51" s="64"/>
      <c r="FQR51" s="64"/>
      <c r="FQS51" s="64"/>
      <c r="FQT51" s="64"/>
      <c r="FQU51" s="64"/>
      <c r="FQV51" s="64"/>
      <c r="FQW51" s="64"/>
      <c r="FQX51" s="64"/>
      <c r="FQY51" s="64"/>
      <c r="FQZ51" s="64"/>
      <c r="FRA51" s="64"/>
      <c r="FRB51" s="64"/>
      <c r="FRC51" s="64"/>
      <c r="FRD51" s="64"/>
      <c r="FRE51" s="64"/>
      <c r="FRF51" s="64"/>
      <c r="FRG51" s="64"/>
      <c r="FRH51" s="64"/>
      <c r="FRI51" s="64"/>
      <c r="FRJ51" s="64"/>
      <c r="FRK51" s="64"/>
      <c r="FRL51" s="64"/>
      <c r="FRM51" s="64"/>
      <c r="FRN51" s="64"/>
      <c r="FRO51" s="64"/>
      <c r="FRP51" s="64"/>
      <c r="FRQ51" s="64"/>
      <c r="FRR51" s="64"/>
      <c r="FRS51" s="64"/>
      <c r="FRT51" s="64"/>
      <c r="FRU51" s="64"/>
      <c r="FRV51" s="64"/>
      <c r="FRW51" s="64"/>
      <c r="FRX51" s="64"/>
      <c r="FRY51" s="64"/>
      <c r="FRZ51" s="64"/>
      <c r="FSA51" s="64"/>
      <c r="FSB51" s="64"/>
      <c r="FSC51" s="64"/>
      <c r="FSD51" s="64"/>
      <c r="FSE51" s="64"/>
      <c r="FSF51" s="64"/>
      <c r="FSG51" s="64"/>
      <c r="FSH51" s="64"/>
      <c r="FSI51" s="64"/>
      <c r="FSJ51" s="64"/>
      <c r="FSK51" s="64"/>
      <c r="FSL51" s="64"/>
      <c r="FSM51" s="64"/>
      <c r="FSN51" s="64"/>
      <c r="FSO51" s="64"/>
      <c r="FSP51" s="64"/>
      <c r="FSQ51" s="64"/>
      <c r="FSR51" s="64"/>
      <c r="FSS51" s="64"/>
      <c r="FST51" s="64"/>
      <c r="FSU51" s="64"/>
      <c r="FSV51" s="64"/>
      <c r="FSW51" s="64"/>
      <c r="FSX51" s="64"/>
      <c r="FSY51" s="64"/>
      <c r="FSZ51" s="64"/>
      <c r="FTA51" s="64"/>
      <c r="FTB51" s="64"/>
      <c r="FTC51" s="64"/>
      <c r="FTD51" s="64"/>
      <c r="FTE51" s="64"/>
      <c r="FTF51" s="64"/>
      <c r="FTG51" s="64"/>
      <c r="FTH51" s="64"/>
      <c r="FTI51" s="64"/>
      <c r="FTJ51" s="64"/>
      <c r="FTK51" s="64"/>
      <c r="FTL51" s="64"/>
      <c r="FTM51" s="64"/>
      <c r="FTN51" s="64"/>
      <c r="FTO51" s="64"/>
      <c r="FTP51" s="64"/>
      <c r="FTQ51" s="64"/>
      <c r="FTR51" s="64"/>
      <c r="FTS51" s="64"/>
      <c r="FTT51" s="64"/>
      <c r="FTU51" s="64"/>
      <c r="FTV51" s="64"/>
      <c r="FTW51" s="64"/>
      <c r="FTX51" s="64"/>
      <c r="FTY51" s="64"/>
      <c r="FTZ51" s="64"/>
      <c r="FUA51" s="64"/>
      <c r="FUB51" s="64"/>
      <c r="FUC51" s="64"/>
      <c r="FUD51" s="64"/>
      <c r="FUE51" s="64"/>
      <c r="FUF51" s="64"/>
      <c r="FUG51" s="64"/>
      <c r="FUH51" s="64"/>
      <c r="FUI51" s="64"/>
      <c r="FUJ51" s="64"/>
      <c r="FUK51" s="64"/>
      <c r="FUL51" s="64"/>
      <c r="FUM51" s="64"/>
      <c r="FUN51" s="64"/>
      <c r="FUO51" s="64"/>
      <c r="FUP51" s="64"/>
      <c r="FUQ51" s="64"/>
      <c r="FUR51" s="64"/>
      <c r="FUS51" s="64"/>
      <c r="FUT51" s="64"/>
      <c r="FUU51" s="64"/>
      <c r="FUV51" s="64"/>
      <c r="FUW51" s="64"/>
      <c r="FUX51" s="64"/>
      <c r="FUY51" s="64"/>
      <c r="FUZ51" s="64"/>
      <c r="FVA51" s="64"/>
      <c r="FVB51" s="64"/>
      <c r="FVC51" s="64"/>
      <c r="FVD51" s="64"/>
      <c r="FVE51" s="64"/>
      <c r="FVF51" s="64"/>
      <c r="FVG51" s="64"/>
      <c r="FVH51" s="64"/>
      <c r="FVI51" s="64"/>
      <c r="FVJ51" s="64"/>
      <c r="FVK51" s="64"/>
      <c r="FVL51" s="64"/>
      <c r="FVM51" s="64"/>
      <c r="FVN51" s="64"/>
      <c r="FVO51" s="64"/>
      <c r="FVP51" s="64"/>
      <c r="FVQ51" s="64"/>
      <c r="FVR51" s="64"/>
      <c r="FVS51" s="64"/>
      <c r="FVT51" s="64"/>
      <c r="FVU51" s="64"/>
      <c r="FVV51" s="64"/>
      <c r="FVW51" s="64"/>
      <c r="FVX51" s="64"/>
      <c r="FVY51" s="64"/>
      <c r="FVZ51" s="64"/>
      <c r="FWA51" s="64"/>
      <c r="FWB51" s="64"/>
      <c r="FWC51" s="64"/>
      <c r="FWD51" s="64"/>
      <c r="FWE51" s="64"/>
      <c r="FWF51" s="64"/>
      <c r="FWG51" s="64"/>
      <c r="FWH51" s="64"/>
      <c r="FWI51" s="64"/>
      <c r="FWJ51" s="64"/>
      <c r="FWK51" s="64"/>
      <c r="FWL51" s="64"/>
      <c r="FWM51" s="64"/>
      <c r="FWN51" s="64"/>
      <c r="FWO51" s="64"/>
      <c r="FWP51" s="64"/>
      <c r="FWQ51" s="64"/>
      <c r="FWR51" s="64"/>
      <c r="FWS51" s="64"/>
      <c r="FWT51" s="64"/>
      <c r="FWU51" s="64"/>
      <c r="FWV51" s="64"/>
      <c r="FWW51" s="64"/>
      <c r="FWX51" s="64"/>
      <c r="FWY51" s="64"/>
      <c r="FWZ51" s="64"/>
      <c r="FXA51" s="64"/>
      <c r="FXB51" s="64"/>
      <c r="FXC51" s="64"/>
      <c r="FXD51" s="64"/>
      <c r="FXE51" s="64"/>
      <c r="FXF51" s="64"/>
      <c r="FXG51" s="64"/>
      <c r="FXH51" s="64"/>
      <c r="FXI51" s="64"/>
      <c r="FXJ51" s="64"/>
      <c r="FXK51" s="64"/>
      <c r="FXL51" s="64"/>
      <c r="FXM51" s="64"/>
      <c r="FXN51" s="64"/>
      <c r="FXO51" s="64"/>
      <c r="FXP51" s="64"/>
      <c r="FXQ51" s="64"/>
      <c r="FXR51" s="64"/>
      <c r="FXS51" s="64"/>
      <c r="FXT51" s="64"/>
      <c r="FXU51" s="64"/>
      <c r="FXV51" s="64"/>
      <c r="FXW51" s="64"/>
      <c r="FXX51" s="64"/>
      <c r="FXY51" s="64"/>
      <c r="FXZ51" s="64"/>
      <c r="FYA51" s="64"/>
      <c r="FYB51" s="64"/>
      <c r="FYC51" s="64"/>
      <c r="FYD51" s="64"/>
      <c r="FYE51" s="64"/>
      <c r="FYF51" s="64"/>
      <c r="FYG51" s="64"/>
      <c r="FYH51" s="64"/>
      <c r="FYI51" s="64"/>
      <c r="FYJ51" s="64"/>
      <c r="FYK51" s="64"/>
      <c r="FYL51" s="64"/>
      <c r="FYM51" s="64"/>
      <c r="FYN51" s="64"/>
      <c r="FYO51" s="64"/>
      <c r="FYP51" s="64"/>
      <c r="FYQ51" s="64"/>
      <c r="FYR51" s="64"/>
      <c r="FYS51" s="64"/>
      <c r="FYT51" s="64"/>
      <c r="FYU51" s="64"/>
      <c r="FYV51" s="64"/>
      <c r="FYW51" s="64"/>
      <c r="FYX51" s="64"/>
      <c r="FYY51" s="64"/>
      <c r="FYZ51" s="64"/>
      <c r="FZA51" s="64"/>
      <c r="FZB51" s="64"/>
      <c r="FZC51" s="64"/>
      <c r="FZD51" s="64"/>
      <c r="FZE51" s="64"/>
      <c r="FZF51" s="64"/>
      <c r="FZG51" s="64"/>
      <c r="FZH51" s="64"/>
      <c r="FZI51" s="64"/>
      <c r="FZJ51" s="64"/>
      <c r="FZK51" s="64"/>
      <c r="FZL51" s="64"/>
      <c r="FZM51" s="64"/>
      <c r="FZN51" s="64"/>
      <c r="FZO51" s="64"/>
      <c r="FZP51" s="64"/>
      <c r="FZQ51" s="64"/>
      <c r="FZR51" s="64"/>
      <c r="FZS51" s="64"/>
      <c r="FZT51" s="64"/>
      <c r="FZU51" s="64"/>
      <c r="FZV51" s="64"/>
      <c r="FZW51" s="64"/>
      <c r="FZX51" s="64"/>
      <c r="FZY51" s="64"/>
      <c r="FZZ51" s="64"/>
      <c r="GAA51" s="64"/>
      <c r="GAB51" s="64"/>
      <c r="GAC51" s="64"/>
      <c r="GAD51" s="64"/>
      <c r="GAE51" s="64"/>
      <c r="GAF51" s="64"/>
      <c r="GAG51" s="64"/>
      <c r="GAH51" s="64"/>
      <c r="GAI51" s="64"/>
      <c r="GAJ51" s="64"/>
      <c r="GAK51" s="64"/>
      <c r="GAL51" s="64"/>
      <c r="GAM51" s="64"/>
      <c r="GAN51" s="64"/>
      <c r="GAO51" s="64"/>
      <c r="GAP51" s="64"/>
      <c r="GAQ51" s="64"/>
      <c r="GAR51" s="64"/>
      <c r="GAS51" s="64"/>
      <c r="GAT51" s="64"/>
      <c r="GAU51" s="64"/>
      <c r="GAV51" s="64"/>
      <c r="GAW51" s="64"/>
      <c r="GAX51" s="64"/>
      <c r="GAY51" s="64"/>
      <c r="GAZ51" s="64"/>
      <c r="GBA51" s="64"/>
      <c r="GBB51" s="64"/>
      <c r="GBC51" s="64"/>
      <c r="GBD51" s="64"/>
      <c r="GBE51" s="64"/>
      <c r="GBF51" s="64"/>
      <c r="GBG51" s="64"/>
      <c r="GBH51" s="64"/>
      <c r="GBI51" s="64"/>
      <c r="GBJ51" s="64"/>
      <c r="GBK51" s="64"/>
      <c r="GBL51" s="64"/>
      <c r="GBM51" s="64"/>
      <c r="GBN51" s="64"/>
      <c r="GBO51" s="64"/>
      <c r="GBP51" s="64"/>
      <c r="GBQ51" s="64"/>
      <c r="GBR51" s="64"/>
      <c r="GBS51" s="64"/>
      <c r="GBT51" s="64"/>
      <c r="GBU51" s="64"/>
      <c r="GBV51" s="64"/>
      <c r="GBW51" s="64"/>
      <c r="GBX51" s="64"/>
      <c r="GBY51" s="64"/>
      <c r="GBZ51" s="64"/>
      <c r="GCA51" s="64"/>
      <c r="GCB51" s="64"/>
      <c r="GCC51" s="64"/>
      <c r="GCD51" s="64"/>
      <c r="GCE51" s="64"/>
      <c r="GCF51" s="64"/>
      <c r="GCG51" s="64"/>
      <c r="GCH51" s="64"/>
      <c r="GCI51" s="64"/>
      <c r="GCJ51" s="64"/>
      <c r="GCK51" s="64"/>
      <c r="GCL51" s="64"/>
      <c r="GCM51" s="64"/>
      <c r="GCN51" s="64"/>
      <c r="GCO51" s="64"/>
      <c r="GCP51" s="64"/>
      <c r="GCQ51" s="64"/>
      <c r="GCR51" s="64"/>
      <c r="GCS51" s="64"/>
      <c r="GCT51" s="64"/>
      <c r="GCU51" s="64"/>
      <c r="GCV51" s="64"/>
      <c r="GCW51" s="64"/>
      <c r="GCX51" s="64"/>
      <c r="GCY51" s="64"/>
      <c r="GCZ51" s="64"/>
      <c r="GDA51" s="64"/>
      <c r="GDB51" s="64"/>
      <c r="GDC51" s="64"/>
      <c r="GDD51" s="64"/>
      <c r="GDE51" s="64"/>
      <c r="GDF51" s="64"/>
      <c r="GDG51" s="64"/>
      <c r="GDH51" s="64"/>
      <c r="GDI51" s="64"/>
      <c r="GDJ51" s="64"/>
      <c r="GDK51" s="64"/>
      <c r="GDL51" s="64"/>
      <c r="GDM51" s="64"/>
      <c r="GDN51" s="64"/>
      <c r="GDO51" s="64"/>
      <c r="GDP51" s="64"/>
      <c r="GDQ51" s="64"/>
      <c r="GDR51" s="64"/>
      <c r="GDS51" s="64"/>
      <c r="GDT51" s="64"/>
      <c r="GDU51" s="64"/>
      <c r="GDV51" s="64"/>
      <c r="GDW51" s="64"/>
      <c r="GDX51" s="64"/>
      <c r="GDY51" s="64"/>
      <c r="GDZ51" s="64"/>
      <c r="GEA51" s="64"/>
      <c r="GEB51" s="64"/>
      <c r="GEC51" s="64"/>
      <c r="GED51" s="64"/>
      <c r="GEE51" s="64"/>
      <c r="GEF51" s="64"/>
      <c r="GEG51" s="64"/>
      <c r="GEH51" s="64"/>
      <c r="GEI51" s="64"/>
      <c r="GEJ51" s="64"/>
      <c r="GEK51" s="64"/>
      <c r="GEL51" s="64"/>
      <c r="GEM51" s="64"/>
      <c r="GEN51" s="64"/>
      <c r="GEO51" s="64"/>
      <c r="GEP51" s="64"/>
      <c r="GEQ51" s="64"/>
      <c r="GER51" s="64"/>
      <c r="GES51" s="64"/>
      <c r="GET51" s="64"/>
      <c r="GEU51" s="64"/>
      <c r="GEV51" s="64"/>
      <c r="GEW51" s="64"/>
      <c r="GEX51" s="64"/>
      <c r="GEY51" s="64"/>
      <c r="GEZ51" s="64"/>
      <c r="GFA51" s="64"/>
      <c r="GFB51" s="64"/>
      <c r="GFC51" s="64"/>
      <c r="GFD51" s="64"/>
      <c r="GFE51" s="64"/>
      <c r="GFF51" s="64"/>
      <c r="GFG51" s="64"/>
      <c r="GFH51" s="64"/>
      <c r="GFI51" s="64"/>
      <c r="GFJ51" s="64"/>
      <c r="GFK51" s="64"/>
      <c r="GFL51" s="64"/>
      <c r="GFM51" s="64"/>
      <c r="GFN51" s="64"/>
      <c r="GFO51" s="64"/>
      <c r="GFP51" s="64"/>
      <c r="GFQ51" s="64"/>
      <c r="GFR51" s="64"/>
      <c r="GFS51" s="64"/>
      <c r="GFT51" s="64"/>
      <c r="GFU51" s="64"/>
      <c r="GFV51" s="64"/>
      <c r="GFW51" s="64"/>
      <c r="GFX51" s="64"/>
      <c r="GFY51" s="64"/>
      <c r="GFZ51" s="64"/>
      <c r="GGA51" s="64"/>
      <c r="GGB51" s="64"/>
      <c r="GGC51" s="64"/>
      <c r="GGD51" s="64"/>
      <c r="GGE51" s="64"/>
      <c r="GGF51" s="64"/>
      <c r="GGG51" s="64"/>
      <c r="GGH51" s="64"/>
      <c r="GGI51" s="64"/>
      <c r="GGJ51" s="64"/>
      <c r="GGK51" s="64"/>
      <c r="GGL51" s="64"/>
      <c r="GGM51" s="64"/>
      <c r="GGN51" s="64"/>
      <c r="GGO51" s="64"/>
      <c r="GGP51" s="64"/>
      <c r="GGQ51" s="64"/>
      <c r="GGR51" s="64"/>
      <c r="GGS51" s="64"/>
      <c r="GGT51" s="64"/>
      <c r="GGU51" s="64"/>
      <c r="GGV51" s="64"/>
      <c r="GGW51" s="64"/>
      <c r="GGX51" s="64"/>
      <c r="GGY51" s="64"/>
      <c r="GGZ51" s="64"/>
      <c r="GHA51" s="64"/>
      <c r="GHB51" s="64"/>
      <c r="GHC51" s="64"/>
      <c r="GHD51" s="64"/>
      <c r="GHE51" s="64"/>
      <c r="GHF51" s="64"/>
      <c r="GHG51" s="64"/>
      <c r="GHH51" s="64"/>
      <c r="GHI51" s="64"/>
      <c r="GHJ51" s="64"/>
      <c r="GHK51" s="64"/>
      <c r="GHL51" s="64"/>
      <c r="GHM51" s="64"/>
      <c r="GHN51" s="64"/>
      <c r="GHO51" s="64"/>
      <c r="GHP51" s="64"/>
      <c r="GHQ51" s="64"/>
      <c r="GHR51" s="64"/>
      <c r="GHS51" s="64"/>
      <c r="GHT51" s="64"/>
      <c r="GHU51" s="64"/>
      <c r="GHV51" s="64"/>
      <c r="GHW51" s="64"/>
      <c r="GHX51" s="64"/>
      <c r="GHY51" s="64"/>
      <c r="GHZ51" s="64"/>
      <c r="GIA51" s="64"/>
      <c r="GIB51" s="64"/>
      <c r="GIC51" s="64"/>
      <c r="GID51" s="64"/>
      <c r="GIE51" s="64"/>
      <c r="GIF51" s="64"/>
      <c r="GIG51" s="64"/>
      <c r="GIH51" s="64"/>
      <c r="GII51" s="64"/>
      <c r="GIJ51" s="64"/>
      <c r="GIK51" s="64"/>
      <c r="GIL51" s="64"/>
      <c r="GIM51" s="64"/>
      <c r="GIN51" s="64"/>
      <c r="GIO51" s="64"/>
      <c r="GIP51" s="64"/>
      <c r="GIQ51" s="64"/>
      <c r="GIR51" s="64"/>
      <c r="GIS51" s="64"/>
      <c r="GIT51" s="64"/>
      <c r="GIU51" s="64"/>
      <c r="GIV51" s="64"/>
      <c r="GIW51" s="64"/>
      <c r="GIX51" s="64"/>
      <c r="GIY51" s="64"/>
      <c r="GIZ51" s="64"/>
      <c r="GJA51" s="64"/>
      <c r="GJB51" s="64"/>
      <c r="GJC51" s="64"/>
      <c r="GJD51" s="64"/>
      <c r="GJE51" s="64"/>
      <c r="GJF51" s="64"/>
      <c r="GJG51" s="64"/>
      <c r="GJH51" s="64"/>
      <c r="GJI51" s="64"/>
      <c r="GJJ51" s="64"/>
      <c r="GJK51" s="64"/>
      <c r="GJL51" s="64"/>
      <c r="GJM51" s="64"/>
      <c r="GJN51" s="64"/>
      <c r="GJO51" s="64"/>
      <c r="GJP51" s="64"/>
      <c r="GJQ51" s="64"/>
      <c r="GJR51" s="64"/>
      <c r="GJS51" s="64"/>
      <c r="GJT51" s="64"/>
      <c r="GJU51" s="64"/>
      <c r="GJV51" s="64"/>
      <c r="GJW51" s="64"/>
      <c r="GJX51" s="64"/>
      <c r="GJY51" s="64"/>
      <c r="GJZ51" s="64"/>
      <c r="GKA51" s="64"/>
      <c r="GKB51" s="64"/>
      <c r="GKC51" s="64"/>
      <c r="GKD51" s="64"/>
      <c r="GKE51" s="64"/>
      <c r="GKF51" s="64"/>
      <c r="GKG51" s="64"/>
      <c r="GKH51" s="64"/>
      <c r="GKI51" s="64"/>
      <c r="GKJ51" s="64"/>
      <c r="GKK51" s="64"/>
      <c r="GKL51" s="64"/>
      <c r="GKM51" s="64"/>
      <c r="GKN51" s="64"/>
      <c r="GKO51" s="64"/>
      <c r="GKP51" s="64"/>
      <c r="GKQ51" s="64"/>
      <c r="GKR51" s="64"/>
      <c r="GKS51" s="64"/>
      <c r="GKT51" s="64"/>
      <c r="GKU51" s="64"/>
      <c r="GKV51" s="64"/>
      <c r="GKW51" s="64"/>
      <c r="GKX51" s="64"/>
      <c r="GKY51" s="64"/>
      <c r="GKZ51" s="64"/>
      <c r="GLA51" s="64"/>
      <c r="GLB51" s="64"/>
      <c r="GLC51" s="64"/>
      <c r="GLD51" s="64"/>
      <c r="GLE51" s="64"/>
      <c r="GLF51" s="64"/>
      <c r="GLG51" s="64"/>
      <c r="GLH51" s="64"/>
      <c r="GLI51" s="64"/>
      <c r="GLJ51" s="64"/>
      <c r="GLK51" s="64"/>
      <c r="GLL51" s="64"/>
      <c r="GLM51" s="64"/>
      <c r="GLN51" s="64"/>
      <c r="GLO51" s="64"/>
      <c r="GLP51" s="64"/>
      <c r="GLQ51" s="64"/>
      <c r="GLR51" s="64"/>
      <c r="GLS51" s="64"/>
      <c r="GLT51" s="64"/>
      <c r="GLU51" s="64"/>
      <c r="GLV51" s="64"/>
      <c r="GLW51" s="64"/>
      <c r="GLX51" s="64"/>
      <c r="GLY51" s="64"/>
      <c r="GLZ51" s="64"/>
      <c r="GMA51" s="64"/>
      <c r="GMB51" s="64"/>
      <c r="GMC51" s="64"/>
      <c r="GMD51" s="64"/>
      <c r="GME51" s="64"/>
      <c r="GMF51" s="64"/>
      <c r="GMG51" s="64"/>
      <c r="GMH51" s="64"/>
      <c r="GMI51" s="64"/>
      <c r="GMJ51" s="64"/>
      <c r="GMK51" s="64"/>
      <c r="GML51" s="64"/>
      <c r="GMM51" s="64"/>
      <c r="GMN51" s="64"/>
      <c r="GMO51" s="64"/>
      <c r="GMP51" s="64"/>
      <c r="GMQ51" s="64"/>
      <c r="GMR51" s="64"/>
      <c r="GMS51" s="64"/>
      <c r="GMT51" s="64"/>
      <c r="GMU51" s="64"/>
      <c r="GMV51" s="64"/>
      <c r="GMW51" s="64"/>
      <c r="GMX51" s="64"/>
      <c r="GMY51" s="64"/>
      <c r="GMZ51" s="64"/>
      <c r="GNA51" s="64"/>
      <c r="GNB51" s="64"/>
      <c r="GNC51" s="64"/>
      <c r="GND51" s="64"/>
      <c r="GNE51" s="64"/>
      <c r="GNF51" s="64"/>
      <c r="GNG51" s="64"/>
      <c r="GNH51" s="64"/>
      <c r="GNI51" s="64"/>
      <c r="GNJ51" s="64"/>
      <c r="GNK51" s="64"/>
      <c r="GNL51" s="64"/>
      <c r="GNM51" s="64"/>
      <c r="GNN51" s="64"/>
      <c r="GNO51" s="64"/>
      <c r="GNP51" s="64"/>
      <c r="GNQ51" s="64"/>
      <c r="GNR51" s="64"/>
      <c r="GNS51" s="64"/>
      <c r="GNT51" s="64"/>
      <c r="GNU51" s="64"/>
      <c r="GNV51" s="64"/>
      <c r="GNW51" s="64"/>
      <c r="GNX51" s="64"/>
      <c r="GNY51" s="64"/>
      <c r="GNZ51" s="64"/>
      <c r="GOA51" s="64"/>
      <c r="GOB51" s="64"/>
      <c r="GOC51" s="64"/>
      <c r="GOD51" s="64"/>
      <c r="GOE51" s="64"/>
      <c r="GOF51" s="64"/>
      <c r="GOG51" s="64"/>
      <c r="GOH51" s="64"/>
      <c r="GOI51" s="64"/>
      <c r="GOJ51" s="64"/>
      <c r="GOK51" s="64"/>
      <c r="GOL51" s="64"/>
      <c r="GOM51" s="64"/>
      <c r="GON51" s="64"/>
      <c r="GOO51" s="64"/>
      <c r="GOP51" s="64"/>
      <c r="GOQ51" s="64"/>
      <c r="GOR51" s="64"/>
      <c r="GOS51" s="64"/>
      <c r="GOT51" s="64"/>
      <c r="GOU51" s="64"/>
      <c r="GOV51" s="64"/>
      <c r="GOW51" s="64"/>
      <c r="GOX51" s="64"/>
      <c r="GOY51" s="64"/>
      <c r="GOZ51" s="64"/>
      <c r="GPA51" s="64"/>
      <c r="GPB51" s="64"/>
      <c r="GPC51" s="64"/>
      <c r="GPD51" s="64"/>
      <c r="GPE51" s="64"/>
      <c r="GPF51" s="64"/>
      <c r="GPG51" s="64"/>
      <c r="GPH51" s="64"/>
      <c r="GPI51" s="64"/>
      <c r="GPJ51" s="64"/>
      <c r="GPK51" s="64"/>
      <c r="GPL51" s="64"/>
      <c r="GPM51" s="64"/>
      <c r="GPN51" s="64"/>
      <c r="GPO51" s="64"/>
      <c r="GPP51" s="64"/>
      <c r="GPQ51" s="64"/>
      <c r="GPR51" s="64"/>
      <c r="GPS51" s="64"/>
      <c r="GPT51" s="64"/>
      <c r="GPU51" s="64"/>
      <c r="GPV51" s="64"/>
      <c r="GPW51" s="64"/>
      <c r="GPX51" s="64"/>
      <c r="GPY51" s="64"/>
      <c r="GPZ51" s="64"/>
      <c r="GQA51" s="64"/>
      <c r="GQB51" s="64"/>
      <c r="GQC51" s="64"/>
      <c r="GQD51" s="64"/>
      <c r="GQE51" s="64"/>
      <c r="GQF51" s="64"/>
      <c r="GQG51" s="64"/>
      <c r="GQH51" s="64"/>
      <c r="GQI51" s="64"/>
      <c r="GQJ51" s="64"/>
      <c r="GQK51" s="64"/>
      <c r="GQL51" s="64"/>
      <c r="GQM51" s="64"/>
      <c r="GQN51" s="64"/>
      <c r="GQO51" s="64"/>
      <c r="GQP51" s="64"/>
      <c r="GQQ51" s="64"/>
      <c r="GQR51" s="64"/>
      <c r="GQS51" s="64"/>
      <c r="GQT51" s="64"/>
      <c r="GQU51" s="64"/>
      <c r="GQV51" s="64"/>
      <c r="GQW51" s="64"/>
      <c r="GQX51" s="64"/>
      <c r="GQY51" s="64"/>
      <c r="GQZ51" s="64"/>
      <c r="GRA51" s="64"/>
      <c r="GRB51" s="64"/>
      <c r="GRC51" s="64"/>
      <c r="GRD51" s="64"/>
      <c r="GRE51" s="64"/>
      <c r="GRF51" s="64"/>
      <c r="GRG51" s="64"/>
      <c r="GRH51" s="64"/>
      <c r="GRI51" s="64"/>
      <c r="GRJ51" s="64"/>
      <c r="GRK51" s="64"/>
      <c r="GRL51" s="64"/>
      <c r="GRM51" s="64"/>
      <c r="GRN51" s="64"/>
      <c r="GRO51" s="64"/>
      <c r="GRP51" s="64"/>
      <c r="GRQ51" s="64"/>
      <c r="GRR51" s="64"/>
      <c r="GRS51" s="64"/>
      <c r="GRT51" s="64"/>
      <c r="GRU51" s="64"/>
      <c r="GRV51" s="64"/>
      <c r="GRW51" s="64"/>
      <c r="GRX51" s="64"/>
      <c r="GRY51" s="64"/>
      <c r="GRZ51" s="64"/>
      <c r="GSA51" s="64"/>
      <c r="GSB51" s="64"/>
      <c r="GSC51" s="64"/>
      <c r="GSD51" s="64"/>
      <c r="GSE51" s="64"/>
      <c r="GSF51" s="64"/>
      <c r="GSG51" s="64"/>
      <c r="GSH51" s="64"/>
      <c r="GSI51" s="64"/>
      <c r="GSJ51" s="64"/>
      <c r="GSK51" s="64"/>
      <c r="GSL51" s="64"/>
      <c r="GSM51" s="64"/>
      <c r="GSN51" s="64"/>
      <c r="GSO51" s="64"/>
      <c r="GSP51" s="64"/>
      <c r="GSQ51" s="64"/>
      <c r="GSR51" s="64"/>
      <c r="GSS51" s="64"/>
      <c r="GST51" s="64"/>
      <c r="GSU51" s="64"/>
      <c r="GSV51" s="64"/>
      <c r="GSW51" s="64"/>
      <c r="GSX51" s="64"/>
      <c r="GSY51" s="64"/>
      <c r="GSZ51" s="64"/>
      <c r="GTA51" s="64"/>
      <c r="GTB51" s="64"/>
      <c r="GTC51" s="64"/>
      <c r="GTD51" s="64"/>
      <c r="GTE51" s="64"/>
      <c r="GTF51" s="64"/>
      <c r="GTG51" s="64"/>
      <c r="GTH51" s="64"/>
      <c r="GTI51" s="64"/>
      <c r="GTJ51" s="64"/>
      <c r="GTK51" s="64"/>
      <c r="GTL51" s="64"/>
      <c r="GTM51" s="64"/>
      <c r="GTN51" s="64"/>
      <c r="GTO51" s="64"/>
      <c r="GTP51" s="64"/>
      <c r="GTQ51" s="64"/>
      <c r="GTR51" s="64"/>
      <c r="GTS51" s="64"/>
      <c r="GTT51" s="64"/>
      <c r="GTU51" s="64"/>
      <c r="GTV51" s="64"/>
      <c r="GTW51" s="64"/>
      <c r="GTX51" s="64"/>
      <c r="GTY51" s="64"/>
      <c r="GTZ51" s="64"/>
      <c r="GUA51" s="64"/>
      <c r="GUB51" s="64"/>
      <c r="GUC51" s="64"/>
      <c r="GUD51" s="64"/>
      <c r="GUE51" s="64"/>
      <c r="GUF51" s="64"/>
      <c r="GUG51" s="64"/>
      <c r="GUH51" s="64"/>
      <c r="GUI51" s="64"/>
      <c r="GUJ51" s="64"/>
      <c r="GUK51" s="64"/>
      <c r="GUL51" s="64"/>
      <c r="GUM51" s="64"/>
      <c r="GUN51" s="64"/>
      <c r="GUO51" s="64"/>
      <c r="GUP51" s="64"/>
      <c r="GUQ51" s="64"/>
      <c r="GUR51" s="64"/>
      <c r="GUS51" s="64"/>
      <c r="GUT51" s="64"/>
      <c r="GUU51" s="64"/>
      <c r="GUV51" s="64"/>
      <c r="GUW51" s="64"/>
      <c r="GUX51" s="64"/>
      <c r="GUY51" s="64"/>
      <c r="GUZ51" s="64"/>
      <c r="GVA51" s="64"/>
      <c r="GVB51" s="64"/>
      <c r="GVC51" s="64"/>
      <c r="GVD51" s="64"/>
      <c r="GVE51" s="64"/>
      <c r="GVF51" s="64"/>
      <c r="GVG51" s="64"/>
      <c r="GVH51" s="64"/>
      <c r="GVI51" s="64"/>
      <c r="GVJ51" s="64"/>
      <c r="GVK51" s="64"/>
      <c r="GVL51" s="64"/>
      <c r="GVM51" s="64"/>
      <c r="GVN51" s="64"/>
      <c r="GVO51" s="64"/>
      <c r="GVP51" s="64"/>
      <c r="GVQ51" s="64"/>
      <c r="GVR51" s="64"/>
      <c r="GVS51" s="64"/>
      <c r="GVT51" s="64"/>
      <c r="GVU51" s="64"/>
      <c r="GVV51" s="64"/>
      <c r="GVW51" s="64"/>
      <c r="GVX51" s="64"/>
      <c r="GVY51" s="64"/>
      <c r="GVZ51" s="64"/>
      <c r="GWA51" s="64"/>
      <c r="GWB51" s="64"/>
      <c r="GWC51" s="64"/>
      <c r="GWD51" s="64"/>
      <c r="GWE51" s="64"/>
      <c r="GWF51" s="64"/>
      <c r="GWG51" s="64"/>
      <c r="GWH51" s="64"/>
      <c r="GWI51" s="64"/>
      <c r="GWJ51" s="64"/>
      <c r="GWK51" s="64"/>
      <c r="GWL51" s="64"/>
      <c r="GWM51" s="64"/>
      <c r="GWN51" s="64"/>
      <c r="GWO51" s="64"/>
      <c r="GWP51" s="64"/>
      <c r="GWQ51" s="64"/>
      <c r="GWR51" s="64"/>
      <c r="GWS51" s="64"/>
      <c r="GWT51" s="64"/>
      <c r="GWU51" s="64"/>
      <c r="GWV51" s="64"/>
      <c r="GWW51" s="64"/>
      <c r="GWX51" s="64"/>
      <c r="GWY51" s="64"/>
      <c r="GWZ51" s="64"/>
      <c r="GXA51" s="64"/>
      <c r="GXB51" s="64"/>
      <c r="GXC51" s="64"/>
      <c r="GXD51" s="64"/>
      <c r="GXE51" s="64"/>
      <c r="GXF51" s="64"/>
      <c r="GXG51" s="64"/>
      <c r="GXH51" s="64"/>
      <c r="GXI51" s="64"/>
      <c r="GXJ51" s="64"/>
      <c r="GXK51" s="64"/>
      <c r="GXL51" s="64"/>
      <c r="GXM51" s="64"/>
      <c r="GXN51" s="64"/>
      <c r="GXO51" s="64"/>
      <c r="GXP51" s="64"/>
      <c r="GXQ51" s="64"/>
      <c r="GXR51" s="64"/>
      <c r="GXS51" s="64"/>
      <c r="GXT51" s="64"/>
      <c r="GXU51" s="64"/>
      <c r="GXV51" s="64"/>
      <c r="GXW51" s="64"/>
      <c r="GXX51" s="64"/>
      <c r="GXY51" s="64"/>
      <c r="GXZ51" s="64"/>
      <c r="GYA51" s="64"/>
      <c r="GYB51" s="64"/>
      <c r="GYC51" s="64"/>
      <c r="GYD51" s="64"/>
      <c r="GYE51" s="64"/>
      <c r="GYF51" s="64"/>
      <c r="GYG51" s="64"/>
      <c r="GYH51" s="64"/>
      <c r="GYI51" s="64"/>
      <c r="GYJ51" s="64"/>
      <c r="GYK51" s="64"/>
      <c r="GYL51" s="64"/>
      <c r="GYM51" s="64"/>
      <c r="GYN51" s="64"/>
      <c r="GYO51" s="64"/>
      <c r="GYP51" s="64"/>
      <c r="GYQ51" s="64"/>
      <c r="GYR51" s="64"/>
      <c r="GYS51" s="64"/>
      <c r="GYT51" s="64"/>
      <c r="GYU51" s="64"/>
      <c r="GYV51" s="64"/>
      <c r="GYW51" s="64"/>
      <c r="GYX51" s="64"/>
      <c r="GYY51" s="64"/>
      <c r="GYZ51" s="64"/>
      <c r="GZA51" s="64"/>
      <c r="GZB51" s="64"/>
      <c r="GZC51" s="64"/>
      <c r="GZD51" s="64"/>
      <c r="GZE51" s="64"/>
      <c r="GZF51" s="64"/>
      <c r="GZG51" s="64"/>
      <c r="GZH51" s="64"/>
      <c r="GZI51" s="64"/>
      <c r="GZJ51" s="64"/>
      <c r="GZK51" s="64"/>
      <c r="GZL51" s="64"/>
      <c r="GZM51" s="64"/>
      <c r="GZN51" s="64"/>
      <c r="GZO51" s="64"/>
      <c r="GZP51" s="64"/>
      <c r="GZQ51" s="64"/>
      <c r="GZR51" s="64"/>
      <c r="GZS51" s="64"/>
      <c r="GZT51" s="64"/>
      <c r="GZU51" s="64"/>
      <c r="GZV51" s="64"/>
      <c r="GZW51" s="64"/>
      <c r="GZX51" s="64"/>
      <c r="GZY51" s="64"/>
      <c r="GZZ51" s="64"/>
      <c r="HAA51" s="64"/>
      <c r="HAB51" s="64"/>
      <c r="HAC51" s="64"/>
      <c r="HAD51" s="64"/>
      <c r="HAE51" s="64"/>
      <c r="HAF51" s="64"/>
      <c r="HAG51" s="64"/>
      <c r="HAH51" s="64"/>
      <c r="HAI51" s="64"/>
      <c r="HAJ51" s="64"/>
      <c r="HAK51" s="64"/>
      <c r="HAL51" s="64"/>
      <c r="HAM51" s="64"/>
      <c r="HAN51" s="64"/>
      <c r="HAO51" s="64"/>
      <c r="HAP51" s="64"/>
      <c r="HAQ51" s="64"/>
      <c r="HAR51" s="64"/>
      <c r="HAS51" s="64"/>
      <c r="HAT51" s="64"/>
      <c r="HAU51" s="64"/>
      <c r="HAV51" s="64"/>
      <c r="HAW51" s="64"/>
      <c r="HAX51" s="64"/>
      <c r="HAY51" s="64"/>
      <c r="HAZ51" s="64"/>
      <c r="HBA51" s="64"/>
      <c r="HBB51" s="64"/>
      <c r="HBC51" s="64"/>
      <c r="HBD51" s="64"/>
      <c r="HBE51" s="64"/>
      <c r="HBF51" s="64"/>
      <c r="HBG51" s="64"/>
      <c r="HBH51" s="64"/>
      <c r="HBI51" s="64"/>
      <c r="HBJ51" s="64"/>
      <c r="HBK51" s="64"/>
      <c r="HBL51" s="64"/>
      <c r="HBM51" s="64"/>
      <c r="HBN51" s="64"/>
      <c r="HBO51" s="64"/>
      <c r="HBP51" s="64"/>
      <c r="HBQ51" s="64"/>
      <c r="HBR51" s="64"/>
      <c r="HBS51" s="64"/>
      <c r="HBT51" s="64"/>
      <c r="HBU51" s="64"/>
      <c r="HBV51" s="64"/>
      <c r="HBW51" s="64"/>
      <c r="HBX51" s="64"/>
      <c r="HBY51" s="64"/>
      <c r="HBZ51" s="64"/>
      <c r="HCA51" s="64"/>
      <c r="HCB51" s="64"/>
      <c r="HCC51" s="64"/>
      <c r="HCD51" s="64"/>
      <c r="HCE51" s="64"/>
      <c r="HCF51" s="64"/>
      <c r="HCG51" s="64"/>
      <c r="HCH51" s="64"/>
      <c r="HCI51" s="64"/>
      <c r="HCJ51" s="64"/>
      <c r="HCK51" s="64"/>
      <c r="HCL51" s="64"/>
      <c r="HCM51" s="64"/>
      <c r="HCN51" s="64"/>
      <c r="HCO51" s="64"/>
      <c r="HCP51" s="64"/>
      <c r="HCQ51" s="64"/>
      <c r="HCR51" s="64"/>
      <c r="HCS51" s="64"/>
      <c r="HCT51" s="64"/>
      <c r="HCU51" s="64"/>
      <c r="HCV51" s="64"/>
      <c r="HCW51" s="64"/>
      <c r="HCX51" s="64"/>
      <c r="HCY51" s="64"/>
      <c r="HCZ51" s="64"/>
      <c r="HDA51" s="64"/>
      <c r="HDB51" s="64"/>
      <c r="HDC51" s="64"/>
      <c r="HDD51" s="64"/>
      <c r="HDE51" s="64"/>
      <c r="HDF51" s="64"/>
      <c r="HDG51" s="64"/>
      <c r="HDH51" s="64"/>
      <c r="HDI51" s="64"/>
      <c r="HDJ51" s="64"/>
      <c r="HDK51" s="64"/>
      <c r="HDL51" s="64"/>
      <c r="HDM51" s="64"/>
      <c r="HDN51" s="64"/>
      <c r="HDO51" s="64"/>
      <c r="HDP51" s="64"/>
      <c r="HDQ51" s="64"/>
      <c r="HDR51" s="64"/>
      <c r="HDS51" s="64"/>
      <c r="HDT51" s="64"/>
      <c r="HDU51" s="64"/>
      <c r="HDV51" s="64"/>
      <c r="HDW51" s="64"/>
      <c r="HDX51" s="64"/>
      <c r="HDY51" s="64"/>
      <c r="HDZ51" s="64"/>
      <c r="HEA51" s="64"/>
      <c r="HEB51" s="64"/>
      <c r="HEC51" s="64"/>
      <c r="HED51" s="64"/>
      <c r="HEE51" s="64"/>
      <c r="HEF51" s="64"/>
      <c r="HEG51" s="64"/>
      <c r="HEH51" s="64"/>
      <c r="HEI51" s="64"/>
      <c r="HEJ51" s="64"/>
      <c r="HEK51" s="64"/>
      <c r="HEL51" s="64"/>
      <c r="HEM51" s="64"/>
      <c r="HEN51" s="64"/>
      <c r="HEO51" s="64"/>
      <c r="HEP51" s="64"/>
      <c r="HEQ51" s="64"/>
      <c r="HER51" s="64"/>
      <c r="HES51" s="64"/>
      <c r="HET51" s="64"/>
      <c r="HEU51" s="64"/>
      <c r="HEV51" s="64"/>
      <c r="HEW51" s="64"/>
      <c r="HEX51" s="64"/>
      <c r="HEY51" s="64"/>
      <c r="HEZ51" s="64"/>
      <c r="HFA51" s="64"/>
      <c r="HFB51" s="64"/>
      <c r="HFC51" s="64"/>
      <c r="HFD51" s="64"/>
      <c r="HFE51" s="64"/>
      <c r="HFF51" s="64"/>
      <c r="HFG51" s="64"/>
      <c r="HFH51" s="64"/>
      <c r="HFI51" s="64"/>
      <c r="HFJ51" s="64"/>
      <c r="HFK51" s="64"/>
      <c r="HFL51" s="64"/>
      <c r="HFM51" s="64"/>
      <c r="HFN51" s="64"/>
      <c r="HFO51" s="64"/>
      <c r="HFP51" s="64"/>
      <c r="HFQ51" s="64"/>
      <c r="HFR51" s="64"/>
      <c r="HFS51" s="64"/>
      <c r="HFT51" s="64"/>
      <c r="HFU51" s="64"/>
      <c r="HFV51" s="64"/>
      <c r="HFW51" s="64"/>
      <c r="HFX51" s="64"/>
      <c r="HFY51" s="64"/>
      <c r="HFZ51" s="64"/>
      <c r="HGA51" s="64"/>
      <c r="HGB51" s="64"/>
      <c r="HGC51" s="64"/>
      <c r="HGD51" s="64"/>
      <c r="HGE51" s="64"/>
      <c r="HGF51" s="64"/>
      <c r="HGG51" s="64"/>
      <c r="HGH51" s="64"/>
      <c r="HGI51" s="64"/>
      <c r="HGJ51" s="64"/>
      <c r="HGK51" s="64"/>
      <c r="HGL51" s="64"/>
      <c r="HGM51" s="64"/>
      <c r="HGN51" s="64"/>
      <c r="HGO51" s="64"/>
      <c r="HGP51" s="64"/>
      <c r="HGQ51" s="64"/>
      <c r="HGR51" s="64"/>
      <c r="HGS51" s="64"/>
      <c r="HGT51" s="64"/>
      <c r="HGU51" s="64"/>
      <c r="HGV51" s="64"/>
      <c r="HGW51" s="64"/>
      <c r="HGX51" s="64"/>
      <c r="HGY51" s="64"/>
      <c r="HGZ51" s="64"/>
      <c r="HHA51" s="64"/>
      <c r="HHB51" s="64"/>
      <c r="HHC51" s="64"/>
      <c r="HHD51" s="64"/>
      <c r="HHE51" s="64"/>
      <c r="HHF51" s="64"/>
      <c r="HHG51" s="64"/>
      <c r="HHH51" s="64"/>
      <c r="HHI51" s="64"/>
      <c r="HHJ51" s="64"/>
      <c r="HHK51" s="64"/>
      <c r="HHL51" s="64"/>
      <c r="HHM51" s="64"/>
      <c r="HHN51" s="64"/>
      <c r="HHO51" s="64"/>
      <c r="HHP51" s="64"/>
      <c r="HHQ51" s="64"/>
      <c r="HHR51" s="64"/>
      <c r="HHS51" s="64"/>
      <c r="HHT51" s="64"/>
      <c r="HHU51" s="64"/>
      <c r="HHV51" s="64"/>
      <c r="HHW51" s="64"/>
      <c r="HHX51" s="64"/>
      <c r="HHY51" s="64"/>
      <c r="HHZ51" s="64"/>
      <c r="HIA51" s="64"/>
      <c r="HIB51" s="64"/>
      <c r="HIC51" s="64"/>
      <c r="HID51" s="64"/>
      <c r="HIE51" s="64"/>
      <c r="HIF51" s="64"/>
      <c r="HIG51" s="64"/>
      <c r="HIH51" s="64"/>
      <c r="HII51" s="64"/>
      <c r="HIJ51" s="64"/>
      <c r="HIK51" s="64"/>
      <c r="HIL51" s="64"/>
      <c r="HIM51" s="64"/>
      <c r="HIN51" s="64"/>
      <c r="HIO51" s="64"/>
      <c r="HIP51" s="64"/>
      <c r="HIQ51" s="64"/>
      <c r="HIR51" s="64"/>
      <c r="HIS51" s="64"/>
      <c r="HIT51" s="64"/>
      <c r="HIU51" s="64"/>
      <c r="HIV51" s="64"/>
      <c r="HIW51" s="64"/>
      <c r="HIX51" s="64"/>
      <c r="HIY51" s="64"/>
      <c r="HIZ51" s="64"/>
      <c r="HJA51" s="64"/>
      <c r="HJB51" s="64"/>
      <c r="HJC51" s="64"/>
      <c r="HJD51" s="64"/>
      <c r="HJE51" s="64"/>
      <c r="HJF51" s="64"/>
      <c r="HJG51" s="64"/>
      <c r="HJH51" s="64"/>
      <c r="HJI51" s="64"/>
      <c r="HJJ51" s="64"/>
      <c r="HJK51" s="64"/>
      <c r="HJL51" s="64"/>
      <c r="HJM51" s="64"/>
      <c r="HJN51" s="64"/>
      <c r="HJO51" s="64"/>
      <c r="HJP51" s="64"/>
      <c r="HJQ51" s="64"/>
      <c r="HJR51" s="64"/>
      <c r="HJS51" s="64"/>
      <c r="HJT51" s="64"/>
      <c r="HJU51" s="64"/>
      <c r="HJV51" s="64"/>
      <c r="HJW51" s="64"/>
      <c r="HJX51" s="64"/>
      <c r="HJY51" s="64"/>
      <c r="HJZ51" s="64"/>
      <c r="HKA51" s="64"/>
      <c r="HKB51" s="64"/>
      <c r="HKC51" s="64"/>
      <c r="HKD51" s="64"/>
      <c r="HKE51" s="64"/>
      <c r="HKF51" s="64"/>
      <c r="HKG51" s="64"/>
      <c r="HKH51" s="64"/>
      <c r="HKI51" s="64"/>
      <c r="HKJ51" s="64"/>
      <c r="HKK51" s="64"/>
      <c r="HKL51" s="64"/>
      <c r="HKM51" s="64"/>
      <c r="HKN51" s="64"/>
      <c r="HKO51" s="64"/>
      <c r="HKP51" s="64"/>
      <c r="HKQ51" s="64"/>
      <c r="HKR51" s="64"/>
      <c r="HKS51" s="64"/>
      <c r="HKT51" s="64"/>
      <c r="HKU51" s="64"/>
      <c r="HKV51" s="64"/>
      <c r="HKW51" s="64"/>
      <c r="HKX51" s="64"/>
      <c r="HKY51" s="64"/>
      <c r="HKZ51" s="64"/>
      <c r="HLA51" s="64"/>
      <c r="HLB51" s="64"/>
      <c r="HLC51" s="64"/>
      <c r="HLD51" s="64"/>
      <c r="HLE51" s="64"/>
      <c r="HLF51" s="64"/>
      <c r="HLG51" s="64"/>
      <c r="HLH51" s="64"/>
      <c r="HLI51" s="64"/>
      <c r="HLJ51" s="64"/>
      <c r="HLK51" s="64"/>
      <c r="HLL51" s="64"/>
      <c r="HLM51" s="64"/>
      <c r="HLN51" s="64"/>
      <c r="HLO51" s="64"/>
      <c r="HLP51" s="64"/>
      <c r="HLQ51" s="64"/>
      <c r="HLR51" s="64"/>
      <c r="HLS51" s="64"/>
      <c r="HLT51" s="64"/>
      <c r="HLU51" s="64"/>
      <c r="HLV51" s="64"/>
      <c r="HLW51" s="64"/>
      <c r="HLX51" s="64"/>
      <c r="HLY51" s="64"/>
      <c r="HLZ51" s="64"/>
      <c r="HMA51" s="64"/>
      <c r="HMB51" s="64"/>
      <c r="HMC51" s="64"/>
      <c r="HMD51" s="64"/>
      <c r="HME51" s="64"/>
      <c r="HMF51" s="64"/>
      <c r="HMG51" s="64"/>
      <c r="HMH51" s="64"/>
      <c r="HMI51" s="64"/>
      <c r="HMJ51" s="64"/>
      <c r="HMK51" s="64"/>
      <c r="HML51" s="64"/>
      <c r="HMM51" s="64"/>
      <c r="HMN51" s="64"/>
      <c r="HMO51" s="64"/>
      <c r="HMP51" s="64"/>
      <c r="HMQ51" s="64"/>
      <c r="HMR51" s="64"/>
      <c r="HMS51" s="64"/>
      <c r="HMT51" s="64"/>
      <c r="HMU51" s="64"/>
      <c r="HMV51" s="64"/>
      <c r="HMW51" s="64"/>
      <c r="HMX51" s="64"/>
      <c r="HMY51" s="64"/>
      <c r="HMZ51" s="64"/>
      <c r="HNA51" s="64"/>
      <c r="HNB51" s="64"/>
      <c r="HNC51" s="64"/>
      <c r="HND51" s="64"/>
      <c r="HNE51" s="64"/>
      <c r="HNF51" s="64"/>
      <c r="HNG51" s="64"/>
      <c r="HNH51" s="64"/>
      <c r="HNI51" s="64"/>
      <c r="HNJ51" s="64"/>
      <c r="HNK51" s="64"/>
      <c r="HNL51" s="64"/>
      <c r="HNM51" s="64"/>
      <c r="HNN51" s="64"/>
      <c r="HNO51" s="64"/>
      <c r="HNP51" s="64"/>
      <c r="HNQ51" s="64"/>
      <c r="HNR51" s="64"/>
      <c r="HNS51" s="64"/>
      <c r="HNT51" s="64"/>
      <c r="HNU51" s="64"/>
      <c r="HNV51" s="64"/>
      <c r="HNW51" s="64"/>
      <c r="HNX51" s="64"/>
      <c r="HNY51" s="64"/>
      <c r="HNZ51" s="64"/>
      <c r="HOA51" s="64"/>
      <c r="HOB51" s="64"/>
      <c r="HOC51" s="64"/>
      <c r="HOD51" s="64"/>
      <c r="HOE51" s="64"/>
      <c r="HOF51" s="64"/>
      <c r="HOG51" s="64"/>
      <c r="HOH51" s="64"/>
      <c r="HOI51" s="64"/>
      <c r="HOJ51" s="64"/>
      <c r="HOK51" s="64"/>
      <c r="HOL51" s="64"/>
      <c r="HOM51" s="64"/>
      <c r="HON51" s="64"/>
      <c r="HOO51" s="64"/>
      <c r="HOP51" s="64"/>
      <c r="HOQ51" s="64"/>
      <c r="HOR51" s="64"/>
      <c r="HOS51" s="64"/>
      <c r="HOT51" s="64"/>
      <c r="HOU51" s="64"/>
      <c r="HOV51" s="64"/>
      <c r="HOW51" s="64"/>
      <c r="HOX51" s="64"/>
      <c r="HOY51" s="64"/>
      <c r="HOZ51" s="64"/>
      <c r="HPA51" s="64"/>
      <c r="HPB51" s="64"/>
      <c r="HPC51" s="64"/>
      <c r="HPD51" s="64"/>
      <c r="HPE51" s="64"/>
      <c r="HPF51" s="64"/>
      <c r="HPG51" s="64"/>
      <c r="HPH51" s="64"/>
      <c r="HPI51" s="64"/>
      <c r="HPJ51" s="64"/>
      <c r="HPK51" s="64"/>
      <c r="HPL51" s="64"/>
      <c r="HPM51" s="64"/>
      <c r="HPN51" s="64"/>
      <c r="HPO51" s="64"/>
      <c r="HPP51" s="64"/>
      <c r="HPQ51" s="64"/>
      <c r="HPR51" s="64"/>
      <c r="HPS51" s="64"/>
      <c r="HPT51" s="64"/>
      <c r="HPU51" s="64"/>
      <c r="HPV51" s="64"/>
      <c r="HPW51" s="64"/>
      <c r="HPX51" s="64"/>
      <c r="HPY51" s="64"/>
      <c r="HPZ51" s="64"/>
      <c r="HQA51" s="64"/>
      <c r="HQB51" s="64"/>
      <c r="HQC51" s="64"/>
      <c r="HQD51" s="64"/>
      <c r="HQE51" s="64"/>
      <c r="HQF51" s="64"/>
      <c r="HQG51" s="64"/>
      <c r="HQH51" s="64"/>
      <c r="HQI51" s="64"/>
      <c r="HQJ51" s="64"/>
      <c r="HQK51" s="64"/>
      <c r="HQL51" s="64"/>
      <c r="HQM51" s="64"/>
      <c r="HQN51" s="64"/>
      <c r="HQO51" s="64"/>
      <c r="HQP51" s="64"/>
      <c r="HQQ51" s="64"/>
      <c r="HQR51" s="64"/>
      <c r="HQS51" s="64"/>
      <c r="HQT51" s="64"/>
      <c r="HQU51" s="64"/>
      <c r="HQV51" s="64"/>
      <c r="HQW51" s="64"/>
      <c r="HQX51" s="64"/>
      <c r="HQY51" s="64"/>
      <c r="HQZ51" s="64"/>
      <c r="HRA51" s="64"/>
      <c r="HRB51" s="64"/>
      <c r="HRC51" s="64"/>
      <c r="HRD51" s="64"/>
      <c r="HRE51" s="64"/>
      <c r="HRF51" s="64"/>
      <c r="HRG51" s="64"/>
      <c r="HRH51" s="64"/>
      <c r="HRI51" s="64"/>
      <c r="HRJ51" s="64"/>
      <c r="HRK51" s="64"/>
      <c r="HRL51" s="64"/>
      <c r="HRM51" s="64"/>
      <c r="HRN51" s="64"/>
      <c r="HRO51" s="64"/>
      <c r="HRP51" s="64"/>
      <c r="HRQ51" s="64"/>
      <c r="HRR51" s="64"/>
      <c r="HRS51" s="64"/>
      <c r="HRT51" s="64"/>
      <c r="HRU51" s="64"/>
      <c r="HRV51" s="64"/>
      <c r="HRW51" s="64"/>
      <c r="HRX51" s="64"/>
      <c r="HRY51" s="64"/>
      <c r="HRZ51" s="64"/>
      <c r="HSA51" s="64"/>
      <c r="HSB51" s="64"/>
      <c r="HSC51" s="64"/>
      <c r="HSD51" s="64"/>
      <c r="HSE51" s="64"/>
      <c r="HSF51" s="64"/>
      <c r="HSG51" s="64"/>
      <c r="HSH51" s="64"/>
      <c r="HSI51" s="64"/>
      <c r="HSJ51" s="64"/>
      <c r="HSK51" s="64"/>
      <c r="HSL51" s="64"/>
      <c r="HSM51" s="64"/>
      <c r="HSN51" s="64"/>
      <c r="HSO51" s="64"/>
      <c r="HSP51" s="64"/>
      <c r="HSQ51" s="64"/>
      <c r="HSR51" s="64"/>
      <c r="HSS51" s="64"/>
      <c r="HST51" s="64"/>
      <c r="HSU51" s="64"/>
      <c r="HSV51" s="64"/>
      <c r="HSW51" s="64"/>
      <c r="HSX51" s="64"/>
      <c r="HSY51" s="64"/>
      <c r="HSZ51" s="64"/>
      <c r="HTA51" s="64"/>
      <c r="HTB51" s="64"/>
      <c r="HTC51" s="64"/>
      <c r="HTD51" s="64"/>
      <c r="HTE51" s="64"/>
      <c r="HTF51" s="64"/>
      <c r="HTG51" s="64"/>
      <c r="HTH51" s="64"/>
      <c r="HTI51" s="64"/>
      <c r="HTJ51" s="64"/>
      <c r="HTK51" s="64"/>
      <c r="HTL51" s="64"/>
      <c r="HTM51" s="64"/>
      <c r="HTN51" s="64"/>
      <c r="HTO51" s="64"/>
      <c r="HTP51" s="64"/>
      <c r="HTQ51" s="64"/>
      <c r="HTR51" s="64"/>
      <c r="HTS51" s="64"/>
      <c r="HTT51" s="64"/>
      <c r="HTU51" s="64"/>
      <c r="HTV51" s="64"/>
      <c r="HTW51" s="64"/>
      <c r="HTX51" s="64"/>
      <c r="HTY51" s="64"/>
      <c r="HTZ51" s="64"/>
      <c r="HUA51" s="64"/>
      <c r="HUB51" s="64"/>
      <c r="HUC51" s="64"/>
      <c r="HUD51" s="64"/>
      <c r="HUE51" s="64"/>
      <c r="HUF51" s="64"/>
      <c r="HUG51" s="64"/>
      <c r="HUH51" s="64"/>
      <c r="HUI51" s="64"/>
      <c r="HUJ51" s="64"/>
      <c r="HUK51" s="64"/>
      <c r="HUL51" s="64"/>
      <c r="HUM51" s="64"/>
      <c r="HUN51" s="64"/>
      <c r="HUO51" s="64"/>
      <c r="HUP51" s="64"/>
      <c r="HUQ51" s="64"/>
      <c r="HUR51" s="64"/>
      <c r="HUS51" s="64"/>
      <c r="HUT51" s="64"/>
      <c r="HUU51" s="64"/>
      <c r="HUV51" s="64"/>
      <c r="HUW51" s="64"/>
      <c r="HUX51" s="64"/>
      <c r="HUY51" s="64"/>
      <c r="HUZ51" s="64"/>
      <c r="HVA51" s="64"/>
      <c r="HVB51" s="64"/>
      <c r="HVC51" s="64"/>
      <c r="HVD51" s="64"/>
      <c r="HVE51" s="64"/>
      <c r="HVF51" s="64"/>
      <c r="HVG51" s="64"/>
      <c r="HVH51" s="64"/>
      <c r="HVI51" s="64"/>
      <c r="HVJ51" s="64"/>
      <c r="HVK51" s="64"/>
      <c r="HVL51" s="64"/>
      <c r="HVM51" s="64"/>
      <c r="HVN51" s="64"/>
      <c r="HVO51" s="64"/>
      <c r="HVP51" s="64"/>
      <c r="HVQ51" s="64"/>
      <c r="HVR51" s="64"/>
      <c r="HVS51" s="64"/>
      <c r="HVT51" s="64"/>
      <c r="HVU51" s="64"/>
      <c r="HVV51" s="64"/>
      <c r="HVW51" s="64"/>
      <c r="HVX51" s="64"/>
      <c r="HVY51" s="64"/>
      <c r="HVZ51" s="64"/>
      <c r="HWA51" s="64"/>
      <c r="HWB51" s="64"/>
      <c r="HWC51" s="64"/>
      <c r="HWD51" s="64"/>
      <c r="HWE51" s="64"/>
      <c r="HWF51" s="64"/>
      <c r="HWG51" s="64"/>
      <c r="HWH51" s="64"/>
      <c r="HWI51" s="64"/>
      <c r="HWJ51" s="64"/>
      <c r="HWK51" s="64"/>
      <c r="HWL51" s="64"/>
      <c r="HWM51" s="64"/>
      <c r="HWN51" s="64"/>
      <c r="HWO51" s="64"/>
      <c r="HWP51" s="64"/>
      <c r="HWQ51" s="64"/>
      <c r="HWR51" s="64"/>
      <c r="HWS51" s="64"/>
      <c r="HWT51" s="64"/>
      <c r="HWU51" s="64"/>
      <c r="HWV51" s="64"/>
      <c r="HWW51" s="64"/>
      <c r="HWX51" s="64"/>
      <c r="HWY51" s="64"/>
      <c r="HWZ51" s="64"/>
      <c r="HXA51" s="64"/>
      <c r="HXB51" s="64"/>
      <c r="HXC51" s="64"/>
      <c r="HXD51" s="64"/>
      <c r="HXE51" s="64"/>
      <c r="HXF51" s="64"/>
      <c r="HXG51" s="64"/>
      <c r="HXH51" s="64"/>
      <c r="HXI51" s="64"/>
      <c r="HXJ51" s="64"/>
      <c r="HXK51" s="64"/>
      <c r="HXL51" s="64"/>
      <c r="HXM51" s="64"/>
      <c r="HXN51" s="64"/>
      <c r="HXO51" s="64"/>
      <c r="HXP51" s="64"/>
      <c r="HXQ51" s="64"/>
      <c r="HXR51" s="64"/>
      <c r="HXS51" s="64"/>
      <c r="HXT51" s="64"/>
      <c r="HXU51" s="64"/>
      <c r="HXV51" s="64"/>
      <c r="HXW51" s="64"/>
      <c r="HXX51" s="64"/>
      <c r="HXY51" s="64"/>
      <c r="HXZ51" s="64"/>
      <c r="HYA51" s="64"/>
      <c r="HYB51" s="64"/>
      <c r="HYC51" s="64"/>
      <c r="HYD51" s="64"/>
      <c r="HYE51" s="64"/>
      <c r="HYF51" s="64"/>
      <c r="HYG51" s="64"/>
      <c r="HYH51" s="64"/>
      <c r="HYI51" s="64"/>
      <c r="HYJ51" s="64"/>
      <c r="HYK51" s="64"/>
      <c r="HYL51" s="64"/>
      <c r="HYM51" s="64"/>
      <c r="HYN51" s="64"/>
      <c r="HYO51" s="64"/>
      <c r="HYP51" s="64"/>
      <c r="HYQ51" s="64"/>
      <c r="HYR51" s="64"/>
      <c r="HYS51" s="64"/>
      <c r="HYT51" s="64"/>
      <c r="HYU51" s="64"/>
      <c r="HYV51" s="64"/>
      <c r="HYW51" s="64"/>
      <c r="HYX51" s="64"/>
      <c r="HYY51" s="64"/>
      <c r="HYZ51" s="64"/>
      <c r="HZA51" s="64"/>
      <c r="HZB51" s="64"/>
      <c r="HZC51" s="64"/>
      <c r="HZD51" s="64"/>
      <c r="HZE51" s="64"/>
      <c r="HZF51" s="64"/>
      <c r="HZG51" s="64"/>
      <c r="HZH51" s="64"/>
      <c r="HZI51" s="64"/>
      <c r="HZJ51" s="64"/>
      <c r="HZK51" s="64"/>
      <c r="HZL51" s="64"/>
      <c r="HZM51" s="64"/>
      <c r="HZN51" s="64"/>
      <c r="HZO51" s="64"/>
      <c r="HZP51" s="64"/>
      <c r="HZQ51" s="64"/>
      <c r="HZR51" s="64"/>
      <c r="HZS51" s="64"/>
      <c r="HZT51" s="64"/>
      <c r="HZU51" s="64"/>
      <c r="HZV51" s="64"/>
      <c r="HZW51" s="64"/>
      <c r="HZX51" s="64"/>
      <c r="HZY51" s="64"/>
      <c r="HZZ51" s="64"/>
      <c r="IAA51" s="64"/>
      <c r="IAB51" s="64"/>
      <c r="IAC51" s="64"/>
      <c r="IAD51" s="64"/>
      <c r="IAE51" s="64"/>
      <c r="IAF51" s="64"/>
      <c r="IAG51" s="64"/>
      <c r="IAH51" s="64"/>
      <c r="IAI51" s="64"/>
      <c r="IAJ51" s="64"/>
      <c r="IAK51" s="64"/>
      <c r="IAL51" s="64"/>
      <c r="IAM51" s="64"/>
      <c r="IAN51" s="64"/>
      <c r="IAO51" s="64"/>
      <c r="IAP51" s="64"/>
      <c r="IAQ51" s="64"/>
      <c r="IAR51" s="64"/>
      <c r="IAS51" s="64"/>
      <c r="IAT51" s="64"/>
      <c r="IAU51" s="64"/>
      <c r="IAV51" s="64"/>
      <c r="IAW51" s="64"/>
      <c r="IAX51" s="64"/>
      <c r="IAY51" s="64"/>
      <c r="IAZ51" s="64"/>
      <c r="IBA51" s="64"/>
      <c r="IBB51" s="64"/>
      <c r="IBC51" s="64"/>
      <c r="IBD51" s="64"/>
      <c r="IBE51" s="64"/>
      <c r="IBF51" s="64"/>
      <c r="IBG51" s="64"/>
      <c r="IBH51" s="64"/>
      <c r="IBI51" s="64"/>
      <c r="IBJ51" s="64"/>
      <c r="IBK51" s="64"/>
      <c r="IBL51" s="64"/>
      <c r="IBM51" s="64"/>
      <c r="IBN51" s="64"/>
      <c r="IBO51" s="64"/>
      <c r="IBP51" s="64"/>
      <c r="IBQ51" s="64"/>
      <c r="IBR51" s="64"/>
      <c r="IBS51" s="64"/>
      <c r="IBT51" s="64"/>
      <c r="IBU51" s="64"/>
      <c r="IBV51" s="64"/>
      <c r="IBW51" s="64"/>
      <c r="IBX51" s="64"/>
      <c r="IBY51" s="64"/>
      <c r="IBZ51" s="64"/>
      <c r="ICA51" s="64"/>
      <c r="ICB51" s="64"/>
      <c r="ICC51" s="64"/>
      <c r="ICD51" s="64"/>
      <c r="ICE51" s="64"/>
      <c r="ICF51" s="64"/>
      <c r="ICG51" s="64"/>
      <c r="ICH51" s="64"/>
      <c r="ICI51" s="64"/>
      <c r="ICJ51" s="64"/>
      <c r="ICK51" s="64"/>
      <c r="ICL51" s="64"/>
      <c r="ICM51" s="64"/>
      <c r="ICN51" s="64"/>
      <c r="ICO51" s="64"/>
      <c r="ICP51" s="64"/>
      <c r="ICQ51" s="64"/>
      <c r="ICR51" s="64"/>
      <c r="ICS51" s="64"/>
      <c r="ICT51" s="64"/>
      <c r="ICU51" s="64"/>
      <c r="ICV51" s="64"/>
      <c r="ICW51" s="64"/>
      <c r="ICX51" s="64"/>
      <c r="ICY51" s="64"/>
      <c r="ICZ51" s="64"/>
      <c r="IDA51" s="64"/>
      <c r="IDB51" s="64"/>
      <c r="IDC51" s="64"/>
      <c r="IDD51" s="64"/>
      <c r="IDE51" s="64"/>
      <c r="IDF51" s="64"/>
      <c r="IDG51" s="64"/>
      <c r="IDH51" s="64"/>
      <c r="IDI51" s="64"/>
      <c r="IDJ51" s="64"/>
      <c r="IDK51" s="64"/>
      <c r="IDL51" s="64"/>
      <c r="IDM51" s="64"/>
      <c r="IDN51" s="64"/>
      <c r="IDO51" s="64"/>
      <c r="IDP51" s="64"/>
      <c r="IDQ51" s="64"/>
      <c r="IDR51" s="64"/>
      <c r="IDS51" s="64"/>
      <c r="IDT51" s="64"/>
      <c r="IDU51" s="64"/>
      <c r="IDV51" s="64"/>
      <c r="IDW51" s="64"/>
      <c r="IDX51" s="64"/>
      <c r="IDY51" s="64"/>
      <c r="IDZ51" s="64"/>
      <c r="IEA51" s="64"/>
      <c r="IEB51" s="64"/>
      <c r="IEC51" s="64"/>
      <c r="IED51" s="64"/>
      <c r="IEE51" s="64"/>
      <c r="IEF51" s="64"/>
      <c r="IEG51" s="64"/>
      <c r="IEH51" s="64"/>
      <c r="IEI51" s="64"/>
      <c r="IEJ51" s="64"/>
      <c r="IEK51" s="64"/>
      <c r="IEL51" s="64"/>
      <c r="IEM51" s="64"/>
      <c r="IEN51" s="64"/>
      <c r="IEO51" s="64"/>
      <c r="IEP51" s="64"/>
      <c r="IEQ51" s="64"/>
      <c r="IER51" s="64"/>
      <c r="IES51" s="64"/>
      <c r="IET51" s="64"/>
      <c r="IEU51" s="64"/>
      <c r="IEV51" s="64"/>
      <c r="IEW51" s="64"/>
      <c r="IEX51" s="64"/>
      <c r="IEY51" s="64"/>
      <c r="IEZ51" s="64"/>
      <c r="IFA51" s="64"/>
      <c r="IFB51" s="64"/>
      <c r="IFC51" s="64"/>
      <c r="IFD51" s="64"/>
      <c r="IFE51" s="64"/>
      <c r="IFF51" s="64"/>
      <c r="IFG51" s="64"/>
      <c r="IFH51" s="64"/>
      <c r="IFI51" s="64"/>
      <c r="IFJ51" s="64"/>
      <c r="IFK51" s="64"/>
      <c r="IFL51" s="64"/>
      <c r="IFM51" s="64"/>
      <c r="IFN51" s="64"/>
      <c r="IFO51" s="64"/>
      <c r="IFP51" s="64"/>
      <c r="IFQ51" s="64"/>
      <c r="IFR51" s="64"/>
      <c r="IFS51" s="64"/>
      <c r="IFT51" s="64"/>
      <c r="IFU51" s="64"/>
      <c r="IFV51" s="64"/>
      <c r="IFW51" s="64"/>
      <c r="IFX51" s="64"/>
      <c r="IFY51" s="64"/>
      <c r="IFZ51" s="64"/>
      <c r="IGA51" s="64"/>
      <c r="IGB51" s="64"/>
      <c r="IGC51" s="64"/>
      <c r="IGD51" s="64"/>
      <c r="IGE51" s="64"/>
      <c r="IGF51" s="64"/>
      <c r="IGG51" s="64"/>
      <c r="IGH51" s="64"/>
      <c r="IGI51" s="64"/>
      <c r="IGJ51" s="64"/>
      <c r="IGK51" s="64"/>
      <c r="IGL51" s="64"/>
      <c r="IGM51" s="64"/>
      <c r="IGN51" s="64"/>
      <c r="IGO51" s="64"/>
      <c r="IGP51" s="64"/>
      <c r="IGQ51" s="64"/>
      <c r="IGR51" s="64"/>
      <c r="IGS51" s="64"/>
      <c r="IGT51" s="64"/>
      <c r="IGU51" s="64"/>
      <c r="IGV51" s="64"/>
      <c r="IGW51" s="64"/>
      <c r="IGX51" s="64"/>
      <c r="IGY51" s="64"/>
      <c r="IGZ51" s="64"/>
      <c r="IHA51" s="64"/>
      <c r="IHB51" s="64"/>
      <c r="IHC51" s="64"/>
      <c r="IHD51" s="64"/>
      <c r="IHE51" s="64"/>
      <c r="IHF51" s="64"/>
      <c r="IHG51" s="64"/>
      <c r="IHH51" s="64"/>
      <c r="IHI51" s="64"/>
      <c r="IHJ51" s="64"/>
      <c r="IHK51" s="64"/>
      <c r="IHL51" s="64"/>
      <c r="IHM51" s="64"/>
      <c r="IHN51" s="64"/>
      <c r="IHO51" s="64"/>
      <c r="IHP51" s="64"/>
      <c r="IHQ51" s="64"/>
      <c r="IHR51" s="64"/>
      <c r="IHS51" s="64"/>
      <c r="IHT51" s="64"/>
      <c r="IHU51" s="64"/>
      <c r="IHV51" s="64"/>
      <c r="IHW51" s="64"/>
      <c r="IHX51" s="64"/>
      <c r="IHY51" s="64"/>
      <c r="IHZ51" s="64"/>
      <c r="IIA51" s="64"/>
      <c r="IIB51" s="64"/>
      <c r="IIC51" s="64"/>
      <c r="IID51" s="64"/>
      <c r="IIE51" s="64"/>
      <c r="IIF51" s="64"/>
      <c r="IIG51" s="64"/>
      <c r="IIH51" s="64"/>
      <c r="III51" s="64"/>
      <c r="IIJ51" s="64"/>
      <c r="IIK51" s="64"/>
      <c r="IIL51" s="64"/>
      <c r="IIM51" s="64"/>
      <c r="IIN51" s="64"/>
      <c r="IIO51" s="64"/>
      <c r="IIP51" s="64"/>
      <c r="IIQ51" s="64"/>
      <c r="IIR51" s="64"/>
      <c r="IIS51" s="64"/>
      <c r="IIT51" s="64"/>
      <c r="IIU51" s="64"/>
      <c r="IIV51" s="64"/>
      <c r="IIW51" s="64"/>
      <c r="IIX51" s="64"/>
      <c r="IIY51" s="64"/>
      <c r="IIZ51" s="64"/>
      <c r="IJA51" s="64"/>
      <c r="IJB51" s="64"/>
      <c r="IJC51" s="64"/>
      <c r="IJD51" s="64"/>
      <c r="IJE51" s="64"/>
      <c r="IJF51" s="64"/>
      <c r="IJG51" s="64"/>
      <c r="IJH51" s="64"/>
      <c r="IJI51" s="64"/>
      <c r="IJJ51" s="64"/>
      <c r="IJK51" s="64"/>
      <c r="IJL51" s="64"/>
      <c r="IJM51" s="64"/>
      <c r="IJN51" s="64"/>
      <c r="IJO51" s="64"/>
      <c r="IJP51" s="64"/>
      <c r="IJQ51" s="64"/>
      <c r="IJR51" s="64"/>
      <c r="IJS51" s="64"/>
      <c r="IJT51" s="64"/>
      <c r="IJU51" s="64"/>
      <c r="IJV51" s="64"/>
      <c r="IJW51" s="64"/>
      <c r="IJX51" s="64"/>
      <c r="IJY51" s="64"/>
      <c r="IJZ51" s="64"/>
      <c r="IKA51" s="64"/>
      <c r="IKB51" s="64"/>
      <c r="IKC51" s="64"/>
      <c r="IKD51" s="64"/>
      <c r="IKE51" s="64"/>
      <c r="IKF51" s="64"/>
      <c r="IKG51" s="64"/>
      <c r="IKH51" s="64"/>
      <c r="IKI51" s="64"/>
      <c r="IKJ51" s="64"/>
      <c r="IKK51" s="64"/>
      <c r="IKL51" s="64"/>
      <c r="IKM51" s="64"/>
      <c r="IKN51" s="64"/>
      <c r="IKO51" s="64"/>
      <c r="IKP51" s="64"/>
      <c r="IKQ51" s="64"/>
      <c r="IKR51" s="64"/>
      <c r="IKS51" s="64"/>
      <c r="IKT51" s="64"/>
      <c r="IKU51" s="64"/>
      <c r="IKV51" s="64"/>
      <c r="IKW51" s="64"/>
      <c r="IKX51" s="64"/>
      <c r="IKY51" s="64"/>
      <c r="IKZ51" s="64"/>
      <c r="ILA51" s="64"/>
      <c r="ILB51" s="64"/>
      <c r="ILC51" s="64"/>
      <c r="ILD51" s="64"/>
      <c r="ILE51" s="64"/>
      <c r="ILF51" s="64"/>
      <c r="ILG51" s="64"/>
      <c r="ILH51" s="64"/>
      <c r="ILI51" s="64"/>
      <c r="ILJ51" s="64"/>
      <c r="ILK51" s="64"/>
      <c r="ILL51" s="64"/>
      <c r="ILM51" s="64"/>
      <c r="ILN51" s="64"/>
      <c r="ILO51" s="64"/>
      <c r="ILP51" s="64"/>
      <c r="ILQ51" s="64"/>
      <c r="ILR51" s="64"/>
      <c r="ILS51" s="64"/>
      <c r="ILT51" s="64"/>
      <c r="ILU51" s="64"/>
      <c r="ILV51" s="64"/>
      <c r="ILW51" s="64"/>
      <c r="ILX51" s="64"/>
      <c r="ILY51" s="64"/>
      <c r="ILZ51" s="64"/>
      <c r="IMA51" s="64"/>
      <c r="IMB51" s="64"/>
      <c r="IMC51" s="64"/>
      <c r="IMD51" s="64"/>
      <c r="IME51" s="64"/>
      <c r="IMF51" s="64"/>
      <c r="IMG51" s="64"/>
      <c r="IMH51" s="64"/>
      <c r="IMI51" s="64"/>
      <c r="IMJ51" s="64"/>
      <c r="IMK51" s="64"/>
      <c r="IML51" s="64"/>
      <c r="IMM51" s="64"/>
      <c r="IMN51" s="64"/>
      <c r="IMO51" s="64"/>
      <c r="IMP51" s="64"/>
      <c r="IMQ51" s="64"/>
      <c r="IMR51" s="64"/>
      <c r="IMS51" s="64"/>
      <c r="IMT51" s="64"/>
      <c r="IMU51" s="64"/>
      <c r="IMV51" s="64"/>
      <c r="IMW51" s="64"/>
      <c r="IMX51" s="64"/>
      <c r="IMY51" s="64"/>
      <c r="IMZ51" s="64"/>
      <c r="INA51" s="64"/>
      <c r="INB51" s="64"/>
      <c r="INC51" s="64"/>
      <c r="IND51" s="64"/>
      <c r="INE51" s="64"/>
      <c r="INF51" s="64"/>
      <c r="ING51" s="64"/>
      <c r="INH51" s="64"/>
      <c r="INI51" s="64"/>
      <c r="INJ51" s="64"/>
      <c r="INK51" s="64"/>
      <c r="INL51" s="64"/>
      <c r="INM51" s="64"/>
      <c r="INN51" s="64"/>
      <c r="INO51" s="64"/>
      <c r="INP51" s="64"/>
      <c r="INQ51" s="64"/>
      <c r="INR51" s="64"/>
      <c r="INS51" s="64"/>
      <c r="INT51" s="64"/>
      <c r="INU51" s="64"/>
      <c r="INV51" s="64"/>
      <c r="INW51" s="64"/>
      <c r="INX51" s="64"/>
      <c r="INY51" s="64"/>
      <c r="INZ51" s="64"/>
      <c r="IOA51" s="64"/>
      <c r="IOB51" s="64"/>
      <c r="IOC51" s="64"/>
      <c r="IOD51" s="64"/>
      <c r="IOE51" s="64"/>
      <c r="IOF51" s="64"/>
      <c r="IOG51" s="64"/>
      <c r="IOH51" s="64"/>
      <c r="IOI51" s="64"/>
      <c r="IOJ51" s="64"/>
      <c r="IOK51" s="64"/>
      <c r="IOL51" s="64"/>
      <c r="IOM51" s="64"/>
      <c r="ION51" s="64"/>
      <c r="IOO51" s="64"/>
      <c r="IOP51" s="64"/>
      <c r="IOQ51" s="64"/>
      <c r="IOR51" s="64"/>
      <c r="IOS51" s="64"/>
      <c r="IOT51" s="64"/>
      <c r="IOU51" s="64"/>
      <c r="IOV51" s="64"/>
      <c r="IOW51" s="64"/>
      <c r="IOX51" s="64"/>
      <c r="IOY51" s="64"/>
      <c r="IOZ51" s="64"/>
      <c r="IPA51" s="64"/>
      <c r="IPB51" s="64"/>
      <c r="IPC51" s="64"/>
      <c r="IPD51" s="64"/>
      <c r="IPE51" s="64"/>
      <c r="IPF51" s="64"/>
      <c r="IPG51" s="64"/>
      <c r="IPH51" s="64"/>
      <c r="IPI51" s="64"/>
      <c r="IPJ51" s="64"/>
      <c r="IPK51" s="64"/>
      <c r="IPL51" s="64"/>
      <c r="IPM51" s="64"/>
      <c r="IPN51" s="64"/>
      <c r="IPO51" s="64"/>
      <c r="IPP51" s="64"/>
      <c r="IPQ51" s="64"/>
      <c r="IPR51" s="64"/>
      <c r="IPS51" s="64"/>
      <c r="IPT51" s="64"/>
      <c r="IPU51" s="64"/>
      <c r="IPV51" s="64"/>
      <c r="IPW51" s="64"/>
      <c r="IPX51" s="64"/>
      <c r="IPY51" s="64"/>
      <c r="IPZ51" s="64"/>
      <c r="IQA51" s="64"/>
      <c r="IQB51" s="64"/>
      <c r="IQC51" s="64"/>
      <c r="IQD51" s="64"/>
      <c r="IQE51" s="64"/>
      <c r="IQF51" s="64"/>
      <c r="IQG51" s="64"/>
      <c r="IQH51" s="64"/>
      <c r="IQI51" s="64"/>
      <c r="IQJ51" s="64"/>
      <c r="IQK51" s="64"/>
      <c r="IQL51" s="64"/>
      <c r="IQM51" s="64"/>
      <c r="IQN51" s="64"/>
      <c r="IQO51" s="64"/>
      <c r="IQP51" s="64"/>
      <c r="IQQ51" s="64"/>
      <c r="IQR51" s="64"/>
      <c r="IQS51" s="64"/>
      <c r="IQT51" s="64"/>
      <c r="IQU51" s="64"/>
      <c r="IQV51" s="64"/>
      <c r="IQW51" s="64"/>
      <c r="IQX51" s="64"/>
      <c r="IQY51" s="64"/>
      <c r="IQZ51" s="64"/>
      <c r="IRA51" s="64"/>
      <c r="IRB51" s="64"/>
      <c r="IRC51" s="64"/>
      <c r="IRD51" s="64"/>
      <c r="IRE51" s="64"/>
      <c r="IRF51" s="64"/>
      <c r="IRG51" s="64"/>
      <c r="IRH51" s="64"/>
      <c r="IRI51" s="64"/>
      <c r="IRJ51" s="64"/>
      <c r="IRK51" s="64"/>
      <c r="IRL51" s="64"/>
      <c r="IRM51" s="64"/>
      <c r="IRN51" s="64"/>
      <c r="IRO51" s="64"/>
      <c r="IRP51" s="64"/>
      <c r="IRQ51" s="64"/>
      <c r="IRR51" s="64"/>
      <c r="IRS51" s="64"/>
      <c r="IRT51" s="64"/>
      <c r="IRU51" s="64"/>
      <c r="IRV51" s="64"/>
      <c r="IRW51" s="64"/>
      <c r="IRX51" s="64"/>
      <c r="IRY51" s="64"/>
      <c r="IRZ51" s="64"/>
      <c r="ISA51" s="64"/>
      <c r="ISB51" s="64"/>
      <c r="ISC51" s="64"/>
      <c r="ISD51" s="64"/>
      <c r="ISE51" s="64"/>
      <c r="ISF51" s="64"/>
      <c r="ISG51" s="64"/>
      <c r="ISH51" s="64"/>
      <c r="ISI51" s="64"/>
      <c r="ISJ51" s="64"/>
      <c r="ISK51" s="64"/>
      <c r="ISL51" s="64"/>
      <c r="ISM51" s="64"/>
      <c r="ISN51" s="64"/>
      <c r="ISO51" s="64"/>
      <c r="ISP51" s="64"/>
      <c r="ISQ51" s="64"/>
      <c r="ISR51" s="64"/>
      <c r="ISS51" s="64"/>
      <c r="IST51" s="64"/>
      <c r="ISU51" s="64"/>
      <c r="ISV51" s="64"/>
      <c r="ISW51" s="64"/>
      <c r="ISX51" s="64"/>
      <c r="ISY51" s="64"/>
      <c r="ISZ51" s="64"/>
      <c r="ITA51" s="64"/>
      <c r="ITB51" s="64"/>
      <c r="ITC51" s="64"/>
      <c r="ITD51" s="64"/>
      <c r="ITE51" s="64"/>
      <c r="ITF51" s="64"/>
      <c r="ITG51" s="64"/>
      <c r="ITH51" s="64"/>
      <c r="ITI51" s="64"/>
      <c r="ITJ51" s="64"/>
      <c r="ITK51" s="64"/>
      <c r="ITL51" s="64"/>
      <c r="ITM51" s="64"/>
      <c r="ITN51" s="64"/>
      <c r="ITO51" s="64"/>
      <c r="ITP51" s="64"/>
      <c r="ITQ51" s="64"/>
      <c r="ITR51" s="64"/>
      <c r="ITS51" s="64"/>
      <c r="ITT51" s="64"/>
      <c r="ITU51" s="64"/>
      <c r="ITV51" s="64"/>
      <c r="ITW51" s="64"/>
      <c r="ITX51" s="64"/>
      <c r="ITY51" s="64"/>
      <c r="ITZ51" s="64"/>
      <c r="IUA51" s="64"/>
      <c r="IUB51" s="64"/>
      <c r="IUC51" s="64"/>
      <c r="IUD51" s="64"/>
      <c r="IUE51" s="64"/>
      <c r="IUF51" s="64"/>
      <c r="IUG51" s="64"/>
      <c r="IUH51" s="64"/>
      <c r="IUI51" s="64"/>
      <c r="IUJ51" s="64"/>
      <c r="IUK51" s="64"/>
      <c r="IUL51" s="64"/>
      <c r="IUM51" s="64"/>
      <c r="IUN51" s="64"/>
      <c r="IUO51" s="64"/>
      <c r="IUP51" s="64"/>
      <c r="IUQ51" s="64"/>
      <c r="IUR51" s="64"/>
      <c r="IUS51" s="64"/>
      <c r="IUT51" s="64"/>
      <c r="IUU51" s="64"/>
      <c r="IUV51" s="64"/>
      <c r="IUW51" s="64"/>
      <c r="IUX51" s="64"/>
      <c r="IUY51" s="64"/>
      <c r="IUZ51" s="64"/>
      <c r="IVA51" s="64"/>
      <c r="IVB51" s="64"/>
      <c r="IVC51" s="64"/>
      <c r="IVD51" s="64"/>
      <c r="IVE51" s="64"/>
      <c r="IVF51" s="64"/>
      <c r="IVG51" s="64"/>
      <c r="IVH51" s="64"/>
      <c r="IVI51" s="64"/>
      <c r="IVJ51" s="64"/>
      <c r="IVK51" s="64"/>
      <c r="IVL51" s="64"/>
      <c r="IVM51" s="64"/>
      <c r="IVN51" s="64"/>
      <c r="IVO51" s="64"/>
      <c r="IVP51" s="64"/>
      <c r="IVQ51" s="64"/>
      <c r="IVR51" s="64"/>
      <c r="IVS51" s="64"/>
      <c r="IVT51" s="64"/>
      <c r="IVU51" s="64"/>
      <c r="IVV51" s="64"/>
      <c r="IVW51" s="64"/>
      <c r="IVX51" s="64"/>
      <c r="IVY51" s="64"/>
      <c r="IVZ51" s="64"/>
      <c r="IWA51" s="64"/>
      <c r="IWB51" s="64"/>
      <c r="IWC51" s="64"/>
      <c r="IWD51" s="64"/>
      <c r="IWE51" s="64"/>
      <c r="IWF51" s="64"/>
      <c r="IWG51" s="64"/>
      <c r="IWH51" s="64"/>
      <c r="IWI51" s="64"/>
      <c r="IWJ51" s="64"/>
      <c r="IWK51" s="64"/>
      <c r="IWL51" s="64"/>
      <c r="IWM51" s="64"/>
      <c r="IWN51" s="64"/>
      <c r="IWO51" s="64"/>
      <c r="IWP51" s="64"/>
      <c r="IWQ51" s="64"/>
      <c r="IWR51" s="64"/>
      <c r="IWS51" s="64"/>
      <c r="IWT51" s="64"/>
      <c r="IWU51" s="64"/>
      <c r="IWV51" s="64"/>
      <c r="IWW51" s="64"/>
      <c r="IWX51" s="64"/>
      <c r="IWY51" s="64"/>
      <c r="IWZ51" s="64"/>
      <c r="IXA51" s="64"/>
      <c r="IXB51" s="64"/>
      <c r="IXC51" s="64"/>
      <c r="IXD51" s="64"/>
      <c r="IXE51" s="64"/>
      <c r="IXF51" s="64"/>
      <c r="IXG51" s="64"/>
      <c r="IXH51" s="64"/>
      <c r="IXI51" s="64"/>
      <c r="IXJ51" s="64"/>
      <c r="IXK51" s="64"/>
      <c r="IXL51" s="64"/>
      <c r="IXM51" s="64"/>
      <c r="IXN51" s="64"/>
      <c r="IXO51" s="64"/>
      <c r="IXP51" s="64"/>
      <c r="IXQ51" s="64"/>
      <c r="IXR51" s="64"/>
      <c r="IXS51" s="64"/>
      <c r="IXT51" s="64"/>
      <c r="IXU51" s="64"/>
      <c r="IXV51" s="64"/>
      <c r="IXW51" s="64"/>
      <c r="IXX51" s="64"/>
      <c r="IXY51" s="64"/>
      <c r="IXZ51" s="64"/>
      <c r="IYA51" s="64"/>
      <c r="IYB51" s="64"/>
      <c r="IYC51" s="64"/>
      <c r="IYD51" s="64"/>
      <c r="IYE51" s="64"/>
      <c r="IYF51" s="64"/>
      <c r="IYG51" s="64"/>
      <c r="IYH51" s="64"/>
      <c r="IYI51" s="64"/>
      <c r="IYJ51" s="64"/>
      <c r="IYK51" s="64"/>
      <c r="IYL51" s="64"/>
      <c r="IYM51" s="64"/>
      <c r="IYN51" s="64"/>
      <c r="IYO51" s="64"/>
      <c r="IYP51" s="64"/>
      <c r="IYQ51" s="64"/>
      <c r="IYR51" s="64"/>
      <c r="IYS51" s="64"/>
      <c r="IYT51" s="64"/>
      <c r="IYU51" s="64"/>
      <c r="IYV51" s="64"/>
      <c r="IYW51" s="64"/>
      <c r="IYX51" s="64"/>
      <c r="IYY51" s="64"/>
      <c r="IYZ51" s="64"/>
      <c r="IZA51" s="64"/>
      <c r="IZB51" s="64"/>
      <c r="IZC51" s="64"/>
      <c r="IZD51" s="64"/>
      <c r="IZE51" s="64"/>
      <c r="IZF51" s="64"/>
      <c r="IZG51" s="64"/>
      <c r="IZH51" s="64"/>
      <c r="IZI51" s="64"/>
      <c r="IZJ51" s="64"/>
      <c r="IZK51" s="64"/>
      <c r="IZL51" s="64"/>
      <c r="IZM51" s="64"/>
      <c r="IZN51" s="64"/>
      <c r="IZO51" s="64"/>
      <c r="IZP51" s="64"/>
      <c r="IZQ51" s="64"/>
      <c r="IZR51" s="64"/>
      <c r="IZS51" s="64"/>
      <c r="IZT51" s="64"/>
      <c r="IZU51" s="64"/>
      <c r="IZV51" s="64"/>
      <c r="IZW51" s="64"/>
      <c r="IZX51" s="64"/>
      <c r="IZY51" s="64"/>
      <c r="IZZ51" s="64"/>
      <c r="JAA51" s="64"/>
      <c r="JAB51" s="64"/>
      <c r="JAC51" s="64"/>
      <c r="JAD51" s="64"/>
      <c r="JAE51" s="64"/>
      <c r="JAF51" s="64"/>
      <c r="JAG51" s="64"/>
      <c r="JAH51" s="64"/>
      <c r="JAI51" s="64"/>
      <c r="JAJ51" s="64"/>
      <c r="JAK51" s="64"/>
      <c r="JAL51" s="64"/>
      <c r="JAM51" s="64"/>
      <c r="JAN51" s="64"/>
      <c r="JAO51" s="64"/>
      <c r="JAP51" s="64"/>
      <c r="JAQ51" s="64"/>
      <c r="JAR51" s="64"/>
      <c r="JAS51" s="64"/>
      <c r="JAT51" s="64"/>
      <c r="JAU51" s="64"/>
      <c r="JAV51" s="64"/>
      <c r="JAW51" s="64"/>
      <c r="JAX51" s="64"/>
      <c r="JAY51" s="64"/>
      <c r="JAZ51" s="64"/>
      <c r="JBA51" s="64"/>
      <c r="JBB51" s="64"/>
      <c r="JBC51" s="64"/>
      <c r="JBD51" s="64"/>
      <c r="JBE51" s="64"/>
      <c r="JBF51" s="64"/>
      <c r="JBG51" s="64"/>
      <c r="JBH51" s="64"/>
      <c r="JBI51" s="64"/>
      <c r="JBJ51" s="64"/>
      <c r="JBK51" s="64"/>
      <c r="JBL51" s="64"/>
      <c r="JBM51" s="64"/>
      <c r="JBN51" s="64"/>
      <c r="JBO51" s="64"/>
      <c r="JBP51" s="64"/>
      <c r="JBQ51" s="64"/>
      <c r="JBR51" s="64"/>
      <c r="JBS51" s="64"/>
      <c r="JBT51" s="64"/>
      <c r="JBU51" s="64"/>
      <c r="JBV51" s="64"/>
      <c r="JBW51" s="64"/>
      <c r="JBX51" s="64"/>
      <c r="JBY51" s="64"/>
      <c r="JBZ51" s="64"/>
      <c r="JCA51" s="64"/>
      <c r="JCB51" s="64"/>
      <c r="JCC51" s="64"/>
      <c r="JCD51" s="64"/>
      <c r="JCE51" s="64"/>
      <c r="JCF51" s="64"/>
      <c r="JCG51" s="64"/>
      <c r="JCH51" s="64"/>
      <c r="JCI51" s="64"/>
      <c r="JCJ51" s="64"/>
      <c r="JCK51" s="64"/>
      <c r="JCL51" s="64"/>
      <c r="JCM51" s="64"/>
      <c r="JCN51" s="64"/>
      <c r="JCO51" s="64"/>
      <c r="JCP51" s="64"/>
      <c r="JCQ51" s="64"/>
      <c r="JCR51" s="64"/>
      <c r="JCS51" s="64"/>
      <c r="JCT51" s="64"/>
      <c r="JCU51" s="64"/>
      <c r="JCV51" s="64"/>
      <c r="JCW51" s="64"/>
      <c r="JCX51" s="64"/>
      <c r="JCY51" s="64"/>
      <c r="JCZ51" s="64"/>
      <c r="JDA51" s="64"/>
      <c r="JDB51" s="64"/>
      <c r="JDC51" s="64"/>
      <c r="JDD51" s="64"/>
      <c r="JDE51" s="64"/>
      <c r="JDF51" s="64"/>
      <c r="JDG51" s="64"/>
      <c r="JDH51" s="64"/>
      <c r="JDI51" s="64"/>
      <c r="JDJ51" s="64"/>
      <c r="JDK51" s="64"/>
      <c r="JDL51" s="64"/>
      <c r="JDM51" s="64"/>
      <c r="JDN51" s="64"/>
      <c r="JDO51" s="64"/>
      <c r="JDP51" s="64"/>
      <c r="JDQ51" s="64"/>
      <c r="JDR51" s="64"/>
      <c r="JDS51" s="64"/>
      <c r="JDT51" s="64"/>
      <c r="JDU51" s="64"/>
      <c r="JDV51" s="64"/>
      <c r="JDW51" s="64"/>
      <c r="JDX51" s="64"/>
      <c r="JDY51" s="64"/>
      <c r="JDZ51" s="64"/>
      <c r="JEA51" s="64"/>
      <c r="JEB51" s="64"/>
      <c r="JEC51" s="64"/>
      <c r="JED51" s="64"/>
      <c r="JEE51" s="64"/>
      <c r="JEF51" s="64"/>
      <c r="JEG51" s="64"/>
      <c r="JEH51" s="64"/>
      <c r="JEI51" s="64"/>
      <c r="JEJ51" s="64"/>
      <c r="JEK51" s="64"/>
      <c r="JEL51" s="64"/>
      <c r="JEM51" s="64"/>
      <c r="JEN51" s="64"/>
      <c r="JEO51" s="64"/>
      <c r="JEP51" s="64"/>
      <c r="JEQ51" s="64"/>
      <c r="JER51" s="64"/>
      <c r="JES51" s="64"/>
      <c r="JET51" s="64"/>
      <c r="JEU51" s="64"/>
      <c r="JEV51" s="64"/>
      <c r="JEW51" s="64"/>
      <c r="JEX51" s="64"/>
      <c r="JEY51" s="64"/>
      <c r="JEZ51" s="64"/>
      <c r="JFA51" s="64"/>
      <c r="JFB51" s="64"/>
      <c r="JFC51" s="64"/>
      <c r="JFD51" s="64"/>
      <c r="JFE51" s="64"/>
      <c r="JFF51" s="64"/>
      <c r="JFG51" s="64"/>
      <c r="JFH51" s="64"/>
      <c r="JFI51" s="64"/>
      <c r="JFJ51" s="64"/>
      <c r="JFK51" s="64"/>
      <c r="JFL51" s="64"/>
      <c r="JFM51" s="64"/>
      <c r="JFN51" s="64"/>
      <c r="JFO51" s="64"/>
      <c r="JFP51" s="64"/>
      <c r="JFQ51" s="64"/>
      <c r="JFR51" s="64"/>
      <c r="JFS51" s="64"/>
      <c r="JFT51" s="64"/>
      <c r="JFU51" s="64"/>
      <c r="JFV51" s="64"/>
      <c r="JFW51" s="64"/>
      <c r="JFX51" s="64"/>
      <c r="JFY51" s="64"/>
      <c r="JFZ51" s="64"/>
      <c r="JGA51" s="64"/>
      <c r="JGB51" s="64"/>
      <c r="JGC51" s="64"/>
      <c r="JGD51" s="64"/>
      <c r="JGE51" s="64"/>
      <c r="JGF51" s="64"/>
      <c r="JGG51" s="64"/>
      <c r="JGH51" s="64"/>
      <c r="JGI51" s="64"/>
      <c r="JGJ51" s="64"/>
      <c r="JGK51" s="64"/>
      <c r="JGL51" s="64"/>
      <c r="JGM51" s="64"/>
      <c r="JGN51" s="64"/>
      <c r="JGO51" s="64"/>
      <c r="JGP51" s="64"/>
      <c r="JGQ51" s="64"/>
      <c r="JGR51" s="64"/>
      <c r="JGS51" s="64"/>
      <c r="JGT51" s="64"/>
      <c r="JGU51" s="64"/>
      <c r="JGV51" s="64"/>
      <c r="JGW51" s="64"/>
      <c r="JGX51" s="64"/>
      <c r="JGY51" s="64"/>
      <c r="JGZ51" s="64"/>
      <c r="JHA51" s="64"/>
      <c r="JHB51" s="64"/>
      <c r="JHC51" s="64"/>
      <c r="JHD51" s="64"/>
      <c r="JHE51" s="64"/>
      <c r="JHF51" s="64"/>
      <c r="JHG51" s="64"/>
      <c r="JHH51" s="64"/>
      <c r="JHI51" s="64"/>
      <c r="JHJ51" s="64"/>
      <c r="JHK51" s="64"/>
      <c r="JHL51" s="64"/>
      <c r="JHM51" s="64"/>
      <c r="JHN51" s="64"/>
      <c r="JHO51" s="64"/>
      <c r="JHP51" s="64"/>
      <c r="JHQ51" s="64"/>
      <c r="JHR51" s="64"/>
      <c r="JHS51" s="64"/>
      <c r="JHT51" s="64"/>
      <c r="JHU51" s="64"/>
      <c r="JHV51" s="64"/>
      <c r="JHW51" s="64"/>
      <c r="JHX51" s="64"/>
      <c r="JHY51" s="64"/>
      <c r="JHZ51" s="64"/>
      <c r="JIA51" s="64"/>
      <c r="JIB51" s="64"/>
      <c r="JIC51" s="64"/>
      <c r="JID51" s="64"/>
      <c r="JIE51" s="64"/>
      <c r="JIF51" s="64"/>
      <c r="JIG51" s="64"/>
      <c r="JIH51" s="64"/>
      <c r="JII51" s="64"/>
      <c r="JIJ51" s="64"/>
      <c r="JIK51" s="64"/>
      <c r="JIL51" s="64"/>
      <c r="JIM51" s="64"/>
      <c r="JIN51" s="64"/>
      <c r="JIO51" s="64"/>
      <c r="JIP51" s="64"/>
      <c r="JIQ51" s="64"/>
      <c r="JIR51" s="64"/>
      <c r="JIS51" s="64"/>
      <c r="JIT51" s="64"/>
      <c r="JIU51" s="64"/>
      <c r="JIV51" s="64"/>
      <c r="JIW51" s="64"/>
      <c r="JIX51" s="64"/>
      <c r="JIY51" s="64"/>
      <c r="JIZ51" s="64"/>
      <c r="JJA51" s="64"/>
      <c r="JJB51" s="64"/>
      <c r="JJC51" s="64"/>
      <c r="JJD51" s="64"/>
      <c r="JJE51" s="64"/>
      <c r="JJF51" s="64"/>
      <c r="JJG51" s="64"/>
      <c r="JJH51" s="64"/>
      <c r="JJI51" s="64"/>
      <c r="JJJ51" s="64"/>
      <c r="JJK51" s="64"/>
      <c r="JJL51" s="64"/>
      <c r="JJM51" s="64"/>
      <c r="JJN51" s="64"/>
      <c r="JJO51" s="64"/>
      <c r="JJP51" s="64"/>
      <c r="JJQ51" s="64"/>
      <c r="JJR51" s="64"/>
      <c r="JJS51" s="64"/>
      <c r="JJT51" s="64"/>
      <c r="JJU51" s="64"/>
      <c r="JJV51" s="64"/>
      <c r="JJW51" s="64"/>
      <c r="JJX51" s="64"/>
      <c r="JJY51" s="64"/>
      <c r="JJZ51" s="64"/>
      <c r="JKA51" s="64"/>
      <c r="JKB51" s="64"/>
      <c r="JKC51" s="64"/>
      <c r="JKD51" s="64"/>
      <c r="JKE51" s="64"/>
      <c r="JKF51" s="64"/>
      <c r="JKG51" s="64"/>
      <c r="JKH51" s="64"/>
      <c r="JKI51" s="64"/>
      <c r="JKJ51" s="64"/>
      <c r="JKK51" s="64"/>
      <c r="JKL51" s="64"/>
      <c r="JKM51" s="64"/>
      <c r="JKN51" s="64"/>
      <c r="JKO51" s="64"/>
      <c r="JKP51" s="64"/>
      <c r="JKQ51" s="64"/>
      <c r="JKR51" s="64"/>
      <c r="JKS51" s="64"/>
      <c r="JKT51" s="64"/>
      <c r="JKU51" s="64"/>
      <c r="JKV51" s="64"/>
      <c r="JKW51" s="64"/>
      <c r="JKX51" s="64"/>
      <c r="JKY51" s="64"/>
      <c r="JKZ51" s="64"/>
      <c r="JLA51" s="64"/>
      <c r="JLB51" s="64"/>
      <c r="JLC51" s="64"/>
      <c r="JLD51" s="64"/>
      <c r="JLE51" s="64"/>
      <c r="JLF51" s="64"/>
      <c r="JLG51" s="64"/>
      <c r="JLH51" s="64"/>
      <c r="JLI51" s="64"/>
      <c r="JLJ51" s="64"/>
      <c r="JLK51" s="64"/>
      <c r="JLL51" s="64"/>
      <c r="JLM51" s="64"/>
      <c r="JLN51" s="64"/>
      <c r="JLO51" s="64"/>
      <c r="JLP51" s="64"/>
      <c r="JLQ51" s="64"/>
      <c r="JLR51" s="64"/>
      <c r="JLS51" s="64"/>
      <c r="JLT51" s="64"/>
      <c r="JLU51" s="64"/>
      <c r="JLV51" s="64"/>
      <c r="JLW51" s="64"/>
      <c r="JLX51" s="64"/>
      <c r="JLY51" s="64"/>
      <c r="JLZ51" s="64"/>
      <c r="JMA51" s="64"/>
      <c r="JMB51" s="64"/>
      <c r="JMC51" s="64"/>
      <c r="JMD51" s="64"/>
      <c r="JME51" s="64"/>
      <c r="JMF51" s="64"/>
      <c r="JMG51" s="64"/>
      <c r="JMH51" s="64"/>
      <c r="JMI51" s="64"/>
      <c r="JMJ51" s="64"/>
      <c r="JMK51" s="64"/>
      <c r="JML51" s="64"/>
      <c r="JMM51" s="64"/>
      <c r="JMN51" s="64"/>
      <c r="JMO51" s="64"/>
      <c r="JMP51" s="64"/>
      <c r="JMQ51" s="64"/>
      <c r="JMR51" s="64"/>
      <c r="JMS51" s="64"/>
      <c r="JMT51" s="64"/>
      <c r="JMU51" s="64"/>
      <c r="JMV51" s="64"/>
      <c r="JMW51" s="64"/>
      <c r="JMX51" s="64"/>
      <c r="JMY51" s="64"/>
      <c r="JMZ51" s="64"/>
      <c r="JNA51" s="64"/>
      <c r="JNB51" s="64"/>
      <c r="JNC51" s="64"/>
      <c r="JND51" s="64"/>
      <c r="JNE51" s="64"/>
      <c r="JNF51" s="64"/>
      <c r="JNG51" s="64"/>
      <c r="JNH51" s="64"/>
      <c r="JNI51" s="64"/>
      <c r="JNJ51" s="64"/>
      <c r="JNK51" s="64"/>
      <c r="JNL51" s="64"/>
      <c r="JNM51" s="64"/>
      <c r="JNN51" s="64"/>
      <c r="JNO51" s="64"/>
      <c r="JNP51" s="64"/>
      <c r="JNQ51" s="64"/>
      <c r="JNR51" s="64"/>
      <c r="JNS51" s="64"/>
      <c r="JNT51" s="64"/>
      <c r="JNU51" s="64"/>
      <c r="JNV51" s="64"/>
      <c r="JNW51" s="64"/>
      <c r="JNX51" s="64"/>
      <c r="JNY51" s="64"/>
      <c r="JNZ51" s="64"/>
      <c r="JOA51" s="64"/>
      <c r="JOB51" s="64"/>
      <c r="JOC51" s="64"/>
      <c r="JOD51" s="64"/>
      <c r="JOE51" s="64"/>
      <c r="JOF51" s="64"/>
      <c r="JOG51" s="64"/>
      <c r="JOH51" s="64"/>
      <c r="JOI51" s="64"/>
      <c r="JOJ51" s="64"/>
      <c r="JOK51" s="64"/>
      <c r="JOL51" s="64"/>
      <c r="JOM51" s="64"/>
      <c r="JON51" s="64"/>
      <c r="JOO51" s="64"/>
      <c r="JOP51" s="64"/>
      <c r="JOQ51" s="64"/>
      <c r="JOR51" s="64"/>
      <c r="JOS51" s="64"/>
      <c r="JOT51" s="64"/>
      <c r="JOU51" s="64"/>
      <c r="JOV51" s="64"/>
      <c r="JOW51" s="64"/>
      <c r="JOX51" s="64"/>
      <c r="JOY51" s="64"/>
      <c r="JOZ51" s="64"/>
      <c r="JPA51" s="64"/>
      <c r="JPB51" s="64"/>
      <c r="JPC51" s="64"/>
      <c r="JPD51" s="64"/>
      <c r="JPE51" s="64"/>
      <c r="JPF51" s="64"/>
      <c r="JPG51" s="64"/>
      <c r="JPH51" s="64"/>
      <c r="JPI51" s="64"/>
      <c r="JPJ51" s="64"/>
      <c r="JPK51" s="64"/>
      <c r="JPL51" s="64"/>
      <c r="JPM51" s="64"/>
      <c r="JPN51" s="64"/>
      <c r="JPO51" s="64"/>
      <c r="JPP51" s="64"/>
      <c r="JPQ51" s="64"/>
      <c r="JPR51" s="64"/>
      <c r="JPS51" s="64"/>
      <c r="JPT51" s="64"/>
      <c r="JPU51" s="64"/>
      <c r="JPV51" s="64"/>
      <c r="JPW51" s="64"/>
      <c r="JPX51" s="64"/>
      <c r="JPY51" s="64"/>
      <c r="JPZ51" s="64"/>
      <c r="JQA51" s="64"/>
      <c r="JQB51" s="64"/>
      <c r="JQC51" s="64"/>
      <c r="JQD51" s="64"/>
      <c r="JQE51" s="64"/>
      <c r="JQF51" s="64"/>
      <c r="JQG51" s="64"/>
      <c r="JQH51" s="64"/>
      <c r="JQI51" s="64"/>
      <c r="JQJ51" s="64"/>
      <c r="JQK51" s="64"/>
      <c r="JQL51" s="64"/>
      <c r="JQM51" s="64"/>
      <c r="JQN51" s="64"/>
      <c r="JQO51" s="64"/>
      <c r="JQP51" s="64"/>
      <c r="JQQ51" s="64"/>
      <c r="JQR51" s="64"/>
      <c r="JQS51" s="64"/>
      <c r="JQT51" s="64"/>
      <c r="JQU51" s="64"/>
      <c r="JQV51" s="64"/>
      <c r="JQW51" s="64"/>
      <c r="JQX51" s="64"/>
      <c r="JQY51" s="64"/>
      <c r="JQZ51" s="64"/>
      <c r="JRA51" s="64"/>
      <c r="JRB51" s="64"/>
      <c r="JRC51" s="64"/>
      <c r="JRD51" s="64"/>
      <c r="JRE51" s="64"/>
      <c r="JRF51" s="64"/>
      <c r="JRG51" s="64"/>
      <c r="JRH51" s="64"/>
      <c r="JRI51" s="64"/>
      <c r="JRJ51" s="64"/>
      <c r="JRK51" s="64"/>
      <c r="JRL51" s="64"/>
      <c r="JRM51" s="64"/>
      <c r="JRN51" s="64"/>
      <c r="JRO51" s="64"/>
      <c r="JRP51" s="64"/>
      <c r="JRQ51" s="64"/>
      <c r="JRR51" s="64"/>
      <c r="JRS51" s="64"/>
      <c r="JRT51" s="64"/>
      <c r="JRU51" s="64"/>
      <c r="JRV51" s="64"/>
      <c r="JRW51" s="64"/>
      <c r="JRX51" s="64"/>
      <c r="JRY51" s="64"/>
      <c r="JRZ51" s="64"/>
      <c r="JSA51" s="64"/>
      <c r="JSB51" s="64"/>
      <c r="JSC51" s="64"/>
      <c r="JSD51" s="64"/>
      <c r="JSE51" s="64"/>
      <c r="JSF51" s="64"/>
      <c r="JSG51" s="64"/>
      <c r="JSH51" s="64"/>
      <c r="JSI51" s="64"/>
      <c r="JSJ51" s="64"/>
      <c r="JSK51" s="64"/>
      <c r="JSL51" s="64"/>
      <c r="JSM51" s="64"/>
      <c r="JSN51" s="64"/>
      <c r="JSO51" s="64"/>
      <c r="JSP51" s="64"/>
      <c r="JSQ51" s="64"/>
      <c r="JSR51" s="64"/>
      <c r="JSS51" s="64"/>
      <c r="JST51" s="64"/>
      <c r="JSU51" s="64"/>
      <c r="JSV51" s="64"/>
      <c r="JSW51" s="64"/>
      <c r="JSX51" s="64"/>
      <c r="JSY51" s="64"/>
      <c r="JSZ51" s="64"/>
      <c r="JTA51" s="64"/>
      <c r="JTB51" s="64"/>
      <c r="JTC51" s="64"/>
      <c r="JTD51" s="64"/>
      <c r="JTE51" s="64"/>
      <c r="JTF51" s="64"/>
      <c r="JTG51" s="64"/>
      <c r="JTH51" s="64"/>
      <c r="JTI51" s="64"/>
      <c r="JTJ51" s="64"/>
      <c r="JTK51" s="64"/>
      <c r="JTL51" s="64"/>
      <c r="JTM51" s="64"/>
      <c r="JTN51" s="64"/>
      <c r="JTO51" s="64"/>
      <c r="JTP51" s="64"/>
      <c r="JTQ51" s="64"/>
      <c r="JTR51" s="64"/>
      <c r="JTS51" s="64"/>
      <c r="JTT51" s="64"/>
      <c r="JTU51" s="64"/>
      <c r="JTV51" s="64"/>
      <c r="JTW51" s="64"/>
      <c r="JTX51" s="64"/>
      <c r="JTY51" s="64"/>
      <c r="JTZ51" s="64"/>
      <c r="JUA51" s="64"/>
      <c r="JUB51" s="64"/>
      <c r="JUC51" s="64"/>
      <c r="JUD51" s="64"/>
      <c r="JUE51" s="64"/>
      <c r="JUF51" s="64"/>
      <c r="JUG51" s="64"/>
      <c r="JUH51" s="64"/>
      <c r="JUI51" s="64"/>
      <c r="JUJ51" s="64"/>
      <c r="JUK51" s="64"/>
      <c r="JUL51" s="64"/>
      <c r="JUM51" s="64"/>
      <c r="JUN51" s="64"/>
      <c r="JUO51" s="64"/>
      <c r="JUP51" s="64"/>
      <c r="JUQ51" s="64"/>
      <c r="JUR51" s="64"/>
      <c r="JUS51" s="64"/>
      <c r="JUT51" s="64"/>
      <c r="JUU51" s="64"/>
      <c r="JUV51" s="64"/>
      <c r="JUW51" s="64"/>
      <c r="JUX51" s="64"/>
      <c r="JUY51" s="64"/>
      <c r="JUZ51" s="64"/>
      <c r="JVA51" s="64"/>
      <c r="JVB51" s="64"/>
      <c r="JVC51" s="64"/>
      <c r="JVD51" s="64"/>
      <c r="JVE51" s="64"/>
      <c r="JVF51" s="64"/>
      <c r="JVG51" s="64"/>
      <c r="JVH51" s="64"/>
      <c r="JVI51" s="64"/>
      <c r="JVJ51" s="64"/>
      <c r="JVK51" s="64"/>
      <c r="JVL51" s="64"/>
      <c r="JVM51" s="64"/>
      <c r="JVN51" s="64"/>
      <c r="JVO51" s="64"/>
      <c r="JVP51" s="64"/>
      <c r="JVQ51" s="64"/>
      <c r="JVR51" s="64"/>
      <c r="JVS51" s="64"/>
      <c r="JVT51" s="64"/>
      <c r="JVU51" s="64"/>
      <c r="JVV51" s="64"/>
      <c r="JVW51" s="64"/>
      <c r="JVX51" s="64"/>
      <c r="JVY51" s="64"/>
      <c r="JVZ51" s="64"/>
      <c r="JWA51" s="64"/>
      <c r="JWB51" s="64"/>
      <c r="JWC51" s="64"/>
      <c r="JWD51" s="64"/>
      <c r="JWE51" s="64"/>
      <c r="JWF51" s="64"/>
      <c r="JWG51" s="64"/>
      <c r="JWH51" s="64"/>
      <c r="JWI51" s="64"/>
      <c r="JWJ51" s="64"/>
      <c r="JWK51" s="64"/>
      <c r="JWL51" s="64"/>
      <c r="JWM51" s="64"/>
      <c r="JWN51" s="64"/>
      <c r="JWO51" s="64"/>
      <c r="JWP51" s="64"/>
      <c r="JWQ51" s="64"/>
      <c r="JWR51" s="64"/>
      <c r="JWS51" s="64"/>
      <c r="JWT51" s="64"/>
      <c r="JWU51" s="64"/>
      <c r="JWV51" s="64"/>
      <c r="JWW51" s="64"/>
      <c r="JWX51" s="64"/>
      <c r="JWY51" s="64"/>
      <c r="JWZ51" s="64"/>
      <c r="JXA51" s="64"/>
      <c r="JXB51" s="64"/>
      <c r="JXC51" s="64"/>
      <c r="JXD51" s="64"/>
      <c r="JXE51" s="64"/>
      <c r="JXF51" s="64"/>
      <c r="JXG51" s="64"/>
      <c r="JXH51" s="64"/>
      <c r="JXI51" s="64"/>
      <c r="JXJ51" s="64"/>
      <c r="JXK51" s="64"/>
      <c r="JXL51" s="64"/>
      <c r="JXM51" s="64"/>
      <c r="JXN51" s="64"/>
      <c r="JXO51" s="64"/>
      <c r="JXP51" s="64"/>
      <c r="JXQ51" s="64"/>
      <c r="JXR51" s="64"/>
      <c r="JXS51" s="64"/>
      <c r="JXT51" s="64"/>
      <c r="JXU51" s="64"/>
      <c r="JXV51" s="64"/>
      <c r="JXW51" s="64"/>
      <c r="JXX51" s="64"/>
      <c r="JXY51" s="64"/>
      <c r="JXZ51" s="64"/>
      <c r="JYA51" s="64"/>
      <c r="JYB51" s="64"/>
      <c r="JYC51" s="64"/>
      <c r="JYD51" s="64"/>
      <c r="JYE51" s="64"/>
      <c r="JYF51" s="64"/>
      <c r="JYG51" s="64"/>
      <c r="JYH51" s="64"/>
      <c r="JYI51" s="64"/>
      <c r="JYJ51" s="64"/>
      <c r="JYK51" s="64"/>
      <c r="JYL51" s="64"/>
      <c r="JYM51" s="64"/>
      <c r="JYN51" s="64"/>
      <c r="JYO51" s="64"/>
      <c r="JYP51" s="64"/>
      <c r="JYQ51" s="64"/>
      <c r="JYR51" s="64"/>
      <c r="JYS51" s="64"/>
      <c r="JYT51" s="64"/>
      <c r="JYU51" s="64"/>
      <c r="JYV51" s="64"/>
      <c r="JYW51" s="64"/>
      <c r="JYX51" s="64"/>
      <c r="JYY51" s="64"/>
      <c r="JYZ51" s="64"/>
      <c r="JZA51" s="64"/>
      <c r="JZB51" s="64"/>
      <c r="JZC51" s="64"/>
      <c r="JZD51" s="64"/>
      <c r="JZE51" s="64"/>
      <c r="JZF51" s="64"/>
      <c r="JZG51" s="64"/>
      <c r="JZH51" s="64"/>
      <c r="JZI51" s="64"/>
      <c r="JZJ51" s="64"/>
      <c r="JZK51" s="64"/>
      <c r="JZL51" s="64"/>
      <c r="JZM51" s="64"/>
      <c r="JZN51" s="64"/>
      <c r="JZO51" s="64"/>
      <c r="JZP51" s="64"/>
      <c r="JZQ51" s="64"/>
      <c r="JZR51" s="64"/>
      <c r="JZS51" s="64"/>
      <c r="JZT51" s="64"/>
      <c r="JZU51" s="64"/>
      <c r="JZV51" s="64"/>
      <c r="JZW51" s="64"/>
      <c r="JZX51" s="64"/>
      <c r="JZY51" s="64"/>
      <c r="JZZ51" s="64"/>
      <c r="KAA51" s="64"/>
      <c r="KAB51" s="64"/>
      <c r="KAC51" s="64"/>
      <c r="KAD51" s="64"/>
      <c r="KAE51" s="64"/>
      <c r="KAF51" s="64"/>
      <c r="KAG51" s="64"/>
      <c r="KAH51" s="64"/>
      <c r="KAI51" s="64"/>
      <c r="KAJ51" s="64"/>
      <c r="KAK51" s="64"/>
      <c r="KAL51" s="64"/>
      <c r="KAM51" s="64"/>
      <c r="KAN51" s="64"/>
      <c r="KAO51" s="64"/>
      <c r="KAP51" s="64"/>
      <c r="KAQ51" s="64"/>
      <c r="KAR51" s="64"/>
      <c r="KAS51" s="64"/>
      <c r="KAT51" s="64"/>
      <c r="KAU51" s="64"/>
      <c r="KAV51" s="64"/>
      <c r="KAW51" s="64"/>
      <c r="KAX51" s="64"/>
      <c r="KAY51" s="64"/>
      <c r="KAZ51" s="64"/>
      <c r="KBA51" s="64"/>
      <c r="KBB51" s="64"/>
      <c r="KBC51" s="64"/>
      <c r="KBD51" s="64"/>
      <c r="KBE51" s="64"/>
      <c r="KBF51" s="64"/>
      <c r="KBG51" s="64"/>
      <c r="KBH51" s="64"/>
      <c r="KBI51" s="64"/>
      <c r="KBJ51" s="64"/>
      <c r="KBK51" s="64"/>
      <c r="KBL51" s="64"/>
      <c r="KBM51" s="64"/>
      <c r="KBN51" s="64"/>
      <c r="KBO51" s="64"/>
      <c r="KBP51" s="64"/>
      <c r="KBQ51" s="64"/>
      <c r="KBR51" s="64"/>
      <c r="KBS51" s="64"/>
      <c r="KBT51" s="64"/>
      <c r="KBU51" s="64"/>
      <c r="KBV51" s="64"/>
      <c r="KBW51" s="64"/>
      <c r="KBX51" s="64"/>
      <c r="KBY51" s="64"/>
      <c r="KBZ51" s="64"/>
      <c r="KCA51" s="64"/>
      <c r="KCB51" s="64"/>
      <c r="KCC51" s="64"/>
      <c r="KCD51" s="64"/>
      <c r="KCE51" s="64"/>
      <c r="KCF51" s="64"/>
      <c r="KCG51" s="64"/>
      <c r="KCH51" s="64"/>
      <c r="KCI51" s="64"/>
      <c r="KCJ51" s="64"/>
      <c r="KCK51" s="64"/>
      <c r="KCL51" s="64"/>
      <c r="KCM51" s="64"/>
      <c r="KCN51" s="64"/>
      <c r="KCO51" s="64"/>
      <c r="KCP51" s="64"/>
      <c r="KCQ51" s="64"/>
      <c r="KCR51" s="64"/>
      <c r="KCS51" s="64"/>
      <c r="KCT51" s="64"/>
      <c r="KCU51" s="64"/>
      <c r="KCV51" s="64"/>
      <c r="KCW51" s="64"/>
      <c r="KCX51" s="64"/>
      <c r="KCY51" s="64"/>
      <c r="KCZ51" s="64"/>
      <c r="KDA51" s="64"/>
      <c r="KDB51" s="64"/>
      <c r="KDC51" s="64"/>
      <c r="KDD51" s="64"/>
      <c r="KDE51" s="64"/>
      <c r="KDF51" s="64"/>
      <c r="KDG51" s="64"/>
      <c r="KDH51" s="64"/>
      <c r="KDI51" s="64"/>
      <c r="KDJ51" s="64"/>
      <c r="KDK51" s="64"/>
      <c r="KDL51" s="64"/>
      <c r="KDM51" s="64"/>
      <c r="KDN51" s="64"/>
      <c r="KDO51" s="64"/>
      <c r="KDP51" s="64"/>
      <c r="KDQ51" s="64"/>
      <c r="KDR51" s="64"/>
      <c r="KDS51" s="64"/>
      <c r="KDT51" s="64"/>
      <c r="KDU51" s="64"/>
      <c r="KDV51" s="64"/>
      <c r="KDW51" s="64"/>
      <c r="KDX51" s="64"/>
      <c r="KDY51" s="64"/>
      <c r="KDZ51" s="64"/>
      <c r="KEA51" s="64"/>
      <c r="KEB51" s="64"/>
      <c r="KEC51" s="64"/>
      <c r="KED51" s="64"/>
      <c r="KEE51" s="64"/>
      <c r="KEF51" s="64"/>
      <c r="KEG51" s="64"/>
      <c r="KEH51" s="64"/>
      <c r="KEI51" s="64"/>
      <c r="KEJ51" s="64"/>
      <c r="KEK51" s="64"/>
      <c r="KEL51" s="64"/>
      <c r="KEM51" s="64"/>
      <c r="KEN51" s="64"/>
      <c r="KEO51" s="64"/>
      <c r="KEP51" s="64"/>
      <c r="KEQ51" s="64"/>
      <c r="KER51" s="64"/>
      <c r="KES51" s="64"/>
      <c r="KET51" s="64"/>
      <c r="KEU51" s="64"/>
      <c r="KEV51" s="64"/>
      <c r="KEW51" s="64"/>
      <c r="KEX51" s="64"/>
      <c r="KEY51" s="64"/>
      <c r="KEZ51" s="64"/>
      <c r="KFA51" s="64"/>
      <c r="KFB51" s="64"/>
      <c r="KFC51" s="64"/>
      <c r="KFD51" s="64"/>
      <c r="KFE51" s="64"/>
      <c r="KFF51" s="64"/>
      <c r="KFG51" s="64"/>
      <c r="KFH51" s="64"/>
      <c r="KFI51" s="64"/>
      <c r="KFJ51" s="64"/>
      <c r="KFK51" s="64"/>
      <c r="KFL51" s="64"/>
      <c r="KFM51" s="64"/>
      <c r="KFN51" s="64"/>
      <c r="KFO51" s="64"/>
      <c r="KFP51" s="64"/>
      <c r="KFQ51" s="64"/>
      <c r="KFR51" s="64"/>
      <c r="KFS51" s="64"/>
      <c r="KFT51" s="64"/>
      <c r="KFU51" s="64"/>
      <c r="KFV51" s="64"/>
      <c r="KFW51" s="64"/>
      <c r="KFX51" s="64"/>
      <c r="KFY51" s="64"/>
      <c r="KFZ51" s="64"/>
      <c r="KGA51" s="64"/>
      <c r="KGB51" s="64"/>
      <c r="KGC51" s="64"/>
      <c r="KGD51" s="64"/>
      <c r="KGE51" s="64"/>
      <c r="KGF51" s="64"/>
      <c r="KGG51" s="64"/>
      <c r="KGH51" s="64"/>
      <c r="KGI51" s="64"/>
      <c r="KGJ51" s="64"/>
      <c r="KGK51" s="64"/>
      <c r="KGL51" s="64"/>
      <c r="KGM51" s="64"/>
      <c r="KGN51" s="64"/>
      <c r="KGO51" s="64"/>
      <c r="KGP51" s="64"/>
      <c r="KGQ51" s="64"/>
      <c r="KGR51" s="64"/>
      <c r="KGS51" s="64"/>
      <c r="KGT51" s="64"/>
      <c r="KGU51" s="64"/>
      <c r="KGV51" s="64"/>
      <c r="KGW51" s="64"/>
      <c r="KGX51" s="64"/>
      <c r="KGY51" s="64"/>
      <c r="KGZ51" s="64"/>
      <c r="KHA51" s="64"/>
      <c r="KHB51" s="64"/>
      <c r="KHC51" s="64"/>
      <c r="KHD51" s="64"/>
      <c r="KHE51" s="64"/>
      <c r="KHF51" s="64"/>
      <c r="KHG51" s="64"/>
      <c r="KHH51" s="64"/>
      <c r="KHI51" s="64"/>
      <c r="KHJ51" s="64"/>
      <c r="KHK51" s="64"/>
      <c r="KHL51" s="64"/>
      <c r="KHM51" s="64"/>
      <c r="KHN51" s="64"/>
      <c r="KHO51" s="64"/>
      <c r="KHP51" s="64"/>
      <c r="KHQ51" s="64"/>
      <c r="KHR51" s="64"/>
      <c r="KHS51" s="64"/>
      <c r="KHT51" s="64"/>
      <c r="KHU51" s="64"/>
      <c r="KHV51" s="64"/>
      <c r="KHW51" s="64"/>
      <c r="KHX51" s="64"/>
      <c r="KHY51" s="64"/>
      <c r="KHZ51" s="64"/>
      <c r="KIA51" s="64"/>
      <c r="KIB51" s="64"/>
      <c r="KIC51" s="64"/>
      <c r="KID51" s="64"/>
      <c r="KIE51" s="64"/>
      <c r="KIF51" s="64"/>
      <c r="KIG51" s="64"/>
      <c r="KIH51" s="64"/>
      <c r="KII51" s="64"/>
      <c r="KIJ51" s="64"/>
      <c r="KIK51" s="64"/>
      <c r="KIL51" s="64"/>
      <c r="KIM51" s="64"/>
      <c r="KIN51" s="64"/>
      <c r="KIO51" s="64"/>
      <c r="KIP51" s="64"/>
      <c r="KIQ51" s="64"/>
      <c r="KIR51" s="64"/>
      <c r="KIS51" s="64"/>
      <c r="KIT51" s="64"/>
      <c r="KIU51" s="64"/>
      <c r="KIV51" s="64"/>
      <c r="KIW51" s="64"/>
      <c r="KIX51" s="64"/>
      <c r="KIY51" s="64"/>
      <c r="KIZ51" s="64"/>
      <c r="KJA51" s="64"/>
      <c r="KJB51" s="64"/>
      <c r="KJC51" s="64"/>
      <c r="KJD51" s="64"/>
      <c r="KJE51" s="64"/>
      <c r="KJF51" s="64"/>
      <c r="KJG51" s="64"/>
      <c r="KJH51" s="64"/>
      <c r="KJI51" s="64"/>
      <c r="KJJ51" s="64"/>
      <c r="KJK51" s="64"/>
      <c r="KJL51" s="64"/>
      <c r="KJM51" s="64"/>
      <c r="KJN51" s="64"/>
      <c r="KJO51" s="64"/>
      <c r="KJP51" s="64"/>
      <c r="KJQ51" s="64"/>
      <c r="KJR51" s="64"/>
      <c r="KJS51" s="64"/>
      <c r="KJT51" s="64"/>
      <c r="KJU51" s="64"/>
      <c r="KJV51" s="64"/>
      <c r="KJW51" s="64"/>
      <c r="KJX51" s="64"/>
      <c r="KJY51" s="64"/>
      <c r="KJZ51" s="64"/>
      <c r="KKA51" s="64"/>
      <c r="KKB51" s="64"/>
      <c r="KKC51" s="64"/>
      <c r="KKD51" s="64"/>
      <c r="KKE51" s="64"/>
      <c r="KKF51" s="64"/>
      <c r="KKG51" s="64"/>
      <c r="KKH51" s="64"/>
      <c r="KKI51" s="64"/>
      <c r="KKJ51" s="64"/>
      <c r="KKK51" s="64"/>
      <c r="KKL51" s="64"/>
      <c r="KKM51" s="64"/>
      <c r="KKN51" s="64"/>
      <c r="KKO51" s="64"/>
      <c r="KKP51" s="64"/>
      <c r="KKQ51" s="64"/>
      <c r="KKR51" s="64"/>
      <c r="KKS51" s="64"/>
      <c r="KKT51" s="64"/>
      <c r="KKU51" s="64"/>
      <c r="KKV51" s="64"/>
      <c r="KKW51" s="64"/>
      <c r="KKX51" s="64"/>
      <c r="KKY51" s="64"/>
      <c r="KKZ51" s="64"/>
      <c r="KLA51" s="64"/>
      <c r="KLB51" s="64"/>
      <c r="KLC51" s="64"/>
      <c r="KLD51" s="64"/>
      <c r="KLE51" s="64"/>
      <c r="KLF51" s="64"/>
      <c r="KLG51" s="64"/>
      <c r="KLH51" s="64"/>
      <c r="KLI51" s="64"/>
      <c r="KLJ51" s="64"/>
      <c r="KLK51" s="64"/>
      <c r="KLL51" s="64"/>
      <c r="KLM51" s="64"/>
      <c r="KLN51" s="64"/>
      <c r="KLO51" s="64"/>
      <c r="KLP51" s="64"/>
      <c r="KLQ51" s="64"/>
      <c r="KLR51" s="64"/>
      <c r="KLS51" s="64"/>
      <c r="KLT51" s="64"/>
      <c r="KLU51" s="64"/>
      <c r="KLV51" s="64"/>
      <c r="KLW51" s="64"/>
      <c r="KLX51" s="64"/>
      <c r="KLY51" s="64"/>
      <c r="KLZ51" s="64"/>
      <c r="KMA51" s="64"/>
      <c r="KMB51" s="64"/>
      <c r="KMC51" s="64"/>
      <c r="KMD51" s="64"/>
      <c r="KME51" s="64"/>
      <c r="KMF51" s="64"/>
      <c r="KMG51" s="64"/>
      <c r="KMH51" s="64"/>
      <c r="KMI51" s="64"/>
      <c r="KMJ51" s="64"/>
      <c r="KMK51" s="64"/>
      <c r="KML51" s="64"/>
      <c r="KMM51" s="64"/>
      <c r="KMN51" s="64"/>
      <c r="KMO51" s="64"/>
      <c r="KMP51" s="64"/>
      <c r="KMQ51" s="64"/>
      <c r="KMR51" s="64"/>
      <c r="KMS51" s="64"/>
      <c r="KMT51" s="64"/>
      <c r="KMU51" s="64"/>
      <c r="KMV51" s="64"/>
      <c r="KMW51" s="64"/>
      <c r="KMX51" s="64"/>
      <c r="KMY51" s="64"/>
      <c r="KMZ51" s="64"/>
      <c r="KNA51" s="64"/>
      <c r="KNB51" s="64"/>
      <c r="KNC51" s="64"/>
      <c r="KND51" s="64"/>
      <c r="KNE51" s="64"/>
      <c r="KNF51" s="64"/>
      <c r="KNG51" s="64"/>
      <c r="KNH51" s="64"/>
      <c r="KNI51" s="64"/>
      <c r="KNJ51" s="64"/>
      <c r="KNK51" s="64"/>
      <c r="KNL51" s="64"/>
      <c r="KNM51" s="64"/>
      <c r="KNN51" s="64"/>
      <c r="KNO51" s="64"/>
      <c r="KNP51" s="64"/>
      <c r="KNQ51" s="64"/>
      <c r="KNR51" s="64"/>
      <c r="KNS51" s="64"/>
      <c r="KNT51" s="64"/>
      <c r="KNU51" s="64"/>
      <c r="KNV51" s="64"/>
      <c r="KNW51" s="64"/>
      <c r="KNX51" s="64"/>
      <c r="KNY51" s="64"/>
      <c r="KNZ51" s="64"/>
      <c r="KOA51" s="64"/>
      <c r="KOB51" s="64"/>
      <c r="KOC51" s="64"/>
      <c r="KOD51" s="64"/>
      <c r="KOE51" s="64"/>
      <c r="KOF51" s="64"/>
      <c r="KOG51" s="64"/>
      <c r="KOH51" s="64"/>
      <c r="KOI51" s="64"/>
      <c r="KOJ51" s="64"/>
      <c r="KOK51" s="64"/>
      <c r="KOL51" s="64"/>
      <c r="KOM51" s="64"/>
      <c r="KON51" s="64"/>
      <c r="KOO51" s="64"/>
      <c r="KOP51" s="64"/>
      <c r="KOQ51" s="64"/>
      <c r="KOR51" s="64"/>
      <c r="KOS51" s="64"/>
      <c r="KOT51" s="64"/>
      <c r="KOU51" s="64"/>
      <c r="KOV51" s="64"/>
      <c r="KOW51" s="64"/>
      <c r="KOX51" s="64"/>
      <c r="KOY51" s="64"/>
      <c r="KOZ51" s="64"/>
      <c r="KPA51" s="64"/>
      <c r="KPB51" s="64"/>
      <c r="KPC51" s="64"/>
      <c r="KPD51" s="64"/>
      <c r="KPE51" s="64"/>
      <c r="KPF51" s="64"/>
      <c r="KPG51" s="64"/>
      <c r="KPH51" s="64"/>
      <c r="KPI51" s="64"/>
      <c r="KPJ51" s="64"/>
      <c r="KPK51" s="64"/>
      <c r="KPL51" s="64"/>
      <c r="KPM51" s="64"/>
      <c r="KPN51" s="64"/>
      <c r="KPO51" s="64"/>
      <c r="KPP51" s="64"/>
      <c r="KPQ51" s="64"/>
      <c r="KPR51" s="64"/>
      <c r="KPS51" s="64"/>
      <c r="KPT51" s="64"/>
      <c r="KPU51" s="64"/>
      <c r="KPV51" s="64"/>
      <c r="KPW51" s="64"/>
      <c r="KPX51" s="64"/>
      <c r="KPY51" s="64"/>
      <c r="KPZ51" s="64"/>
      <c r="KQA51" s="64"/>
      <c r="KQB51" s="64"/>
      <c r="KQC51" s="64"/>
      <c r="KQD51" s="64"/>
      <c r="KQE51" s="64"/>
      <c r="KQF51" s="64"/>
      <c r="KQG51" s="64"/>
      <c r="KQH51" s="64"/>
      <c r="KQI51" s="64"/>
      <c r="KQJ51" s="64"/>
      <c r="KQK51" s="64"/>
      <c r="KQL51" s="64"/>
      <c r="KQM51" s="64"/>
      <c r="KQN51" s="64"/>
      <c r="KQO51" s="64"/>
      <c r="KQP51" s="64"/>
      <c r="KQQ51" s="64"/>
      <c r="KQR51" s="64"/>
      <c r="KQS51" s="64"/>
      <c r="KQT51" s="64"/>
      <c r="KQU51" s="64"/>
      <c r="KQV51" s="64"/>
      <c r="KQW51" s="64"/>
      <c r="KQX51" s="64"/>
      <c r="KQY51" s="64"/>
      <c r="KQZ51" s="64"/>
      <c r="KRA51" s="64"/>
      <c r="KRB51" s="64"/>
      <c r="KRC51" s="64"/>
      <c r="KRD51" s="64"/>
      <c r="KRE51" s="64"/>
      <c r="KRF51" s="64"/>
      <c r="KRG51" s="64"/>
      <c r="KRH51" s="64"/>
      <c r="KRI51" s="64"/>
      <c r="KRJ51" s="64"/>
      <c r="KRK51" s="64"/>
      <c r="KRL51" s="64"/>
      <c r="KRM51" s="64"/>
      <c r="KRN51" s="64"/>
      <c r="KRO51" s="64"/>
      <c r="KRP51" s="64"/>
      <c r="KRQ51" s="64"/>
      <c r="KRR51" s="64"/>
      <c r="KRS51" s="64"/>
      <c r="KRT51" s="64"/>
      <c r="KRU51" s="64"/>
      <c r="KRV51" s="64"/>
      <c r="KRW51" s="64"/>
      <c r="KRX51" s="64"/>
      <c r="KRY51" s="64"/>
      <c r="KRZ51" s="64"/>
      <c r="KSA51" s="64"/>
      <c r="KSB51" s="64"/>
      <c r="KSC51" s="64"/>
      <c r="KSD51" s="64"/>
      <c r="KSE51" s="64"/>
      <c r="KSF51" s="64"/>
      <c r="KSG51" s="64"/>
      <c r="KSH51" s="64"/>
      <c r="KSI51" s="64"/>
      <c r="KSJ51" s="64"/>
      <c r="KSK51" s="64"/>
      <c r="KSL51" s="64"/>
      <c r="KSM51" s="64"/>
      <c r="KSN51" s="64"/>
      <c r="KSO51" s="64"/>
      <c r="KSP51" s="64"/>
      <c r="KSQ51" s="64"/>
      <c r="KSR51" s="64"/>
      <c r="KSS51" s="64"/>
      <c r="KST51" s="64"/>
      <c r="KSU51" s="64"/>
      <c r="KSV51" s="64"/>
      <c r="KSW51" s="64"/>
      <c r="KSX51" s="64"/>
      <c r="KSY51" s="64"/>
      <c r="KSZ51" s="64"/>
      <c r="KTA51" s="64"/>
      <c r="KTB51" s="64"/>
      <c r="KTC51" s="64"/>
      <c r="KTD51" s="64"/>
      <c r="KTE51" s="64"/>
      <c r="KTF51" s="64"/>
      <c r="KTG51" s="64"/>
      <c r="KTH51" s="64"/>
      <c r="KTI51" s="64"/>
      <c r="KTJ51" s="64"/>
      <c r="KTK51" s="64"/>
      <c r="KTL51" s="64"/>
      <c r="KTM51" s="64"/>
      <c r="KTN51" s="64"/>
      <c r="KTO51" s="64"/>
      <c r="KTP51" s="64"/>
      <c r="KTQ51" s="64"/>
      <c r="KTR51" s="64"/>
      <c r="KTS51" s="64"/>
      <c r="KTT51" s="64"/>
      <c r="KTU51" s="64"/>
      <c r="KTV51" s="64"/>
      <c r="KTW51" s="64"/>
      <c r="KTX51" s="64"/>
      <c r="KTY51" s="64"/>
      <c r="KTZ51" s="64"/>
      <c r="KUA51" s="64"/>
      <c r="KUB51" s="64"/>
      <c r="KUC51" s="64"/>
      <c r="KUD51" s="64"/>
      <c r="KUE51" s="64"/>
      <c r="KUF51" s="64"/>
      <c r="KUG51" s="64"/>
      <c r="KUH51" s="64"/>
      <c r="KUI51" s="64"/>
      <c r="KUJ51" s="64"/>
      <c r="KUK51" s="64"/>
      <c r="KUL51" s="64"/>
      <c r="KUM51" s="64"/>
      <c r="KUN51" s="64"/>
      <c r="KUO51" s="64"/>
      <c r="KUP51" s="64"/>
      <c r="KUQ51" s="64"/>
      <c r="KUR51" s="64"/>
      <c r="KUS51" s="64"/>
      <c r="KUT51" s="64"/>
      <c r="KUU51" s="64"/>
      <c r="KUV51" s="64"/>
      <c r="KUW51" s="64"/>
      <c r="KUX51" s="64"/>
      <c r="KUY51" s="64"/>
      <c r="KUZ51" s="64"/>
      <c r="KVA51" s="64"/>
      <c r="KVB51" s="64"/>
      <c r="KVC51" s="64"/>
      <c r="KVD51" s="64"/>
      <c r="KVE51" s="64"/>
      <c r="KVF51" s="64"/>
      <c r="KVG51" s="64"/>
      <c r="KVH51" s="64"/>
      <c r="KVI51" s="64"/>
      <c r="KVJ51" s="64"/>
      <c r="KVK51" s="64"/>
      <c r="KVL51" s="64"/>
      <c r="KVM51" s="64"/>
      <c r="KVN51" s="64"/>
      <c r="KVO51" s="64"/>
      <c r="KVP51" s="64"/>
      <c r="KVQ51" s="64"/>
      <c r="KVR51" s="64"/>
      <c r="KVS51" s="64"/>
      <c r="KVT51" s="64"/>
      <c r="KVU51" s="64"/>
      <c r="KVV51" s="64"/>
      <c r="KVW51" s="64"/>
      <c r="KVX51" s="64"/>
      <c r="KVY51" s="64"/>
      <c r="KVZ51" s="64"/>
      <c r="KWA51" s="64"/>
      <c r="KWB51" s="64"/>
      <c r="KWC51" s="64"/>
      <c r="KWD51" s="64"/>
      <c r="KWE51" s="64"/>
      <c r="KWF51" s="64"/>
      <c r="KWG51" s="64"/>
      <c r="KWH51" s="64"/>
      <c r="KWI51" s="64"/>
      <c r="KWJ51" s="64"/>
      <c r="KWK51" s="64"/>
      <c r="KWL51" s="64"/>
      <c r="KWM51" s="64"/>
      <c r="KWN51" s="64"/>
      <c r="KWO51" s="64"/>
      <c r="KWP51" s="64"/>
      <c r="KWQ51" s="64"/>
      <c r="KWR51" s="64"/>
      <c r="KWS51" s="64"/>
      <c r="KWT51" s="64"/>
      <c r="KWU51" s="64"/>
      <c r="KWV51" s="64"/>
      <c r="KWW51" s="64"/>
      <c r="KWX51" s="64"/>
      <c r="KWY51" s="64"/>
      <c r="KWZ51" s="64"/>
      <c r="KXA51" s="64"/>
      <c r="KXB51" s="64"/>
      <c r="KXC51" s="64"/>
      <c r="KXD51" s="64"/>
      <c r="KXE51" s="64"/>
      <c r="KXF51" s="64"/>
      <c r="KXG51" s="64"/>
      <c r="KXH51" s="64"/>
      <c r="KXI51" s="64"/>
      <c r="KXJ51" s="64"/>
      <c r="KXK51" s="64"/>
      <c r="KXL51" s="64"/>
      <c r="KXM51" s="64"/>
      <c r="KXN51" s="64"/>
      <c r="KXO51" s="64"/>
      <c r="KXP51" s="64"/>
      <c r="KXQ51" s="64"/>
      <c r="KXR51" s="64"/>
      <c r="KXS51" s="64"/>
      <c r="KXT51" s="64"/>
      <c r="KXU51" s="64"/>
      <c r="KXV51" s="64"/>
      <c r="KXW51" s="64"/>
      <c r="KXX51" s="64"/>
      <c r="KXY51" s="64"/>
      <c r="KXZ51" s="64"/>
      <c r="KYA51" s="64"/>
      <c r="KYB51" s="64"/>
      <c r="KYC51" s="64"/>
      <c r="KYD51" s="64"/>
      <c r="KYE51" s="64"/>
      <c r="KYF51" s="64"/>
      <c r="KYG51" s="64"/>
      <c r="KYH51" s="64"/>
      <c r="KYI51" s="64"/>
      <c r="KYJ51" s="64"/>
      <c r="KYK51" s="64"/>
      <c r="KYL51" s="64"/>
      <c r="KYM51" s="64"/>
      <c r="KYN51" s="64"/>
      <c r="KYO51" s="64"/>
      <c r="KYP51" s="64"/>
      <c r="KYQ51" s="64"/>
      <c r="KYR51" s="64"/>
      <c r="KYS51" s="64"/>
      <c r="KYT51" s="64"/>
      <c r="KYU51" s="64"/>
      <c r="KYV51" s="64"/>
      <c r="KYW51" s="64"/>
      <c r="KYX51" s="64"/>
      <c r="KYY51" s="64"/>
      <c r="KYZ51" s="64"/>
      <c r="KZA51" s="64"/>
      <c r="KZB51" s="64"/>
      <c r="KZC51" s="64"/>
      <c r="KZD51" s="64"/>
      <c r="KZE51" s="64"/>
      <c r="KZF51" s="64"/>
      <c r="KZG51" s="64"/>
      <c r="KZH51" s="64"/>
      <c r="KZI51" s="64"/>
      <c r="KZJ51" s="64"/>
      <c r="KZK51" s="64"/>
      <c r="KZL51" s="64"/>
      <c r="KZM51" s="64"/>
      <c r="KZN51" s="64"/>
      <c r="KZO51" s="64"/>
      <c r="KZP51" s="64"/>
      <c r="KZQ51" s="64"/>
      <c r="KZR51" s="64"/>
      <c r="KZS51" s="64"/>
      <c r="KZT51" s="64"/>
      <c r="KZU51" s="64"/>
      <c r="KZV51" s="64"/>
      <c r="KZW51" s="64"/>
      <c r="KZX51" s="64"/>
      <c r="KZY51" s="64"/>
      <c r="KZZ51" s="64"/>
      <c r="LAA51" s="64"/>
      <c r="LAB51" s="64"/>
      <c r="LAC51" s="64"/>
      <c r="LAD51" s="64"/>
      <c r="LAE51" s="64"/>
      <c r="LAF51" s="64"/>
      <c r="LAG51" s="64"/>
      <c r="LAH51" s="64"/>
      <c r="LAI51" s="64"/>
      <c r="LAJ51" s="64"/>
      <c r="LAK51" s="64"/>
      <c r="LAL51" s="64"/>
      <c r="LAM51" s="64"/>
      <c r="LAN51" s="64"/>
      <c r="LAO51" s="64"/>
      <c r="LAP51" s="64"/>
      <c r="LAQ51" s="64"/>
      <c r="LAR51" s="64"/>
      <c r="LAS51" s="64"/>
      <c r="LAT51" s="64"/>
      <c r="LAU51" s="64"/>
      <c r="LAV51" s="64"/>
      <c r="LAW51" s="64"/>
      <c r="LAX51" s="64"/>
      <c r="LAY51" s="64"/>
      <c r="LAZ51" s="64"/>
      <c r="LBA51" s="64"/>
      <c r="LBB51" s="64"/>
      <c r="LBC51" s="64"/>
      <c r="LBD51" s="64"/>
      <c r="LBE51" s="64"/>
      <c r="LBF51" s="64"/>
      <c r="LBG51" s="64"/>
      <c r="LBH51" s="64"/>
      <c r="LBI51" s="64"/>
      <c r="LBJ51" s="64"/>
      <c r="LBK51" s="64"/>
      <c r="LBL51" s="64"/>
      <c r="LBM51" s="64"/>
      <c r="LBN51" s="64"/>
      <c r="LBO51" s="64"/>
      <c r="LBP51" s="64"/>
      <c r="LBQ51" s="64"/>
      <c r="LBR51" s="64"/>
      <c r="LBS51" s="64"/>
      <c r="LBT51" s="64"/>
      <c r="LBU51" s="64"/>
      <c r="LBV51" s="64"/>
      <c r="LBW51" s="64"/>
      <c r="LBX51" s="64"/>
      <c r="LBY51" s="64"/>
      <c r="LBZ51" s="64"/>
      <c r="LCA51" s="64"/>
      <c r="LCB51" s="64"/>
      <c r="LCC51" s="64"/>
      <c r="LCD51" s="64"/>
      <c r="LCE51" s="64"/>
      <c r="LCF51" s="64"/>
      <c r="LCG51" s="64"/>
      <c r="LCH51" s="64"/>
      <c r="LCI51" s="64"/>
      <c r="LCJ51" s="64"/>
      <c r="LCK51" s="64"/>
      <c r="LCL51" s="64"/>
      <c r="LCM51" s="64"/>
      <c r="LCN51" s="64"/>
      <c r="LCO51" s="64"/>
      <c r="LCP51" s="64"/>
      <c r="LCQ51" s="64"/>
      <c r="LCR51" s="64"/>
      <c r="LCS51" s="64"/>
      <c r="LCT51" s="64"/>
      <c r="LCU51" s="64"/>
      <c r="LCV51" s="64"/>
      <c r="LCW51" s="64"/>
      <c r="LCX51" s="64"/>
      <c r="LCY51" s="64"/>
      <c r="LCZ51" s="64"/>
      <c r="LDA51" s="64"/>
      <c r="LDB51" s="64"/>
      <c r="LDC51" s="64"/>
      <c r="LDD51" s="64"/>
      <c r="LDE51" s="64"/>
      <c r="LDF51" s="64"/>
      <c r="LDG51" s="64"/>
      <c r="LDH51" s="64"/>
      <c r="LDI51" s="64"/>
      <c r="LDJ51" s="64"/>
      <c r="LDK51" s="64"/>
      <c r="LDL51" s="64"/>
      <c r="LDM51" s="64"/>
      <c r="LDN51" s="64"/>
      <c r="LDO51" s="64"/>
      <c r="LDP51" s="64"/>
      <c r="LDQ51" s="64"/>
      <c r="LDR51" s="64"/>
      <c r="LDS51" s="64"/>
      <c r="LDT51" s="64"/>
      <c r="LDU51" s="64"/>
      <c r="LDV51" s="64"/>
      <c r="LDW51" s="64"/>
      <c r="LDX51" s="64"/>
      <c r="LDY51" s="64"/>
      <c r="LDZ51" s="64"/>
      <c r="LEA51" s="64"/>
      <c r="LEB51" s="64"/>
      <c r="LEC51" s="64"/>
      <c r="LED51" s="64"/>
      <c r="LEE51" s="64"/>
      <c r="LEF51" s="64"/>
      <c r="LEG51" s="64"/>
      <c r="LEH51" s="64"/>
      <c r="LEI51" s="64"/>
      <c r="LEJ51" s="64"/>
      <c r="LEK51" s="64"/>
      <c r="LEL51" s="64"/>
      <c r="LEM51" s="64"/>
      <c r="LEN51" s="64"/>
      <c r="LEO51" s="64"/>
      <c r="LEP51" s="64"/>
      <c r="LEQ51" s="64"/>
      <c r="LER51" s="64"/>
      <c r="LES51" s="64"/>
      <c r="LET51" s="64"/>
      <c r="LEU51" s="64"/>
      <c r="LEV51" s="64"/>
      <c r="LEW51" s="64"/>
      <c r="LEX51" s="64"/>
      <c r="LEY51" s="64"/>
      <c r="LEZ51" s="64"/>
      <c r="LFA51" s="64"/>
      <c r="LFB51" s="64"/>
      <c r="LFC51" s="64"/>
      <c r="LFD51" s="64"/>
      <c r="LFE51" s="64"/>
      <c r="LFF51" s="64"/>
      <c r="LFG51" s="64"/>
      <c r="LFH51" s="64"/>
      <c r="LFI51" s="64"/>
      <c r="LFJ51" s="64"/>
      <c r="LFK51" s="64"/>
      <c r="LFL51" s="64"/>
      <c r="LFM51" s="64"/>
      <c r="LFN51" s="64"/>
      <c r="LFO51" s="64"/>
      <c r="LFP51" s="64"/>
      <c r="LFQ51" s="64"/>
      <c r="LFR51" s="64"/>
      <c r="LFS51" s="64"/>
      <c r="LFT51" s="64"/>
      <c r="LFU51" s="64"/>
      <c r="LFV51" s="64"/>
      <c r="LFW51" s="64"/>
      <c r="LFX51" s="64"/>
      <c r="LFY51" s="64"/>
      <c r="LFZ51" s="64"/>
      <c r="LGA51" s="64"/>
      <c r="LGB51" s="64"/>
      <c r="LGC51" s="64"/>
      <c r="LGD51" s="64"/>
      <c r="LGE51" s="64"/>
      <c r="LGF51" s="64"/>
      <c r="LGG51" s="64"/>
      <c r="LGH51" s="64"/>
      <c r="LGI51" s="64"/>
      <c r="LGJ51" s="64"/>
      <c r="LGK51" s="64"/>
      <c r="LGL51" s="64"/>
      <c r="LGM51" s="64"/>
      <c r="LGN51" s="64"/>
      <c r="LGO51" s="64"/>
      <c r="LGP51" s="64"/>
      <c r="LGQ51" s="64"/>
      <c r="LGR51" s="64"/>
      <c r="LGS51" s="64"/>
      <c r="LGT51" s="64"/>
      <c r="LGU51" s="64"/>
      <c r="LGV51" s="64"/>
      <c r="LGW51" s="64"/>
      <c r="LGX51" s="64"/>
      <c r="LGY51" s="64"/>
      <c r="LGZ51" s="64"/>
      <c r="LHA51" s="64"/>
      <c r="LHB51" s="64"/>
      <c r="LHC51" s="64"/>
      <c r="LHD51" s="64"/>
      <c r="LHE51" s="64"/>
      <c r="LHF51" s="64"/>
      <c r="LHG51" s="64"/>
      <c r="LHH51" s="64"/>
      <c r="LHI51" s="64"/>
      <c r="LHJ51" s="64"/>
      <c r="LHK51" s="64"/>
      <c r="LHL51" s="64"/>
      <c r="LHM51" s="64"/>
      <c r="LHN51" s="64"/>
      <c r="LHO51" s="64"/>
      <c r="LHP51" s="64"/>
      <c r="LHQ51" s="64"/>
      <c r="LHR51" s="64"/>
      <c r="LHS51" s="64"/>
      <c r="LHT51" s="64"/>
      <c r="LHU51" s="64"/>
      <c r="LHV51" s="64"/>
      <c r="LHW51" s="64"/>
      <c r="LHX51" s="64"/>
      <c r="LHY51" s="64"/>
      <c r="LHZ51" s="64"/>
      <c r="LIA51" s="64"/>
      <c r="LIB51" s="64"/>
      <c r="LIC51" s="64"/>
      <c r="LID51" s="64"/>
      <c r="LIE51" s="64"/>
      <c r="LIF51" s="64"/>
      <c r="LIG51" s="64"/>
      <c r="LIH51" s="64"/>
      <c r="LII51" s="64"/>
      <c r="LIJ51" s="64"/>
      <c r="LIK51" s="64"/>
      <c r="LIL51" s="64"/>
      <c r="LIM51" s="64"/>
      <c r="LIN51" s="64"/>
      <c r="LIO51" s="64"/>
      <c r="LIP51" s="64"/>
      <c r="LIQ51" s="64"/>
      <c r="LIR51" s="64"/>
      <c r="LIS51" s="64"/>
      <c r="LIT51" s="64"/>
      <c r="LIU51" s="64"/>
      <c r="LIV51" s="64"/>
      <c r="LIW51" s="64"/>
      <c r="LIX51" s="64"/>
      <c r="LIY51" s="64"/>
      <c r="LIZ51" s="64"/>
      <c r="LJA51" s="64"/>
      <c r="LJB51" s="64"/>
      <c r="LJC51" s="64"/>
      <c r="LJD51" s="64"/>
      <c r="LJE51" s="64"/>
      <c r="LJF51" s="64"/>
      <c r="LJG51" s="64"/>
      <c r="LJH51" s="64"/>
      <c r="LJI51" s="64"/>
      <c r="LJJ51" s="64"/>
      <c r="LJK51" s="64"/>
      <c r="LJL51" s="64"/>
      <c r="LJM51" s="64"/>
      <c r="LJN51" s="64"/>
      <c r="LJO51" s="64"/>
      <c r="LJP51" s="64"/>
      <c r="LJQ51" s="64"/>
      <c r="LJR51" s="64"/>
      <c r="LJS51" s="64"/>
      <c r="LJT51" s="64"/>
      <c r="LJU51" s="64"/>
      <c r="LJV51" s="64"/>
      <c r="LJW51" s="64"/>
      <c r="LJX51" s="64"/>
      <c r="LJY51" s="64"/>
      <c r="LJZ51" s="64"/>
      <c r="LKA51" s="64"/>
      <c r="LKB51" s="64"/>
      <c r="LKC51" s="64"/>
      <c r="LKD51" s="64"/>
      <c r="LKE51" s="64"/>
      <c r="LKF51" s="64"/>
      <c r="LKG51" s="64"/>
      <c r="LKH51" s="64"/>
      <c r="LKI51" s="64"/>
      <c r="LKJ51" s="64"/>
      <c r="LKK51" s="64"/>
      <c r="LKL51" s="64"/>
      <c r="LKM51" s="64"/>
      <c r="LKN51" s="64"/>
      <c r="LKO51" s="64"/>
      <c r="LKP51" s="64"/>
      <c r="LKQ51" s="64"/>
      <c r="LKR51" s="64"/>
      <c r="LKS51" s="64"/>
      <c r="LKT51" s="64"/>
      <c r="LKU51" s="64"/>
      <c r="LKV51" s="64"/>
      <c r="LKW51" s="64"/>
      <c r="LKX51" s="64"/>
      <c r="LKY51" s="64"/>
      <c r="LKZ51" s="64"/>
      <c r="LLA51" s="64"/>
      <c r="LLB51" s="64"/>
      <c r="LLC51" s="64"/>
      <c r="LLD51" s="64"/>
      <c r="LLE51" s="64"/>
      <c r="LLF51" s="64"/>
      <c r="LLG51" s="64"/>
      <c r="LLH51" s="64"/>
      <c r="LLI51" s="64"/>
      <c r="LLJ51" s="64"/>
      <c r="LLK51" s="64"/>
      <c r="LLL51" s="64"/>
      <c r="LLM51" s="64"/>
      <c r="LLN51" s="64"/>
      <c r="LLO51" s="64"/>
      <c r="LLP51" s="64"/>
      <c r="LLQ51" s="64"/>
      <c r="LLR51" s="64"/>
      <c r="LLS51" s="64"/>
      <c r="LLT51" s="64"/>
      <c r="LLU51" s="64"/>
      <c r="LLV51" s="64"/>
      <c r="LLW51" s="64"/>
      <c r="LLX51" s="64"/>
      <c r="LLY51" s="64"/>
      <c r="LLZ51" s="64"/>
      <c r="LMA51" s="64"/>
      <c r="LMB51" s="64"/>
      <c r="LMC51" s="64"/>
      <c r="LMD51" s="64"/>
      <c r="LME51" s="64"/>
      <c r="LMF51" s="64"/>
      <c r="LMG51" s="64"/>
      <c r="LMH51" s="64"/>
      <c r="LMI51" s="64"/>
      <c r="LMJ51" s="64"/>
      <c r="LMK51" s="64"/>
      <c r="LML51" s="64"/>
      <c r="LMM51" s="64"/>
      <c r="LMN51" s="64"/>
      <c r="LMO51" s="64"/>
      <c r="LMP51" s="64"/>
      <c r="LMQ51" s="64"/>
      <c r="LMR51" s="64"/>
      <c r="LMS51" s="64"/>
      <c r="LMT51" s="64"/>
      <c r="LMU51" s="64"/>
      <c r="LMV51" s="64"/>
      <c r="LMW51" s="64"/>
      <c r="LMX51" s="64"/>
      <c r="LMY51" s="64"/>
      <c r="LMZ51" s="64"/>
      <c r="LNA51" s="64"/>
      <c r="LNB51" s="64"/>
      <c r="LNC51" s="64"/>
      <c r="LND51" s="64"/>
      <c r="LNE51" s="64"/>
      <c r="LNF51" s="64"/>
      <c r="LNG51" s="64"/>
      <c r="LNH51" s="64"/>
      <c r="LNI51" s="64"/>
      <c r="LNJ51" s="64"/>
      <c r="LNK51" s="64"/>
      <c r="LNL51" s="64"/>
      <c r="LNM51" s="64"/>
      <c r="LNN51" s="64"/>
      <c r="LNO51" s="64"/>
      <c r="LNP51" s="64"/>
      <c r="LNQ51" s="64"/>
      <c r="LNR51" s="64"/>
      <c r="LNS51" s="64"/>
      <c r="LNT51" s="64"/>
      <c r="LNU51" s="64"/>
      <c r="LNV51" s="64"/>
      <c r="LNW51" s="64"/>
      <c r="LNX51" s="64"/>
      <c r="LNY51" s="64"/>
      <c r="LNZ51" s="64"/>
      <c r="LOA51" s="64"/>
      <c r="LOB51" s="64"/>
      <c r="LOC51" s="64"/>
      <c r="LOD51" s="64"/>
      <c r="LOE51" s="64"/>
      <c r="LOF51" s="64"/>
      <c r="LOG51" s="64"/>
      <c r="LOH51" s="64"/>
      <c r="LOI51" s="64"/>
      <c r="LOJ51" s="64"/>
      <c r="LOK51" s="64"/>
      <c r="LOL51" s="64"/>
      <c r="LOM51" s="64"/>
      <c r="LON51" s="64"/>
      <c r="LOO51" s="64"/>
      <c r="LOP51" s="64"/>
      <c r="LOQ51" s="64"/>
      <c r="LOR51" s="64"/>
      <c r="LOS51" s="64"/>
      <c r="LOT51" s="64"/>
      <c r="LOU51" s="64"/>
      <c r="LOV51" s="64"/>
      <c r="LOW51" s="64"/>
      <c r="LOX51" s="64"/>
      <c r="LOY51" s="64"/>
      <c r="LOZ51" s="64"/>
      <c r="LPA51" s="64"/>
      <c r="LPB51" s="64"/>
      <c r="LPC51" s="64"/>
      <c r="LPD51" s="64"/>
      <c r="LPE51" s="64"/>
      <c r="LPF51" s="64"/>
      <c r="LPG51" s="64"/>
      <c r="LPH51" s="64"/>
      <c r="LPI51" s="64"/>
      <c r="LPJ51" s="64"/>
      <c r="LPK51" s="64"/>
      <c r="LPL51" s="64"/>
      <c r="LPM51" s="64"/>
      <c r="LPN51" s="64"/>
      <c r="LPO51" s="64"/>
      <c r="LPP51" s="64"/>
      <c r="LPQ51" s="64"/>
      <c r="LPR51" s="64"/>
      <c r="LPS51" s="64"/>
      <c r="LPT51" s="64"/>
      <c r="LPU51" s="64"/>
      <c r="LPV51" s="64"/>
      <c r="LPW51" s="64"/>
      <c r="LPX51" s="64"/>
      <c r="LPY51" s="64"/>
      <c r="LPZ51" s="64"/>
      <c r="LQA51" s="64"/>
      <c r="LQB51" s="64"/>
      <c r="LQC51" s="64"/>
      <c r="LQD51" s="64"/>
      <c r="LQE51" s="64"/>
      <c r="LQF51" s="64"/>
      <c r="LQG51" s="64"/>
      <c r="LQH51" s="64"/>
      <c r="LQI51" s="64"/>
      <c r="LQJ51" s="64"/>
      <c r="LQK51" s="64"/>
      <c r="LQL51" s="64"/>
      <c r="LQM51" s="64"/>
      <c r="LQN51" s="64"/>
      <c r="LQO51" s="64"/>
      <c r="LQP51" s="64"/>
      <c r="LQQ51" s="64"/>
      <c r="LQR51" s="64"/>
      <c r="LQS51" s="64"/>
      <c r="LQT51" s="64"/>
      <c r="LQU51" s="64"/>
      <c r="LQV51" s="64"/>
      <c r="LQW51" s="64"/>
      <c r="LQX51" s="64"/>
      <c r="LQY51" s="64"/>
      <c r="LQZ51" s="64"/>
      <c r="LRA51" s="64"/>
      <c r="LRB51" s="64"/>
      <c r="LRC51" s="64"/>
      <c r="LRD51" s="64"/>
      <c r="LRE51" s="64"/>
      <c r="LRF51" s="64"/>
      <c r="LRG51" s="64"/>
      <c r="LRH51" s="64"/>
      <c r="LRI51" s="64"/>
      <c r="LRJ51" s="64"/>
      <c r="LRK51" s="64"/>
      <c r="LRL51" s="64"/>
      <c r="LRM51" s="64"/>
      <c r="LRN51" s="64"/>
      <c r="LRO51" s="64"/>
      <c r="LRP51" s="64"/>
      <c r="LRQ51" s="64"/>
      <c r="LRR51" s="64"/>
      <c r="LRS51" s="64"/>
      <c r="LRT51" s="64"/>
      <c r="LRU51" s="64"/>
      <c r="LRV51" s="64"/>
      <c r="LRW51" s="64"/>
      <c r="LRX51" s="64"/>
      <c r="LRY51" s="64"/>
      <c r="LRZ51" s="64"/>
      <c r="LSA51" s="64"/>
      <c r="LSB51" s="64"/>
      <c r="LSC51" s="64"/>
      <c r="LSD51" s="64"/>
      <c r="LSE51" s="64"/>
      <c r="LSF51" s="64"/>
      <c r="LSG51" s="64"/>
      <c r="LSH51" s="64"/>
      <c r="LSI51" s="64"/>
      <c r="LSJ51" s="64"/>
      <c r="LSK51" s="64"/>
      <c r="LSL51" s="64"/>
      <c r="LSM51" s="64"/>
      <c r="LSN51" s="64"/>
      <c r="LSO51" s="64"/>
      <c r="LSP51" s="64"/>
      <c r="LSQ51" s="64"/>
      <c r="LSR51" s="64"/>
      <c r="LSS51" s="64"/>
      <c r="LST51" s="64"/>
      <c r="LSU51" s="64"/>
      <c r="LSV51" s="64"/>
      <c r="LSW51" s="64"/>
      <c r="LSX51" s="64"/>
      <c r="LSY51" s="64"/>
      <c r="LSZ51" s="64"/>
      <c r="LTA51" s="64"/>
      <c r="LTB51" s="64"/>
      <c r="LTC51" s="64"/>
      <c r="LTD51" s="64"/>
      <c r="LTE51" s="64"/>
      <c r="LTF51" s="64"/>
      <c r="LTG51" s="64"/>
      <c r="LTH51" s="64"/>
      <c r="LTI51" s="64"/>
      <c r="LTJ51" s="64"/>
      <c r="LTK51" s="64"/>
      <c r="LTL51" s="64"/>
      <c r="LTM51" s="64"/>
      <c r="LTN51" s="64"/>
      <c r="LTO51" s="64"/>
      <c r="LTP51" s="64"/>
      <c r="LTQ51" s="64"/>
      <c r="LTR51" s="64"/>
      <c r="LTS51" s="64"/>
      <c r="LTT51" s="64"/>
      <c r="LTU51" s="64"/>
      <c r="LTV51" s="64"/>
      <c r="LTW51" s="64"/>
      <c r="LTX51" s="64"/>
      <c r="LTY51" s="64"/>
      <c r="LTZ51" s="64"/>
      <c r="LUA51" s="64"/>
      <c r="LUB51" s="64"/>
      <c r="LUC51" s="64"/>
      <c r="LUD51" s="64"/>
      <c r="LUE51" s="64"/>
      <c r="LUF51" s="64"/>
      <c r="LUG51" s="64"/>
      <c r="LUH51" s="64"/>
      <c r="LUI51" s="64"/>
      <c r="LUJ51" s="64"/>
      <c r="LUK51" s="64"/>
      <c r="LUL51" s="64"/>
      <c r="LUM51" s="64"/>
      <c r="LUN51" s="64"/>
      <c r="LUO51" s="64"/>
      <c r="LUP51" s="64"/>
      <c r="LUQ51" s="64"/>
      <c r="LUR51" s="64"/>
      <c r="LUS51" s="64"/>
      <c r="LUT51" s="64"/>
      <c r="LUU51" s="64"/>
      <c r="LUV51" s="64"/>
      <c r="LUW51" s="64"/>
      <c r="LUX51" s="64"/>
      <c r="LUY51" s="64"/>
      <c r="LUZ51" s="64"/>
      <c r="LVA51" s="64"/>
      <c r="LVB51" s="64"/>
      <c r="LVC51" s="64"/>
      <c r="LVD51" s="64"/>
      <c r="LVE51" s="64"/>
      <c r="LVF51" s="64"/>
      <c r="LVG51" s="64"/>
      <c r="LVH51" s="64"/>
      <c r="LVI51" s="64"/>
      <c r="LVJ51" s="64"/>
      <c r="LVK51" s="64"/>
      <c r="LVL51" s="64"/>
      <c r="LVM51" s="64"/>
      <c r="LVN51" s="64"/>
      <c r="LVO51" s="64"/>
      <c r="LVP51" s="64"/>
      <c r="LVQ51" s="64"/>
      <c r="LVR51" s="64"/>
      <c r="LVS51" s="64"/>
      <c r="LVT51" s="64"/>
      <c r="LVU51" s="64"/>
      <c r="LVV51" s="64"/>
      <c r="LVW51" s="64"/>
      <c r="LVX51" s="64"/>
      <c r="LVY51" s="64"/>
      <c r="LVZ51" s="64"/>
      <c r="LWA51" s="64"/>
      <c r="LWB51" s="64"/>
      <c r="LWC51" s="64"/>
      <c r="LWD51" s="64"/>
      <c r="LWE51" s="64"/>
      <c r="LWF51" s="64"/>
      <c r="LWG51" s="64"/>
      <c r="LWH51" s="64"/>
      <c r="LWI51" s="64"/>
      <c r="LWJ51" s="64"/>
      <c r="LWK51" s="64"/>
      <c r="LWL51" s="64"/>
      <c r="LWM51" s="64"/>
      <c r="LWN51" s="64"/>
      <c r="LWO51" s="64"/>
      <c r="LWP51" s="64"/>
      <c r="LWQ51" s="64"/>
      <c r="LWR51" s="64"/>
      <c r="LWS51" s="64"/>
      <c r="LWT51" s="64"/>
      <c r="LWU51" s="64"/>
      <c r="LWV51" s="64"/>
      <c r="LWW51" s="64"/>
      <c r="LWX51" s="64"/>
      <c r="LWY51" s="64"/>
      <c r="LWZ51" s="64"/>
      <c r="LXA51" s="64"/>
      <c r="LXB51" s="64"/>
      <c r="LXC51" s="64"/>
      <c r="LXD51" s="64"/>
      <c r="LXE51" s="64"/>
      <c r="LXF51" s="64"/>
      <c r="LXG51" s="64"/>
      <c r="LXH51" s="64"/>
      <c r="LXI51" s="64"/>
      <c r="LXJ51" s="64"/>
      <c r="LXK51" s="64"/>
      <c r="LXL51" s="64"/>
      <c r="LXM51" s="64"/>
      <c r="LXN51" s="64"/>
      <c r="LXO51" s="64"/>
      <c r="LXP51" s="64"/>
      <c r="LXQ51" s="64"/>
      <c r="LXR51" s="64"/>
      <c r="LXS51" s="64"/>
      <c r="LXT51" s="64"/>
      <c r="LXU51" s="64"/>
      <c r="LXV51" s="64"/>
      <c r="LXW51" s="64"/>
      <c r="LXX51" s="64"/>
      <c r="LXY51" s="64"/>
      <c r="LXZ51" s="64"/>
      <c r="LYA51" s="64"/>
      <c r="LYB51" s="64"/>
      <c r="LYC51" s="64"/>
      <c r="LYD51" s="64"/>
      <c r="LYE51" s="64"/>
      <c r="LYF51" s="64"/>
      <c r="LYG51" s="64"/>
      <c r="LYH51" s="64"/>
      <c r="LYI51" s="64"/>
      <c r="LYJ51" s="64"/>
      <c r="LYK51" s="64"/>
      <c r="LYL51" s="64"/>
      <c r="LYM51" s="64"/>
      <c r="LYN51" s="64"/>
      <c r="LYO51" s="64"/>
      <c r="LYP51" s="64"/>
      <c r="LYQ51" s="64"/>
      <c r="LYR51" s="64"/>
      <c r="LYS51" s="64"/>
      <c r="LYT51" s="64"/>
      <c r="LYU51" s="64"/>
      <c r="LYV51" s="64"/>
      <c r="LYW51" s="64"/>
      <c r="LYX51" s="64"/>
      <c r="LYY51" s="64"/>
      <c r="LYZ51" s="64"/>
      <c r="LZA51" s="64"/>
      <c r="LZB51" s="64"/>
      <c r="LZC51" s="64"/>
      <c r="LZD51" s="64"/>
      <c r="LZE51" s="64"/>
      <c r="LZF51" s="64"/>
      <c r="LZG51" s="64"/>
      <c r="LZH51" s="64"/>
      <c r="LZI51" s="64"/>
      <c r="LZJ51" s="64"/>
      <c r="LZK51" s="64"/>
      <c r="LZL51" s="64"/>
      <c r="LZM51" s="64"/>
      <c r="LZN51" s="64"/>
      <c r="LZO51" s="64"/>
      <c r="LZP51" s="64"/>
      <c r="LZQ51" s="64"/>
      <c r="LZR51" s="64"/>
      <c r="LZS51" s="64"/>
      <c r="LZT51" s="64"/>
      <c r="LZU51" s="64"/>
      <c r="LZV51" s="64"/>
      <c r="LZW51" s="64"/>
      <c r="LZX51" s="64"/>
      <c r="LZY51" s="64"/>
      <c r="LZZ51" s="64"/>
      <c r="MAA51" s="64"/>
      <c r="MAB51" s="64"/>
      <c r="MAC51" s="64"/>
      <c r="MAD51" s="64"/>
      <c r="MAE51" s="64"/>
      <c r="MAF51" s="64"/>
      <c r="MAG51" s="64"/>
      <c r="MAH51" s="64"/>
      <c r="MAI51" s="64"/>
      <c r="MAJ51" s="64"/>
      <c r="MAK51" s="64"/>
      <c r="MAL51" s="64"/>
      <c r="MAM51" s="64"/>
      <c r="MAN51" s="64"/>
      <c r="MAO51" s="64"/>
      <c r="MAP51" s="64"/>
      <c r="MAQ51" s="64"/>
      <c r="MAR51" s="64"/>
      <c r="MAS51" s="64"/>
      <c r="MAT51" s="64"/>
      <c r="MAU51" s="64"/>
      <c r="MAV51" s="64"/>
      <c r="MAW51" s="64"/>
      <c r="MAX51" s="64"/>
      <c r="MAY51" s="64"/>
      <c r="MAZ51" s="64"/>
      <c r="MBA51" s="64"/>
      <c r="MBB51" s="64"/>
      <c r="MBC51" s="64"/>
      <c r="MBD51" s="64"/>
      <c r="MBE51" s="64"/>
      <c r="MBF51" s="64"/>
      <c r="MBG51" s="64"/>
      <c r="MBH51" s="64"/>
      <c r="MBI51" s="64"/>
      <c r="MBJ51" s="64"/>
      <c r="MBK51" s="64"/>
      <c r="MBL51" s="64"/>
      <c r="MBM51" s="64"/>
      <c r="MBN51" s="64"/>
      <c r="MBO51" s="64"/>
      <c r="MBP51" s="64"/>
      <c r="MBQ51" s="64"/>
      <c r="MBR51" s="64"/>
      <c r="MBS51" s="64"/>
      <c r="MBT51" s="64"/>
      <c r="MBU51" s="64"/>
      <c r="MBV51" s="64"/>
      <c r="MBW51" s="64"/>
      <c r="MBX51" s="64"/>
      <c r="MBY51" s="64"/>
      <c r="MBZ51" s="64"/>
      <c r="MCA51" s="64"/>
      <c r="MCB51" s="64"/>
      <c r="MCC51" s="64"/>
      <c r="MCD51" s="64"/>
      <c r="MCE51" s="64"/>
      <c r="MCF51" s="64"/>
      <c r="MCG51" s="64"/>
      <c r="MCH51" s="64"/>
      <c r="MCI51" s="64"/>
      <c r="MCJ51" s="64"/>
      <c r="MCK51" s="64"/>
      <c r="MCL51" s="64"/>
      <c r="MCM51" s="64"/>
      <c r="MCN51" s="64"/>
      <c r="MCO51" s="64"/>
      <c r="MCP51" s="64"/>
      <c r="MCQ51" s="64"/>
      <c r="MCR51" s="64"/>
      <c r="MCS51" s="64"/>
      <c r="MCT51" s="64"/>
      <c r="MCU51" s="64"/>
      <c r="MCV51" s="64"/>
      <c r="MCW51" s="64"/>
      <c r="MCX51" s="64"/>
      <c r="MCY51" s="64"/>
      <c r="MCZ51" s="64"/>
      <c r="MDA51" s="64"/>
      <c r="MDB51" s="64"/>
      <c r="MDC51" s="64"/>
      <c r="MDD51" s="64"/>
      <c r="MDE51" s="64"/>
      <c r="MDF51" s="64"/>
      <c r="MDG51" s="64"/>
      <c r="MDH51" s="64"/>
      <c r="MDI51" s="64"/>
      <c r="MDJ51" s="64"/>
      <c r="MDK51" s="64"/>
      <c r="MDL51" s="64"/>
      <c r="MDM51" s="64"/>
      <c r="MDN51" s="64"/>
      <c r="MDO51" s="64"/>
      <c r="MDP51" s="64"/>
      <c r="MDQ51" s="64"/>
      <c r="MDR51" s="64"/>
      <c r="MDS51" s="64"/>
      <c r="MDT51" s="64"/>
      <c r="MDU51" s="64"/>
      <c r="MDV51" s="64"/>
      <c r="MDW51" s="64"/>
      <c r="MDX51" s="64"/>
      <c r="MDY51" s="64"/>
      <c r="MDZ51" s="64"/>
      <c r="MEA51" s="64"/>
      <c r="MEB51" s="64"/>
      <c r="MEC51" s="64"/>
      <c r="MED51" s="64"/>
      <c r="MEE51" s="64"/>
      <c r="MEF51" s="64"/>
      <c r="MEG51" s="64"/>
      <c r="MEH51" s="64"/>
      <c r="MEI51" s="64"/>
      <c r="MEJ51" s="64"/>
      <c r="MEK51" s="64"/>
      <c r="MEL51" s="64"/>
      <c r="MEM51" s="64"/>
      <c r="MEN51" s="64"/>
      <c r="MEO51" s="64"/>
      <c r="MEP51" s="64"/>
      <c r="MEQ51" s="64"/>
      <c r="MER51" s="64"/>
      <c r="MES51" s="64"/>
      <c r="MET51" s="64"/>
      <c r="MEU51" s="64"/>
      <c r="MEV51" s="64"/>
      <c r="MEW51" s="64"/>
      <c r="MEX51" s="64"/>
      <c r="MEY51" s="64"/>
      <c r="MEZ51" s="64"/>
      <c r="MFA51" s="64"/>
      <c r="MFB51" s="64"/>
      <c r="MFC51" s="64"/>
      <c r="MFD51" s="64"/>
      <c r="MFE51" s="64"/>
      <c r="MFF51" s="64"/>
      <c r="MFG51" s="64"/>
      <c r="MFH51" s="64"/>
      <c r="MFI51" s="64"/>
      <c r="MFJ51" s="64"/>
      <c r="MFK51" s="64"/>
      <c r="MFL51" s="64"/>
      <c r="MFM51" s="64"/>
      <c r="MFN51" s="64"/>
      <c r="MFO51" s="64"/>
      <c r="MFP51" s="64"/>
      <c r="MFQ51" s="64"/>
      <c r="MFR51" s="64"/>
      <c r="MFS51" s="64"/>
      <c r="MFT51" s="64"/>
      <c r="MFU51" s="64"/>
      <c r="MFV51" s="64"/>
      <c r="MFW51" s="64"/>
      <c r="MFX51" s="64"/>
      <c r="MFY51" s="64"/>
      <c r="MFZ51" s="64"/>
      <c r="MGA51" s="64"/>
      <c r="MGB51" s="64"/>
      <c r="MGC51" s="64"/>
      <c r="MGD51" s="64"/>
      <c r="MGE51" s="64"/>
      <c r="MGF51" s="64"/>
      <c r="MGG51" s="64"/>
      <c r="MGH51" s="64"/>
      <c r="MGI51" s="64"/>
      <c r="MGJ51" s="64"/>
      <c r="MGK51" s="64"/>
      <c r="MGL51" s="64"/>
      <c r="MGM51" s="64"/>
      <c r="MGN51" s="64"/>
      <c r="MGO51" s="64"/>
      <c r="MGP51" s="64"/>
      <c r="MGQ51" s="64"/>
      <c r="MGR51" s="64"/>
      <c r="MGS51" s="64"/>
      <c r="MGT51" s="64"/>
      <c r="MGU51" s="64"/>
      <c r="MGV51" s="64"/>
      <c r="MGW51" s="64"/>
      <c r="MGX51" s="64"/>
      <c r="MGY51" s="64"/>
      <c r="MGZ51" s="64"/>
      <c r="MHA51" s="64"/>
      <c r="MHB51" s="64"/>
      <c r="MHC51" s="64"/>
      <c r="MHD51" s="64"/>
      <c r="MHE51" s="64"/>
      <c r="MHF51" s="64"/>
      <c r="MHG51" s="64"/>
      <c r="MHH51" s="64"/>
      <c r="MHI51" s="64"/>
      <c r="MHJ51" s="64"/>
      <c r="MHK51" s="64"/>
      <c r="MHL51" s="64"/>
      <c r="MHM51" s="64"/>
      <c r="MHN51" s="64"/>
      <c r="MHO51" s="64"/>
      <c r="MHP51" s="64"/>
      <c r="MHQ51" s="64"/>
      <c r="MHR51" s="64"/>
      <c r="MHS51" s="64"/>
      <c r="MHT51" s="64"/>
      <c r="MHU51" s="64"/>
      <c r="MHV51" s="64"/>
      <c r="MHW51" s="64"/>
      <c r="MHX51" s="64"/>
      <c r="MHY51" s="64"/>
      <c r="MHZ51" s="64"/>
      <c r="MIA51" s="64"/>
      <c r="MIB51" s="64"/>
      <c r="MIC51" s="64"/>
      <c r="MID51" s="64"/>
      <c r="MIE51" s="64"/>
      <c r="MIF51" s="64"/>
      <c r="MIG51" s="64"/>
      <c r="MIH51" s="64"/>
      <c r="MII51" s="64"/>
      <c r="MIJ51" s="64"/>
      <c r="MIK51" s="64"/>
      <c r="MIL51" s="64"/>
      <c r="MIM51" s="64"/>
      <c r="MIN51" s="64"/>
      <c r="MIO51" s="64"/>
      <c r="MIP51" s="64"/>
      <c r="MIQ51" s="64"/>
      <c r="MIR51" s="64"/>
      <c r="MIS51" s="64"/>
      <c r="MIT51" s="64"/>
      <c r="MIU51" s="64"/>
      <c r="MIV51" s="64"/>
      <c r="MIW51" s="64"/>
      <c r="MIX51" s="64"/>
      <c r="MIY51" s="64"/>
      <c r="MIZ51" s="64"/>
      <c r="MJA51" s="64"/>
      <c r="MJB51" s="64"/>
      <c r="MJC51" s="64"/>
      <c r="MJD51" s="64"/>
      <c r="MJE51" s="64"/>
      <c r="MJF51" s="64"/>
      <c r="MJG51" s="64"/>
      <c r="MJH51" s="64"/>
      <c r="MJI51" s="64"/>
      <c r="MJJ51" s="64"/>
      <c r="MJK51" s="64"/>
      <c r="MJL51" s="64"/>
      <c r="MJM51" s="64"/>
      <c r="MJN51" s="64"/>
      <c r="MJO51" s="64"/>
      <c r="MJP51" s="64"/>
      <c r="MJQ51" s="64"/>
      <c r="MJR51" s="64"/>
      <c r="MJS51" s="64"/>
      <c r="MJT51" s="64"/>
      <c r="MJU51" s="64"/>
      <c r="MJV51" s="64"/>
      <c r="MJW51" s="64"/>
      <c r="MJX51" s="64"/>
      <c r="MJY51" s="64"/>
      <c r="MJZ51" s="64"/>
      <c r="MKA51" s="64"/>
      <c r="MKB51" s="64"/>
      <c r="MKC51" s="64"/>
      <c r="MKD51" s="64"/>
      <c r="MKE51" s="64"/>
      <c r="MKF51" s="64"/>
      <c r="MKG51" s="64"/>
      <c r="MKH51" s="64"/>
      <c r="MKI51" s="64"/>
      <c r="MKJ51" s="64"/>
      <c r="MKK51" s="64"/>
      <c r="MKL51" s="64"/>
      <c r="MKM51" s="64"/>
      <c r="MKN51" s="64"/>
      <c r="MKO51" s="64"/>
      <c r="MKP51" s="64"/>
      <c r="MKQ51" s="64"/>
      <c r="MKR51" s="64"/>
      <c r="MKS51" s="64"/>
      <c r="MKT51" s="64"/>
      <c r="MKU51" s="64"/>
      <c r="MKV51" s="64"/>
      <c r="MKW51" s="64"/>
      <c r="MKX51" s="64"/>
      <c r="MKY51" s="64"/>
      <c r="MKZ51" s="64"/>
      <c r="MLA51" s="64"/>
      <c r="MLB51" s="64"/>
      <c r="MLC51" s="64"/>
      <c r="MLD51" s="64"/>
      <c r="MLE51" s="64"/>
      <c r="MLF51" s="64"/>
      <c r="MLG51" s="64"/>
      <c r="MLH51" s="64"/>
      <c r="MLI51" s="64"/>
      <c r="MLJ51" s="64"/>
      <c r="MLK51" s="64"/>
      <c r="MLL51" s="64"/>
      <c r="MLM51" s="64"/>
      <c r="MLN51" s="64"/>
      <c r="MLO51" s="64"/>
      <c r="MLP51" s="64"/>
      <c r="MLQ51" s="64"/>
      <c r="MLR51" s="64"/>
      <c r="MLS51" s="64"/>
      <c r="MLT51" s="64"/>
      <c r="MLU51" s="64"/>
      <c r="MLV51" s="64"/>
      <c r="MLW51" s="64"/>
      <c r="MLX51" s="64"/>
      <c r="MLY51" s="64"/>
      <c r="MLZ51" s="64"/>
      <c r="MMA51" s="64"/>
      <c r="MMB51" s="64"/>
      <c r="MMC51" s="64"/>
      <c r="MMD51" s="64"/>
      <c r="MME51" s="64"/>
      <c r="MMF51" s="64"/>
      <c r="MMG51" s="64"/>
      <c r="MMH51" s="64"/>
      <c r="MMI51" s="64"/>
      <c r="MMJ51" s="64"/>
      <c r="MMK51" s="64"/>
      <c r="MML51" s="64"/>
      <c r="MMM51" s="64"/>
      <c r="MMN51" s="64"/>
      <c r="MMO51" s="64"/>
      <c r="MMP51" s="64"/>
      <c r="MMQ51" s="64"/>
      <c r="MMR51" s="64"/>
      <c r="MMS51" s="64"/>
      <c r="MMT51" s="64"/>
      <c r="MMU51" s="64"/>
      <c r="MMV51" s="64"/>
      <c r="MMW51" s="64"/>
      <c r="MMX51" s="64"/>
      <c r="MMY51" s="64"/>
      <c r="MMZ51" s="64"/>
      <c r="MNA51" s="64"/>
      <c r="MNB51" s="64"/>
      <c r="MNC51" s="64"/>
      <c r="MND51" s="64"/>
      <c r="MNE51" s="64"/>
      <c r="MNF51" s="64"/>
      <c r="MNG51" s="64"/>
      <c r="MNH51" s="64"/>
      <c r="MNI51" s="64"/>
      <c r="MNJ51" s="64"/>
      <c r="MNK51" s="64"/>
      <c r="MNL51" s="64"/>
      <c r="MNM51" s="64"/>
      <c r="MNN51" s="64"/>
      <c r="MNO51" s="64"/>
      <c r="MNP51" s="64"/>
      <c r="MNQ51" s="64"/>
      <c r="MNR51" s="64"/>
      <c r="MNS51" s="64"/>
      <c r="MNT51" s="64"/>
      <c r="MNU51" s="64"/>
      <c r="MNV51" s="64"/>
      <c r="MNW51" s="64"/>
      <c r="MNX51" s="64"/>
      <c r="MNY51" s="64"/>
      <c r="MNZ51" s="64"/>
      <c r="MOA51" s="64"/>
      <c r="MOB51" s="64"/>
      <c r="MOC51" s="64"/>
      <c r="MOD51" s="64"/>
      <c r="MOE51" s="64"/>
      <c r="MOF51" s="64"/>
      <c r="MOG51" s="64"/>
      <c r="MOH51" s="64"/>
      <c r="MOI51" s="64"/>
      <c r="MOJ51" s="64"/>
      <c r="MOK51" s="64"/>
      <c r="MOL51" s="64"/>
      <c r="MOM51" s="64"/>
      <c r="MON51" s="64"/>
      <c r="MOO51" s="64"/>
      <c r="MOP51" s="64"/>
      <c r="MOQ51" s="64"/>
      <c r="MOR51" s="64"/>
      <c r="MOS51" s="64"/>
      <c r="MOT51" s="64"/>
      <c r="MOU51" s="64"/>
      <c r="MOV51" s="64"/>
      <c r="MOW51" s="64"/>
      <c r="MOX51" s="64"/>
      <c r="MOY51" s="64"/>
      <c r="MOZ51" s="64"/>
      <c r="MPA51" s="64"/>
      <c r="MPB51" s="64"/>
      <c r="MPC51" s="64"/>
      <c r="MPD51" s="64"/>
      <c r="MPE51" s="64"/>
      <c r="MPF51" s="64"/>
      <c r="MPG51" s="64"/>
      <c r="MPH51" s="64"/>
      <c r="MPI51" s="64"/>
      <c r="MPJ51" s="64"/>
      <c r="MPK51" s="64"/>
      <c r="MPL51" s="64"/>
      <c r="MPM51" s="64"/>
      <c r="MPN51" s="64"/>
      <c r="MPO51" s="64"/>
      <c r="MPP51" s="64"/>
      <c r="MPQ51" s="64"/>
      <c r="MPR51" s="64"/>
      <c r="MPS51" s="64"/>
      <c r="MPT51" s="64"/>
      <c r="MPU51" s="64"/>
      <c r="MPV51" s="64"/>
      <c r="MPW51" s="64"/>
      <c r="MPX51" s="64"/>
      <c r="MPY51" s="64"/>
      <c r="MPZ51" s="64"/>
      <c r="MQA51" s="64"/>
      <c r="MQB51" s="64"/>
      <c r="MQC51" s="64"/>
      <c r="MQD51" s="64"/>
      <c r="MQE51" s="64"/>
      <c r="MQF51" s="64"/>
      <c r="MQG51" s="64"/>
      <c r="MQH51" s="64"/>
      <c r="MQI51" s="64"/>
      <c r="MQJ51" s="64"/>
      <c r="MQK51" s="64"/>
      <c r="MQL51" s="64"/>
      <c r="MQM51" s="64"/>
      <c r="MQN51" s="64"/>
      <c r="MQO51" s="64"/>
      <c r="MQP51" s="64"/>
      <c r="MQQ51" s="64"/>
      <c r="MQR51" s="64"/>
      <c r="MQS51" s="64"/>
      <c r="MQT51" s="64"/>
      <c r="MQU51" s="64"/>
      <c r="MQV51" s="64"/>
      <c r="MQW51" s="64"/>
      <c r="MQX51" s="64"/>
      <c r="MQY51" s="64"/>
      <c r="MQZ51" s="64"/>
      <c r="MRA51" s="64"/>
      <c r="MRB51" s="64"/>
      <c r="MRC51" s="64"/>
      <c r="MRD51" s="64"/>
      <c r="MRE51" s="64"/>
      <c r="MRF51" s="64"/>
      <c r="MRG51" s="64"/>
      <c r="MRH51" s="64"/>
      <c r="MRI51" s="64"/>
      <c r="MRJ51" s="64"/>
      <c r="MRK51" s="64"/>
      <c r="MRL51" s="64"/>
      <c r="MRM51" s="64"/>
      <c r="MRN51" s="64"/>
      <c r="MRO51" s="64"/>
      <c r="MRP51" s="64"/>
      <c r="MRQ51" s="64"/>
      <c r="MRR51" s="64"/>
      <c r="MRS51" s="64"/>
      <c r="MRT51" s="64"/>
      <c r="MRU51" s="64"/>
      <c r="MRV51" s="64"/>
      <c r="MRW51" s="64"/>
      <c r="MRX51" s="64"/>
      <c r="MRY51" s="64"/>
      <c r="MRZ51" s="64"/>
      <c r="MSA51" s="64"/>
      <c r="MSB51" s="64"/>
      <c r="MSC51" s="64"/>
      <c r="MSD51" s="64"/>
      <c r="MSE51" s="64"/>
      <c r="MSF51" s="64"/>
      <c r="MSG51" s="64"/>
      <c r="MSH51" s="64"/>
      <c r="MSI51" s="64"/>
      <c r="MSJ51" s="64"/>
      <c r="MSK51" s="64"/>
      <c r="MSL51" s="64"/>
      <c r="MSM51" s="64"/>
      <c r="MSN51" s="64"/>
      <c r="MSO51" s="64"/>
      <c r="MSP51" s="64"/>
      <c r="MSQ51" s="64"/>
      <c r="MSR51" s="64"/>
      <c r="MSS51" s="64"/>
      <c r="MST51" s="64"/>
      <c r="MSU51" s="64"/>
      <c r="MSV51" s="64"/>
      <c r="MSW51" s="64"/>
      <c r="MSX51" s="64"/>
      <c r="MSY51" s="64"/>
      <c r="MSZ51" s="64"/>
      <c r="MTA51" s="64"/>
      <c r="MTB51" s="64"/>
      <c r="MTC51" s="64"/>
      <c r="MTD51" s="64"/>
      <c r="MTE51" s="64"/>
      <c r="MTF51" s="64"/>
      <c r="MTG51" s="64"/>
      <c r="MTH51" s="64"/>
      <c r="MTI51" s="64"/>
      <c r="MTJ51" s="64"/>
      <c r="MTK51" s="64"/>
      <c r="MTL51" s="64"/>
      <c r="MTM51" s="64"/>
      <c r="MTN51" s="64"/>
      <c r="MTO51" s="64"/>
      <c r="MTP51" s="64"/>
      <c r="MTQ51" s="64"/>
      <c r="MTR51" s="64"/>
      <c r="MTS51" s="64"/>
      <c r="MTT51" s="64"/>
      <c r="MTU51" s="64"/>
      <c r="MTV51" s="64"/>
      <c r="MTW51" s="64"/>
      <c r="MTX51" s="64"/>
      <c r="MTY51" s="64"/>
      <c r="MTZ51" s="64"/>
      <c r="MUA51" s="64"/>
      <c r="MUB51" s="64"/>
      <c r="MUC51" s="64"/>
      <c r="MUD51" s="64"/>
      <c r="MUE51" s="64"/>
      <c r="MUF51" s="64"/>
      <c r="MUG51" s="64"/>
      <c r="MUH51" s="64"/>
      <c r="MUI51" s="64"/>
      <c r="MUJ51" s="64"/>
      <c r="MUK51" s="64"/>
      <c r="MUL51" s="64"/>
      <c r="MUM51" s="64"/>
      <c r="MUN51" s="64"/>
      <c r="MUO51" s="64"/>
      <c r="MUP51" s="64"/>
      <c r="MUQ51" s="64"/>
      <c r="MUR51" s="64"/>
      <c r="MUS51" s="64"/>
      <c r="MUT51" s="64"/>
      <c r="MUU51" s="64"/>
      <c r="MUV51" s="64"/>
      <c r="MUW51" s="64"/>
      <c r="MUX51" s="64"/>
      <c r="MUY51" s="64"/>
      <c r="MUZ51" s="64"/>
      <c r="MVA51" s="64"/>
      <c r="MVB51" s="64"/>
      <c r="MVC51" s="64"/>
      <c r="MVD51" s="64"/>
      <c r="MVE51" s="64"/>
      <c r="MVF51" s="64"/>
      <c r="MVG51" s="64"/>
      <c r="MVH51" s="64"/>
      <c r="MVI51" s="64"/>
      <c r="MVJ51" s="64"/>
      <c r="MVK51" s="64"/>
      <c r="MVL51" s="64"/>
      <c r="MVM51" s="64"/>
      <c r="MVN51" s="64"/>
      <c r="MVO51" s="64"/>
      <c r="MVP51" s="64"/>
      <c r="MVQ51" s="64"/>
      <c r="MVR51" s="64"/>
      <c r="MVS51" s="64"/>
      <c r="MVT51" s="64"/>
      <c r="MVU51" s="64"/>
      <c r="MVV51" s="64"/>
      <c r="MVW51" s="64"/>
      <c r="MVX51" s="64"/>
      <c r="MVY51" s="64"/>
      <c r="MVZ51" s="64"/>
      <c r="MWA51" s="64"/>
      <c r="MWB51" s="64"/>
      <c r="MWC51" s="64"/>
      <c r="MWD51" s="64"/>
      <c r="MWE51" s="64"/>
      <c r="MWF51" s="64"/>
      <c r="MWG51" s="64"/>
      <c r="MWH51" s="64"/>
      <c r="MWI51" s="64"/>
      <c r="MWJ51" s="64"/>
      <c r="MWK51" s="64"/>
      <c r="MWL51" s="64"/>
      <c r="MWM51" s="64"/>
      <c r="MWN51" s="64"/>
      <c r="MWO51" s="64"/>
      <c r="MWP51" s="64"/>
      <c r="MWQ51" s="64"/>
      <c r="MWR51" s="64"/>
      <c r="MWS51" s="64"/>
      <c r="MWT51" s="64"/>
      <c r="MWU51" s="64"/>
      <c r="MWV51" s="64"/>
      <c r="MWW51" s="64"/>
      <c r="MWX51" s="64"/>
      <c r="MWY51" s="64"/>
      <c r="MWZ51" s="64"/>
      <c r="MXA51" s="64"/>
      <c r="MXB51" s="64"/>
      <c r="MXC51" s="64"/>
      <c r="MXD51" s="64"/>
      <c r="MXE51" s="64"/>
      <c r="MXF51" s="64"/>
      <c r="MXG51" s="64"/>
      <c r="MXH51" s="64"/>
      <c r="MXI51" s="64"/>
      <c r="MXJ51" s="64"/>
      <c r="MXK51" s="64"/>
      <c r="MXL51" s="64"/>
      <c r="MXM51" s="64"/>
      <c r="MXN51" s="64"/>
      <c r="MXO51" s="64"/>
      <c r="MXP51" s="64"/>
      <c r="MXQ51" s="64"/>
      <c r="MXR51" s="64"/>
      <c r="MXS51" s="64"/>
      <c r="MXT51" s="64"/>
      <c r="MXU51" s="64"/>
      <c r="MXV51" s="64"/>
      <c r="MXW51" s="64"/>
      <c r="MXX51" s="64"/>
      <c r="MXY51" s="64"/>
      <c r="MXZ51" s="64"/>
      <c r="MYA51" s="64"/>
      <c r="MYB51" s="64"/>
      <c r="MYC51" s="64"/>
      <c r="MYD51" s="64"/>
      <c r="MYE51" s="64"/>
      <c r="MYF51" s="64"/>
      <c r="MYG51" s="64"/>
      <c r="MYH51" s="64"/>
      <c r="MYI51" s="64"/>
      <c r="MYJ51" s="64"/>
      <c r="MYK51" s="64"/>
      <c r="MYL51" s="64"/>
      <c r="MYM51" s="64"/>
      <c r="MYN51" s="64"/>
      <c r="MYO51" s="64"/>
      <c r="MYP51" s="64"/>
      <c r="MYQ51" s="64"/>
      <c r="MYR51" s="64"/>
      <c r="MYS51" s="64"/>
      <c r="MYT51" s="64"/>
      <c r="MYU51" s="64"/>
      <c r="MYV51" s="64"/>
      <c r="MYW51" s="64"/>
      <c r="MYX51" s="64"/>
      <c r="MYY51" s="64"/>
      <c r="MYZ51" s="64"/>
      <c r="MZA51" s="64"/>
      <c r="MZB51" s="64"/>
      <c r="MZC51" s="64"/>
      <c r="MZD51" s="64"/>
      <c r="MZE51" s="64"/>
      <c r="MZF51" s="64"/>
      <c r="MZG51" s="64"/>
      <c r="MZH51" s="64"/>
      <c r="MZI51" s="64"/>
      <c r="MZJ51" s="64"/>
      <c r="MZK51" s="64"/>
      <c r="MZL51" s="64"/>
      <c r="MZM51" s="64"/>
      <c r="MZN51" s="64"/>
      <c r="MZO51" s="64"/>
      <c r="MZP51" s="64"/>
      <c r="MZQ51" s="64"/>
      <c r="MZR51" s="64"/>
      <c r="MZS51" s="64"/>
      <c r="MZT51" s="64"/>
      <c r="MZU51" s="64"/>
      <c r="MZV51" s="64"/>
      <c r="MZW51" s="64"/>
      <c r="MZX51" s="64"/>
      <c r="MZY51" s="64"/>
      <c r="MZZ51" s="64"/>
      <c r="NAA51" s="64"/>
      <c r="NAB51" s="64"/>
      <c r="NAC51" s="64"/>
      <c r="NAD51" s="64"/>
      <c r="NAE51" s="64"/>
      <c r="NAF51" s="64"/>
      <c r="NAG51" s="64"/>
      <c r="NAH51" s="64"/>
      <c r="NAI51" s="64"/>
      <c r="NAJ51" s="64"/>
      <c r="NAK51" s="64"/>
      <c r="NAL51" s="64"/>
      <c r="NAM51" s="64"/>
      <c r="NAN51" s="64"/>
      <c r="NAO51" s="64"/>
      <c r="NAP51" s="64"/>
      <c r="NAQ51" s="64"/>
      <c r="NAR51" s="64"/>
      <c r="NAS51" s="64"/>
      <c r="NAT51" s="64"/>
      <c r="NAU51" s="64"/>
      <c r="NAV51" s="64"/>
      <c r="NAW51" s="64"/>
      <c r="NAX51" s="64"/>
      <c r="NAY51" s="64"/>
      <c r="NAZ51" s="64"/>
      <c r="NBA51" s="64"/>
      <c r="NBB51" s="64"/>
      <c r="NBC51" s="64"/>
      <c r="NBD51" s="64"/>
      <c r="NBE51" s="64"/>
      <c r="NBF51" s="64"/>
      <c r="NBG51" s="64"/>
      <c r="NBH51" s="64"/>
      <c r="NBI51" s="64"/>
      <c r="NBJ51" s="64"/>
      <c r="NBK51" s="64"/>
      <c r="NBL51" s="64"/>
      <c r="NBM51" s="64"/>
      <c r="NBN51" s="64"/>
      <c r="NBO51" s="64"/>
      <c r="NBP51" s="64"/>
      <c r="NBQ51" s="64"/>
      <c r="NBR51" s="64"/>
      <c r="NBS51" s="64"/>
      <c r="NBT51" s="64"/>
      <c r="NBU51" s="64"/>
      <c r="NBV51" s="64"/>
      <c r="NBW51" s="64"/>
      <c r="NBX51" s="64"/>
      <c r="NBY51" s="64"/>
      <c r="NBZ51" s="64"/>
      <c r="NCA51" s="64"/>
      <c r="NCB51" s="64"/>
      <c r="NCC51" s="64"/>
      <c r="NCD51" s="64"/>
      <c r="NCE51" s="64"/>
      <c r="NCF51" s="64"/>
      <c r="NCG51" s="64"/>
      <c r="NCH51" s="64"/>
      <c r="NCI51" s="64"/>
      <c r="NCJ51" s="64"/>
      <c r="NCK51" s="64"/>
      <c r="NCL51" s="64"/>
      <c r="NCM51" s="64"/>
      <c r="NCN51" s="64"/>
      <c r="NCO51" s="64"/>
      <c r="NCP51" s="64"/>
      <c r="NCQ51" s="64"/>
      <c r="NCR51" s="64"/>
      <c r="NCS51" s="64"/>
      <c r="NCT51" s="64"/>
      <c r="NCU51" s="64"/>
      <c r="NCV51" s="64"/>
      <c r="NCW51" s="64"/>
      <c r="NCX51" s="64"/>
      <c r="NCY51" s="64"/>
      <c r="NCZ51" s="64"/>
      <c r="NDA51" s="64"/>
      <c r="NDB51" s="64"/>
      <c r="NDC51" s="64"/>
      <c r="NDD51" s="64"/>
      <c r="NDE51" s="64"/>
      <c r="NDF51" s="64"/>
      <c r="NDG51" s="64"/>
      <c r="NDH51" s="64"/>
      <c r="NDI51" s="64"/>
      <c r="NDJ51" s="64"/>
      <c r="NDK51" s="64"/>
      <c r="NDL51" s="64"/>
      <c r="NDM51" s="64"/>
      <c r="NDN51" s="64"/>
      <c r="NDO51" s="64"/>
      <c r="NDP51" s="64"/>
      <c r="NDQ51" s="64"/>
      <c r="NDR51" s="64"/>
      <c r="NDS51" s="64"/>
      <c r="NDT51" s="64"/>
      <c r="NDU51" s="64"/>
      <c r="NDV51" s="64"/>
      <c r="NDW51" s="64"/>
      <c r="NDX51" s="64"/>
      <c r="NDY51" s="64"/>
      <c r="NDZ51" s="64"/>
      <c r="NEA51" s="64"/>
      <c r="NEB51" s="64"/>
      <c r="NEC51" s="64"/>
      <c r="NED51" s="64"/>
      <c r="NEE51" s="64"/>
      <c r="NEF51" s="64"/>
      <c r="NEG51" s="64"/>
      <c r="NEH51" s="64"/>
      <c r="NEI51" s="64"/>
      <c r="NEJ51" s="64"/>
      <c r="NEK51" s="64"/>
      <c r="NEL51" s="64"/>
      <c r="NEM51" s="64"/>
      <c r="NEN51" s="64"/>
      <c r="NEO51" s="64"/>
      <c r="NEP51" s="64"/>
      <c r="NEQ51" s="64"/>
      <c r="NER51" s="64"/>
      <c r="NES51" s="64"/>
      <c r="NET51" s="64"/>
      <c r="NEU51" s="64"/>
      <c r="NEV51" s="64"/>
      <c r="NEW51" s="64"/>
      <c r="NEX51" s="64"/>
      <c r="NEY51" s="64"/>
      <c r="NEZ51" s="64"/>
      <c r="NFA51" s="64"/>
      <c r="NFB51" s="64"/>
      <c r="NFC51" s="64"/>
      <c r="NFD51" s="64"/>
      <c r="NFE51" s="64"/>
      <c r="NFF51" s="64"/>
      <c r="NFG51" s="64"/>
      <c r="NFH51" s="64"/>
      <c r="NFI51" s="64"/>
      <c r="NFJ51" s="64"/>
      <c r="NFK51" s="64"/>
      <c r="NFL51" s="64"/>
      <c r="NFM51" s="64"/>
      <c r="NFN51" s="64"/>
      <c r="NFO51" s="64"/>
      <c r="NFP51" s="64"/>
      <c r="NFQ51" s="64"/>
      <c r="NFR51" s="64"/>
      <c r="NFS51" s="64"/>
      <c r="NFT51" s="64"/>
      <c r="NFU51" s="64"/>
      <c r="NFV51" s="64"/>
      <c r="NFW51" s="64"/>
      <c r="NFX51" s="64"/>
      <c r="NFY51" s="64"/>
      <c r="NFZ51" s="64"/>
      <c r="NGA51" s="64"/>
      <c r="NGB51" s="64"/>
      <c r="NGC51" s="64"/>
      <c r="NGD51" s="64"/>
      <c r="NGE51" s="64"/>
      <c r="NGF51" s="64"/>
      <c r="NGG51" s="64"/>
      <c r="NGH51" s="64"/>
      <c r="NGI51" s="64"/>
      <c r="NGJ51" s="64"/>
      <c r="NGK51" s="64"/>
      <c r="NGL51" s="64"/>
      <c r="NGM51" s="64"/>
      <c r="NGN51" s="64"/>
      <c r="NGO51" s="64"/>
      <c r="NGP51" s="64"/>
      <c r="NGQ51" s="64"/>
      <c r="NGR51" s="64"/>
      <c r="NGS51" s="64"/>
      <c r="NGT51" s="64"/>
      <c r="NGU51" s="64"/>
      <c r="NGV51" s="64"/>
      <c r="NGW51" s="64"/>
      <c r="NGX51" s="64"/>
      <c r="NGY51" s="64"/>
      <c r="NGZ51" s="64"/>
      <c r="NHA51" s="64"/>
      <c r="NHB51" s="64"/>
      <c r="NHC51" s="64"/>
      <c r="NHD51" s="64"/>
      <c r="NHE51" s="64"/>
      <c r="NHF51" s="64"/>
      <c r="NHG51" s="64"/>
      <c r="NHH51" s="64"/>
      <c r="NHI51" s="64"/>
      <c r="NHJ51" s="64"/>
      <c r="NHK51" s="64"/>
      <c r="NHL51" s="64"/>
      <c r="NHM51" s="64"/>
      <c r="NHN51" s="64"/>
      <c r="NHO51" s="64"/>
      <c r="NHP51" s="64"/>
      <c r="NHQ51" s="64"/>
      <c r="NHR51" s="64"/>
      <c r="NHS51" s="64"/>
      <c r="NHT51" s="64"/>
      <c r="NHU51" s="64"/>
      <c r="NHV51" s="64"/>
      <c r="NHW51" s="64"/>
      <c r="NHX51" s="64"/>
      <c r="NHY51" s="64"/>
      <c r="NHZ51" s="64"/>
      <c r="NIA51" s="64"/>
      <c r="NIB51" s="64"/>
      <c r="NIC51" s="64"/>
      <c r="NID51" s="64"/>
      <c r="NIE51" s="64"/>
      <c r="NIF51" s="64"/>
      <c r="NIG51" s="64"/>
      <c r="NIH51" s="64"/>
      <c r="NII51" s="64"/>
      <c r="NIJ51" s="64"/>
      <c r="NIK51" s="64"/>
      <c r="NIL51" s="64"/>
      <c r="NIM51" s="64"/>
      <c r="NIN51" s="64"/>
      <c r="NIO51" s="64"/>
      <c r="NIP51" s="64"/>
      <c r="NIQ51" s="64"/>
      <c r="NIR51" s="64"/>
      <c r="NIS51" s="64"/>
      <c r="NIT51" s="64"/>
      <c r="NIU51" s="64"/>
      <c r="NIV51" s="64"/>
      <c r="NIW51" s="64"/>
      <c r="NIX51" s="64"/>
      <c r="NIY51" s="64"/>
      <c r="NIZ51" s="64"/>
      <c r="NJA51" s="64"/>
      <c r="NJB51" s="64"/>
      <c r="NJC51" s="64"/>
      <c r="NJD51" s="64"/>
      <c r="NJE51" s="64"/>
      <c r="NJF51" s="64"/>
      <c r="NJG51" s="64"/>
      <c r="NJH51" s="64"/>
      <c r="NJI51" s="64"/>
      <c r="NJJ51" s="64"/>
      <c r="NJK51" s="64"/>
      <c r="NJL51" s="64"/>
      <c r="NJM51" s="64"/>
      <c r="NJN51" s="64"/>
      <c r="NJO51" s="64"/>
      <c r="NJP51" s="64"/>
      <c r="NJQ51" s="64"/>
      <c r="NJR51" s="64"/>
      <c r="NJS51" s="64"/>
      <c r="NJT51" s="64"/>
      <c r="NJU51" s="64"/>
      <c r="NJV51" s="64"/>
      <c r="NJW51" s="64"/>
      <c r="NJX51" s="64"/>
      <c r="NJY51" s="64"/>
      <c r="NJZ51" s="64"/>
      <c r="NKA51" s="64"/>
      <c r="NKB51" s="64"/>
      <c r="NKC51" s="64"/>
      <c r="NKD51" s="64"/>
      <c r="NKE51" s="64"/>
      <c r="NKF51" s="64"/>
      <c r="NKG51" s="64"/>
      <c r="NKH51" s="64"/>
      <c r="NKI51" s="64"/>
      <c r="NKJ51" s="64"/>
      <c r="NKK51" s="64"/>
      <c r="NKL51" s="64"/>
      <c r="NKM51" s="64"/>
      <c r="NKN51" s="64"/>
      <c r="NKO51" s="64"/>
      <c r="NKP51" s="64"/>
      <c r="NKQ51" s="64"/>
      <c r="NKR51" s="64"/>
      <c r="NKS51" s="64"/>
      <c r="NKT51" s="64"/>
      <c r="NKU51" s="64"/>
      <c r="NKV51" s="64"/>
      <c r="NKW51" s="64"/>
      <c r="NKX51" s="64"/>
      <c r="NKY51" s="64"/>
      <c r="NKZ51" s="64"/>
      <c r="NLA51" s="64"/>
      <c r="NLB51" s="64"/>
      <c r="NLC51" s="64"/>
      <c r="NLD51" s="64"/>
      <c r="NLE51" s="64"/>
      <c r="NLF51" s="64"/>
      <c r="NLG51" s="64"/>
      <c r="NLH51" s="64"/>
      <c r="NLI51" s="64"/>
      <c r="NLJ51" s="64"/>
      <c r="NLK51" s="64"/>
      <c r="NLL51" s="64"/>
      <c r="NLM51" s="64"/>
      <c r="NLN51" s="64"/>
      <c r="NLO51" s="64"/>
      <c r="NLP51" s="64"/>
      <c r="NLQ51" s="64"/>
      <c r="NLR51" s="64"/>
      <c r="NLS51" s="64"/>
      <c r="NLT51" s="64"/>
      <c r="NLU51" s="64"/>
      <c r="NLV51" s="64"/>
      <c r="NLW51" s="64"/>
      <c r="NLX51" s="64"/>
      <c r="NLY51" s="64"/>
      <c r="NLZ51" s="64"/>
      <c r="NMA51" s="64"/>
      <c r="NMB51" s="64"/>
      <c r="NMC51" s="64"/>
      <c r="NMD51" s="64"/>
      <c r="NME51" s="64"/>
      <c r="NMF51" s="64"/>
      <c r="NMG51" s="64"/>
      <c r="NMH51" s="64"/>
      <c r="NMI51" s="64"/>
      <c r="NMJ51" s="64"/>
      <c r="NMK51" s="64"/>
      <c r="NML51" s="64"/>
      <c r="NMM51" s="64"/>
      <c r="NMN51" s="64"/>
      <c r="NMO51" s="64"/>
      <c r="NMP51" s="64"/>
      <c r="NMQ51" s="64"/>
      <c r="NMR51" s="64"/>
      <c r="NMS51" s="64"/>
      <c r="NMT51" s="64"/>
      <c r="NMU51" s="64"/>
      <c r="NMV51" s="64"/>
      <c r="NMW51" s="64"/>
      <c r="NMX51" s="64"/>
      <c r="NMY51" s="64"/>
      <c r="NMZ51" s="64"/>
      <c r="NNA51" s="64"/>
      <c r="NNB51" s="64"/>
      <c r="NNC51" s="64"/>
      <c r="NND51" s="64"/>
      <c r="NNE51" s="64"/>
      <c r="NNF51" s="64"/>
      <c r="NNG51" s="64"/>
      <c r="NNH51" s="64"/>
      <c r="NNI51" s="64"/>
      <c r="NNJ51" s="64"/>
      <c r="NNK51" s="64"/>
      <c r="NNL51" s="64"/>
      <c r="NNM51" s="64"/>
      <c r="NNN51" s="64"/>
      <c r="NNO51" s="64"/>
      <c r="NNP51" s="64"/>
      <c r="NNQ51" s="64"/>
      <c r="NNR51" s="64"/>
      <c r="NNS51" s="64"/>
      <c r="NNT51" s="64"/>
      <c r="NNU51" s="64"/>
      <c r="NNV51" s="64"/>
      <c r="NNW51" s="64"/>
      <c r="NNX51" s="64"/>
      <c r="NNY51" s="64"/>
      <c r="NNZ51" s="64"/>
      <c r="NOA51" s="64"/>
      <c r="NOB51" s="64"/>
      <c r="NOC51" s="64"/>
      <c r="NOD51" s="64"/>
      <c r="NOE51" s="64"/>
      <c r="NOF51" s="64"/>
      <c r="NOG51" s="64"/>
      <c r="NOH51" s="64"/>
      <c r="NOI51" s="64"/>
      <c r="NOJ51" s="64"/>
      <c r="NOK51" s="64"/>
      <c r="NOL51" s="64"/>
      <c r="NOM51" s="64"/>
      <c r="NON51" s="64"/>
      <c r="NOO51" s="64"/>
      <c r="NOP51" s="64"/>
      <c r="NOQ51" s="64"/>
      <c r="NOR51" s="64"/>
      <c r="NOS51" s="64"/>
      <c r="NOT51" s="64"/>
      <c r="NOU51" s="64"/>
      <c r="NOV51" s="64"/>
      <c r="NOW51" s="64"/>
      <c r="NOX51" s="64"/>
      <c r="NOY51" s="64"/>
      <c r="NOZ51" s="64"/>
      <c r="NPA51" s="64"/>
      <c r="NPB51" s="64"/>
      <c r="NPC51" s="64"/>
      <c r="NPD51" s="64"/>
      <c r="NPE51" s="64"/>
      <c r="NPF51" s="64"/>
      <c r="NPG51" s="64"/>
      <c r="NPH51" s="64"/>
      <c r="NPI51" s="64"/>
      <c r="NPJ51" s="64"/>
      <c r="NPK51" s="64"/>
      <c r="NPL51" s="64"/>
      <c r="NPM51" s="64"/>
      <c r="NPN51" s="64"/>
      <c r="NPO51" s="64"/>
      <c r="NPP51" s="64"/>
      <c r="NPQ51" s="64"/>
      <c r="NPR51" s="64"/>
      <c r="NPS51" s="64"/>
      <c r="NPT51" s="64"/>
      <c r="NPU51" s="64"/>
      <c r="NPV51" s="64"/>
      <c r="NPW51" s="64"/>
      <c r="NPX51" s="64"/>
      <c r="NPY51" s="64"/>
      <c r="NPZ51" s="64"/>
      <c r="NQA51" s="64"/>
      <c r="NQB51" s="64"/>
      <c r="NQC51" s="64"/>
      <c r="NQD51" s="64"/>
      <c r="NQE51" s="64"/>
      <c r="NQF51" s="64"/>
      <c r="NQG51" s="64"/>
      <c r="NQH51" s="64"/>
      <c r="NQI51" s="64"/>
      <c r="NQJ51" s="64"/>
      <c r="NQK51" s="64"/>
      <c r="NQL51" s="64"/>
      <c r="NQM51" s="64"/>
      <c r="NQN51" s="64"/>
      <c r="NQO51" s="64"/>
      <c r="NQP51" s="64"/>
      <c r="NQQ51" s="64"/>
      <c r="NQR51" s="64"/>
      <c r="NQS51" s="64"/>
      <c r="NQT51" s="64"/>
      <c r="NQU51" s="64"/>
      <c r="NQV51" s="64"/>
      <c r="NQW51" s="64"/>
      <c r="NQX51" s="64"/>
      <c r="NQY51" s="64"/>
      <c r="NQZ51" s="64"/>
      <c r="NRA51" s="64"/>
      <c r="NRB51" s="64"/>
      <c r="NRC51" s="64"/>
      <c r="NRD51" s="64"/>
      <c r="NRE51" s="64"/>
      <c r="NRF51" s="64"/>
      <c r="NRG51" s="64"/>
      <c r="NRH51" s="64"/>
      <c r="NRI51" s="64"/>
      <c r="NRJ51" s="64"/>
      <c r="NRK51" s="64"/>
      <c r="NRL51" s="64"/>
      <c r="NRM51" s="64"/>
      <c r="NRN51" s="64"/>
      <c r="NRO51" s="64"/>
      <c r="NRP51" s="64"/>
      <c r="NRQ51" s="64"/>
      <c r="NRR51" s="64"/>
      <c r="NRS51" s="64"/>
      <c r="NRT51" s="64"/>
      <c r="NRU51" s="64"/>
      <c r="NRV51" s="64"/>
      <c r="NRW51" s="64"/>
      <c r="NRX51" s="64"/>
      <c r="NRY51" s="64"/>
      <c r="NRZ51" s="64"/>
      <c r="NSA51" s="64"/>
      <c r="NSB51" s="64"/>
      <c r="NSC51" s="64"/>
      <c r="NSD51" s="64"/>
      <c r="NSE51" s="64"/>
      <c r="NSF51" s="64"/>
      <c r="NSG51" s="64"/>
      <c r="NSH51" s="64"/>
      <c r="NSI51" s="64"/>
      <c r="NSJ51" s="64"/>
      <c r="NSK51" s="64"/>
      <c r="NSL51" s="64"/>
      <c r="NSM51" s="64"/>
      <c r="NSN51" s="64"/>
      <c r="NSO51" s="64"/>
      <c r="NSP51" s="64"/>
      <c r="NSQ51" s="64"/>
      <c r="NSR51" s="64"/>
      <c r="NSS51" s="64"/>
      <c r="NST51" s="64"/>
      <c r="NSU51" s="64"/>
      <c r="NSV51" s="64"/>
      <c r="NSW51" s="64"/>
      <c r="NSX51" s="64"/>
      <c r="NSY51" s="64"/>
      <c r="NSZ51" s="64"/>
      <c r="NTA51" s="64"/>
      <c r="NTB51" s="64"/>
      <c r="NTC51" s="64"/>
      <c r="NTD51" s="64"/>
      <c r="NTE51" s="64"/>
      <c r="NTF51" s="64"/>
      <c r="NTG51" s="64"/>
      <c r="NTH51" s="64"/>
      <c r="NTI51" s="64"/>
      <c r="NTJ51" s="64"/>
      <c r="NTK51" s="64"/>
      <c r="NTL51" s="64"/>
      <c r="NTM51" s="64"/>
      <c r="NTN51" s="64"/>
      <c r="NTO51" s="64"/>
      <c r="NTP51" s="64"/>
      <c r="NTQ51" s="64"/>
      <c r="NTR51" s="64"/>
      <c r="NTS51" s="64"/>
      <c r="NTT51" s="64"/>
      <c r="NTU51" s="64"/>
      <c r="NTV51" s="64"/>
      <c r="NTW51" s="64"/>
      <c r="NTX51" s="64"/>
      <c r="NTY51" s="64"/>
      <c r="NTZ51" s="64"/>
      <c r="NUA51" s="64"/>
      <c r="NUB51" s="64"/>
      <c r="NUC51" s="64"/>
      <c r="NUD51" s="64"/>
      <c r="NUE51" s="64"/>
      <c r="NUF51" s="64"/>
      <c r="NUG51" s="64"/>
      <c r="NUH51" s="64"/>
      <c r="NUI51" s="64"/>
      <c r="NUJ51" s="64"/>
      <c r="NUK51" s="64"/>
      <c r="NUL51" s="64"/>
      <c r="NUM51" s="64"/>
      <c r="NUN51" s="64"/>
      <c r="NUO51" s="64"/>
      <c r="NUP51" s="64"/>
      <c r="NUQ51" s="64"/>
      <c r="NUR51" s="64"/>
      <c r="NUS51" s="64"/>
      <c r="NUT51" s="64"/>
      <c r="NUU51" s="64"/>
      <c r="NUV51" s="64"/>
      <c r="NUW51" s="64"/>
      <c r="NUX51" s="64"/>
      <c r="NUY51" s="64"/>
      <c r="NUZ51" s="64"/>
      <c r="NVA51" s="64"/>
      <c r="NVB51" s="64"/>
      <c r="NVC51" s="64"/>
      <c r="NVD51" s="64"/>
      <c r="NVE51" s="64"/>
      <c r="NVF51" s="64"/>
      <c r="NVG51" s="64"/>
      <c r="NVH51" s="64"/>
      <c r="NVI51" s="64"/>
      <c r="NVJ51" s="64"/>
      <c r="NVK51" s="64"/>
      <c r="NVL51" s="64"/>
      <c r="NVM51" s="64"/>
      <c r="NVN51" s="64"/>
      <c r="NVO51" s="64"/>
      <c r="NVP51" s="64"/>
      <c r="NVQ51" s="64"/>
      <c r="NVR51" s="64"/>
      <c r="NVS51" s="64"/>
      <c r="NVT51" s="64"/>
      <c r="NVU51" s="64"/>
      <c r="NVV51" s="64"/>
      <c r="NVW51" s="64"/>
      <c r="NVX51" s="64"/>
      <c r="NVY51" s="64"/>
      <c r="NVZ51" s="64"/>
      <c r="NWA51" s="64"/>
      <c r="NWB51" s="64"/>
      <c r="NWC51" s="64"/>
      <c r="NWD51" s="64"/>
      <c r="NWE51" s="64"/>
      <c r="NWF51" s="64"/>
      <c r="NWG51" s="64"/>
      <c r="NWH51" s="64"/>
      <c r="NWI51" s="64"/>
      <c r="NWJ51" s="64"/>
      <c r="NWK51" s="64"/>
      <c r="NWL51" s="64"/>
      <c r="NWM51" s="64"/>
      <c r="NWN51" s="64"/>
      <c r="NWO51" s="64"/>
      <c r="NWP51" s="64"/>
      <c r="NWQ51" s="64"/>
      <c r="NWR51" s="64"/>
      <c r="NWS51" s="64"/>
      <c r="NWT51" s="64"/>
      <c r="NWU51" s="64"/>
      <c r="NWV51" s="64"/>
      <c r="NWW51" s="64"/>
      <c r="NWX51" s="64"/>
      <c r="NWY51" s="64"/>
      <c r="NWZ51" s="64"/>
      <c r="NXA51" s="64"/>
      <c r="NXB51" s="64"/>
      <c r="NXC51" s="64"/>
      <c r="NXD51" s="64"/>
      <c r="NXE51" s="64"/>
      <c r="NXF51" s="64"/>
      <c r="NXG51" s="64"/>
      <c r="NXH51" s="64"/>
      <c r="NXI51" s="64"/>
      <c r="NXJ51" s="64"/>
      <c r="NXK51" s="64"/>
      <c r="NXL51" s="64"/>
      <c r="NXM51" s="64"/>
      <c r="NXN51" s="64"/>
      <c r="NXO51" s="64"/>
      <c r="NXP51" s="64"/>
      <c r="NXQ51" s="64"/>
      <c r="NXR51" s="64"/>
      <c r="NXS51" s="64"/>
      <c r="NXT51" s="64"/>
      <c r="NXU51" s="64"/>
      <c r="NXV51" s="64"/>
      <c r="NXW51" s="64"/>
      <c r="NXX51" s="64"/>
      <c r="NXY51" s="64"/>
      <c r="NXZ51" s="64"/>
      <c r="NYA51" s="64"/>
      <c r="NYB51" s="64"/>
      <c r="NYC51" s="64"/>
      <c r="NYD51" s="64"/>
      <c r="NYE51" s="64"/>
      <c r="NYF51" s="64"/>
      <c r="NYG51" s="64"/>
      <c r="NYH51" s="64"/>
      <c r="NYI51" s="64"/>
      <c r="NYJ51" s="64"/>
      <c r="NYK51" s="64"/>
      <c r="NYL51" s="64"/>
      <c r="NYM51" s="64"/>
      <c r="NYN51" s="64"/>
      <c r="NYO51" s="64"/>
      <c r="NYP51" s="64"/>
      <c r="NYQ51" s="64"/>
      <c r="NYR51" s="64"/>
      <c r="NYS51" s="64"/>
      <c r="NYT51" s="64"/>
      <c r="NYU51" s="64"/>
      <c r="NYV51" s="64"/>
      <c r="NYW51" s="64"/>
      <c r="NYX51" s="64"/>
      <c r="NYY51" s="64"/>
      <c r="NYZ51" s="64"/>
      <c r="NZA51" s="64"/>
      <c r="NZB51" s="64"/>
      <c r="NZC51" s="64"/>
      <c r="NZD51" s="64"/>
      <c r="NZE51" s="64"/>
      <c r="NZF51" s="64"/>
      <c r="NZG51" s="64"/>
      <c r="NZH51" s="64"/>
      <c r="NZI51" s="64"/>
      <c r="NZJ51" s="64"/>
      <c r="NZK51" s="64"/>
      <c r="NZL51" s="64"/>
      <c r="NZM51" s="64"/>
      <c r="NZN51" s="64"/>
      <c r="NZO51" s="64"/>
      <c r="NZP51" s="64"/>
      <c r="NZQ51" s="64"/>
      <c r="NZR51" s="64"/>
      <c r="NZS51" s="64"/>
      <c r="NZT51" s="64"/>
      <c r="NZU51" s="64"/>
      <c r="NZV51" s="64"/>
      <c r="NZW51" s="64"/>
      <c r="NZX51" s="64"/>
      <c r="NZY51" s="64"/>
      <c r="NZZ51" s="64"/>
      <c r="OAA51" s="64"/>
      <c r="OAB51" s="64"/>
      <c r="OAC51" s="64"/>
      <c r="OAD51" s="64"/>
      <c r="OAE51" s="64"/>
      <c r="OAF51" s="64"/>
      <c r="OAG51" s="64"/>
      <c r="OAH51" s="64"/>
      <c r="OAI51" s="64"/>
      <c r="OAJ51" s="64"/>
      <c r="OAK51" s="64"/>
      <c r="OAL51" s="64"/>
      <c r="OAM51" s="64"/>
      <c r="OAN51" s="64"/>
      <c r="OAO51" s="64"/>
      <c r="OAP51" s="64"/>
      <c r="OAQ51" s="64"/>
      <c r="OAR51" s="64"/>
      <c r="OAS51" s="64"/>
      <c r="OAT51" s="64"/>
      <c r="OAU51" s="64"/>
      <c r="OAV51" s="64"/>
      <c r="OAW51" s="64"/>
      <c r="OAX51" s="64"/>
      <c r="OAY51" s="64"/>
      <c r="OAZ51" s="64"/>
      <c r="OBA51" s="64"/>
      <c r="OBB51" s="64"/>
      <c r="OBC51" s="64"/>
      <c r="OBD51" s="64"/>
      <c r="OBE51" s="64"/>
      <c r="OBF51" s="64"/>
      <c r="OBG51" s="64"/>
      <c r="OBH51" s="64"/>
      <c r="OBI51" s="64"/>
      <c r="OBJ51" s="64"/>
      <c r="OBK51" s="64"/>
      <c r="OBL51" s="64"/>
      <c r="OBM51" s="64"/>
      <c r="OBN51" s="64"/>
      <c r="OBO51" s="64"/>
      <c r="OBP51" s="64"/>
      <c r="OBQ51" s="64"/>
      <c r="OBR51" s="64"/>
      <c r="OBS51" s="64"/>
      <c r="OBT51" s="64"/>
      <c r="OBU51" s="64"/>
      <c r="OBV51" s="64"/>
      <c r="OBW51" s="64"/>
      <c r="OBX51" s="64"/>
      <c r="OBY51" s="64"/>
      <c r="OBZ51" s="64"/>
      <c r="OCA51" s="64"/>
      <c r="OCB51" s="64"/>
      <c r="OCC51" s="64"/>
      <c r="OCD51" s="64"/>
      <c r="OCE51" s="64"/>
      <c r="OCF51" s="64"/>
      <c r="OCG51" s="64"/>
      <c r="OCH51" s="64"/>
      <c r="OCI51" s="64"/>
      <c r="OCJ51" s="64"/>
      <c r="OCK51" s="64"/>
      <c r="OCL51" s="64"/>
      <c r="OCM51" s="64"/>
      <c r="OCN51" s="64"/>
      <c r="OCO51" s="64"/>
      <c r="OCP51" s="64"/>
      <c r="OCQ51" s="64"/>
      <c r="OCR51" s="64"/>
      <c r="OCS51" s="64"/>
      <c r="OCT51" s="64"/>
      <c r="OCU51" s="64"/>
      <c r="OCV51" s="64"/>
      <c r="OCW51" s="64"/>
      <c r="OCX51" s="64"/>
      <c r="OCY51" s="64"/>
      <c r="OCZ51" s="64"/>
      <c r="ODA51" s="64"/>
      <c r="ODB51" s="64"/>
      <c r="ODC51" s="64"/>
      <c r="ODD51" s="64"/>
      <c r="ODE51" s="64"/>
      <c r="ODF51" s="64"/>
      <c r="ODG51" s="64"/>
      <c r="ODH51" s="64"/>
      <c r="ODI51" s="64"/>
      <c r="ODJ51" s="64"/>
      <c r="ODK51" s="64"/>
      <c r="ODL51" s="64"/>
      <c r="ODM51" s="64"/>
      <c r="ODN51" s="64"/>
      <c r="ODO51" s="64"/>
      <c r="ODP51" s="64"/>
      <c r="ODQ51" s="64"/>
      <c r="ODR51" s="64"/>
      <c r="ODS51" s="64"/>
      <c r="ODT51" s="64"/>
      <c r="ODU51" s="64"/>
      <c r="ODV51" s="64"/>
      <c r="ODW51" s="64"/>
      <c r="ODX51" s="64"/>
      <c r="ODY51" s="64"/>
      <c r="ODZ51" s="64"/>
      <c r="OEA51" s="64"/>
      <c r="OEB51" s="64"/>
      <c r="OEC51" s="64"/>
      <c r="OED51" s="64"/>
      <c r="OEE51" s="64"/>
      <c r="OEF51" s="64"/>
      <c r="OEG51" s="64"/>
      <c r="OEH51" s="64"/>
      <c r="OEI51" s="64"/>
      <c r="OEJ51" s="64"/>
      <c r="OEK51" s="64"/>
      <c r="OEL51" s="64"/>
      <c r="OEM51" s="64"/>
      <c r="OEN51" s="64"/>
      <c r="OEO51" s="64"/>
      <c r="OEP51" s="64"/>
      <c r="OEQ51" s="64"/>
      <c r="OER51" s="64"/>
      <c r="OES51" s="64"/>
      <c r="OET51" s="64"/>
      <c r="OEU51" s="64"/>
      <c r="OEV51" s="64"/>
      <c r="OEW51" s="64"/>
      <c r="OEX51" s="64"/>
      <c r="OEY51" s="64"/>
      <c r="OEZ51" s="64"/>
      <c r="OFA51" s="64"/>
      <c r="OFB51" s="64"/>
      <c r="OFC51" s="64"/>
      <c r="OFD51" s="64"/>
      <c r="OFE51" s="64"/>
      <c r="OFF51" s="64"/>
      <c r="OFG51" s="64"/>
      <c r="OFH51" s="64"/>
      <c r="OFI51" s="64"/>
      <c r="OFJ51" s="64"/>
      <c r="OFK51" s="64"/>
      <c r="OFL51" s="64"/>
      <c r="OFM51" s="64"/>
      <c r="OFN51" s="64"/>
      <c r="OFO51" s="64"/>
      <c r="OFP51" s="64"/>
      <c r="OFQ51" s="64"/>
      <c r="OFR51" s="64"/>
      <c r="OFS51" s="64"/>
      <c r="OFT51" s="64"/>
      <c r="OFU51" s="64"/>
      <c r="OFV51" s="64"/>
      <c r="OFW51" s="64"/>
      <c r="OFX51" s="64"/>
      <c r="OFY51" s="64"/>
      <c r="OFZ51" s="64"/>
      <c r="OGA51" s="64"/>
      <c r="OGB51" s="64"/>
      <c r="OGC51" s="64"/>
      <c r="OGD51" s="64"/>
      <c r="OGE51" s="64"/>
      <c r="OGF51" s="64"/>
      <c r="OGG51" s="64"/>
      <c r="OGH51" s="64"/>
      <c r="OGI51" s="64"/>
      <c r="OGJ51" s="64"/>
      <c r="OGK51" s="64"/>
      <c r="OGL51" s="64"/>
      <c r="OGM51" s="64"/>
      <c r="OGN51" s="64"/>
      <c r="OGO51" s="64"/>
      <c r="OGP51" s="64"/>
      <c r="OGQ51" s="64"/>
      <c r="OGR51" s="64"/>
      <c r="OGS51" s="64"/>
      <c r="OGT51" s="64"/>
      <c r="OGU51" s="64"/>
      <c r="OGV51" s="64"/>
      <c r="OGW51" s="64"/>
      <c r="OGX51" s="64"/>
      <c r="OGY51" s="64"/>
      <c r="OGZ51" s="64"/>
      <c r="OHA51" s="64"/>
      <c r="OHB51" s="64"/>
      <c r="OHC51" s="64"/>
      <c r="OHD51" s="64"/>
      <c r="OHE51" s="64"/>
      <c r="OHF51" s="64"/>
      <c r="OHG51" s="64"/>
      <c r="OHH51" s="64"/>
      <c r="OHI51" s="64"/>
      <c r="OHJ51" s="64"/>
      <c r="OHK51" s="64"/>
      <c r="OHL51" s="64"/>
      <c r="OHM51" s="64"/>
      <c r="OHN51" s="64"/>
      <c r="OHO51" s="64"/>
      <c r="OHP51" s="64"/>
      <c r="OHQ51" s="64"/>
      <c r="OHR51" s="64"/>
      <c r="OHS51" s="64"/>
      <c r="OHT51" s="64"/>
      <c r="OHU51" s="64"/>
      <c r="OHV51" s="64"/>
      <c r="OHW51" s="64"/>
      <c r="OHX51" s="64"/>
      <c r="OHY51" s="64"/>
      <c r="OHZ51" s="64"/>
      <c r="OIA51" s="64"/>
      <c r="OIB51" s="64"/>
      <c r="OIC51" s="64"/>
      <c r="OID51" s="64"/>
      <c r="OIE51" s="64"/>
      <c r="OIF51" s="64"/>
      <c r="OIG51" s="64"/>
      <c r="OIH51" s="64"/>
      <c r="OII51" s="64"/>
      <c r="OIJ51" s="64"/>
      <c r="OIK51" s="64"/>
      <c r="OIL51" s="64"/>
      <c r="OIM51" s="64"/>
      <c r="OIN51" s="64"/>
      <c r="OIO51" s="64"/>
      <c r="OIP51" s="64"/>
      <c r="OIQ51" s="64"/>
      <c r="OIR51" s="64"/>
      <c r="OIS51" s="64"/>
      <c r="OIT51" s="64"/>
      <c r="OIU51" s="64"/>
      <c r="OIV51" s="64"/>
      <c r="OIW51" s="64"/>
      <c r="OIX51" s="64"/>
      <c r="OIY51" s="64"/>
      <c r="OIZ51" s="64"/>
      <c r="OJA51" s="64"/>
      <c r="OJB51" s="64"/>
      <c r="OJC51" s="64"/>
      <c r="OJD51" s="64"/>
      <c r="OJE51" s="64"/>
      <c r="OJF51" s="64"/>
      <c r="OJG51" s="64"/>
      <c r="OJH51" s="64"/>
      <c r="OJI51" s="64"/>
      <c r="OJJ51" s="64"/>
      <c r="OJK51" s="64"/>
      <c r="OJL51" s="64"/>
      <c r="OJM51" s="64"/>
      <c r="OJN51" s="64"/>
      <c r="OJO51" s="64"/>
      <c r="OJP51" s="64"/>
      <c r="OJQ51" s="64"/>
      <c r="OJR51" s="64"/>
      <c r="OJS51" s="64"/>
      <c r="OJT51" s="64"/>
      <c r="OJU51" s="64"/>
      <c r="OJV51" s="64"/>
      <c r="OJW51" s="64"/>
      <c r="OJX51" s="64"/>
      <c r="OJY51" s="64"/>
      <c r="OJZ51" s="64"/>
      <c r="OKA51" s="64"/>
      <c r="OKB51" s="64"/>
      <c r="OKC51" s="64"/>
      <c r="OKD51" s="64"/>
      <c r="OKE51" s="64"/>
      <c r="OKF51" s="64"/>
      <c r="OKG51" s="64"/>
      <c r="OKH51" s="64"/>
      <c r="OKI51" s="64"/>
      <c r="OKJ51" s="64"/>
      <c r="OKK51" s="64"/>
      <c r="OKL51" s="64"/>
      <c r="OKM51" s="64"/>
      <c r="OKN51" s="64"/>
      <c r="OKO51" s="64"/>
      <c r="OKP51" s="64"/>
      <c r="OKQ51" s="64"/>
      <c r="OKR51" s="64"/>
      <c r="OKS51" s="64"/>
      <c r="OKT51" s="64"/>
      <c r="OKU51" s="64"/>
      <c r="OKV51" s="64"/>
      <c r="OKW51" s="64"/>
      <c r="OKX51" s="64"/>
      <c r="OKY51" s="64"/>
      <c r="OKZ51" s="64"/>
      <c r="OLA51" s="64"/>
      <c r="OLB51" s="64"/>
      <c r="OLC51" s="64"/>
      <c r="OLD51" s="64"/>
      <c r="OLE51" s="64"/>
      <c r="OLF51" s="64"/>
      <c r="OLG51" s="64"/>
      <c r="OLH51" s="64"/>
      <c r="OLI51" s="64"/>
      <c r="OLJ51" s="64"/>
      <c r="OLK51" s="64"/>
      <c r="OLL51" s="64"/>
      <c r="OLM51" s="64"/>
      <c r="OLN51" s="64"/>
      <c r="OLO51" s="64"/>
      <c r="OLP51" s="64"/>
      <c r="OLQ51" s="64"/>
      <c r="OLR51" s="64"/>
      <c r="OLS51" s="64"/>
      <c r="OLT51" s="64"/>
      <c r="OLU51" s="64"/>
      <c r="OLV51" s="64"/>
      <c r="OLW51" s="64"/>
      <c r="OLX51" s="64"/>
      <c r="OLY51" s="64"/>
      <c r="OLZ51" s="64"/>
      <c r="OMA51" s="64"/>
      <c r="OMB51" s="64"/>
      <c r="OMC51" s="64"/>
      <c r="OMD51" s="64"/>
      <c r="OME51" s="64"/>
      <c r="OMF51" s="64"/>
      <c r="OMG51" s="64"/>
      <c r="OMH51" s="64"/>
      <c r="OMI51" s="64"/>
      <c r="OMJ51" s="64"/>
      <c r="OMK51" s="64"/>
      <c r="OML51" s="64"/>
      <c r="OMM51" s="64"/>
      <c r="OMN51" s="64"/>
      <c r="OMO51" s="64"/>
      <c r="OMP51" s="64"/>
      <c r="OMQ51" s="64"/>
      <c r="OMR51" s="64"/>
      <c r="OMS51" s="64"/>
      <c r="OMT51" s="64"/>
      <c r="OMU51" s="64"/>
      <c r="OMV51" s="64"/>
      <c r="OMW51" s="64"/>
      <c r="OMX51" s="64"/>
      <c r="OMY51" s="64"/>
      <c r="OMZ51" s="64"/>
      <c r="ONA51" s="64"/>
      <c r="ONB51" s="64"/>
      <c r="ONC51" s="64"/>
      <c r="OND51" s="64"/>
      <c r="ONE51" s="64"/>
      <c r="ONF51" s="64"/>
      <c r="ONG51" s="64"/>
      <c r="ONH51" s="64"/>
      <c r="ONI51" s="64"/>
      <c r="ONJ51" s="64"/>
      <c r="ONK51" s="64"/>
      <c r="ONL51" s="64"/>
      <c r="ONM51" s="64"/>
      <c r="ONN51" s="64"/>
      <c r="ONO51" s="64"/>
      <c r="ONP51" s="64"/>
      <c r="ONQ51" s="64"/>
      <c r="ONR51" s="64"/>
      <c r="ONS51" s="64"/>
      <c r="ONT51" s="64"/>
      <c r="ONU51" s="64"/>
      <c r="ONV51" s="64"/>
      <c r="ONW51" s="64"/>
      <c r="ONX51" s="64"/>
      <c r="ONY51" s="64"/>
      <c r="ONZ51" s="64"/>
      <c r="OOA51" s="64"/>
      <c r="OOB51" s="64"/>
      <c r="OOC51" s="64"/>
      <c r="OOD51" s="64"/>
      <c r="OOE51" s="64"/>
      <c r="OOF51" s="64"/>
      <c r="OOG51" s="64"/>
      <c r="OOH51" s="64"/>
      <c r="OOI51" s="64"/>
      <c r="OOJ51" s="64"/>
      <c r="OOK51" s="64"/>
      <c r="OOL51" s="64"/>
      <c r="OOM51" s="64"/>
      <c r="OON51" s="64"/>
      <c r="OOO51" s="64"/>
      <c r="OOP51" s="64"/>
      <c r="OOQ51" s="64"/>
      <c r="OOR51" s="64"/>
      <c r="OOS51" s="64"/>
      <c r="OOT51" s="64"/>
      <c r="OOU51" s="64"/>
      <c r="OOV51" s="64"/>
      <c r="OOW51" s="64"/>
      <c r="OOX51" s="64"/>
      <c r="OOY51" s="64"/>
      <c r="OOZ51" s="64"/>
      <c r="OPA51" s="64"/>
      <c r="OPB51" s="64"/>
      <c r="OPC51" s="64"/>
      <c r="OPD51" s="64"/>
      <c r="OPE51" s="64"/>
      <c r="OPF51" s="64"/>
      <c r="OPG51" s="64"/>
      <c r="OPH51" s="64"/>
      <c r="OPI51" s="64"/>
      <c r="OPJ51" s="64"/>
      <c r="OPK51" s="64"/>
      <c r="OPL51" s="64"/>
      <c r="OPM51" s="64"/>
      <c r="OPN51" s="64"/>
      <c r="OPO51" s="64"/>
      <c r="OPP51" s="64"/>
      <c r="OPQ51" s="64"/>
      <c r="OPR51" s="64"/>
      <c r="OPS51" s="64"/>
      <c r="OPT51" s="64"/>
      <c r="OPU51" s="64"/>
      <c r="OPV51" s="64"/>
      <c r="OPW51" s="64"/>
      <c r="OPX51" s="64"/>
      <c r="OPY51" s="64"/>
      <c r="OPZ51" s="64"/>
      <c r="OQA51" s="64"/>
      <c r="OQB51" s="64"/>
      <c r="OQC51" s="64"/>
      <c r="OQD51" s="64"/>
      <c r="OQE51" s="64"/>
      <c r="OQF51" s="64"/>
      <c r="OQG51" s="64"/>
      <c r="OQH51" s="64"/>
      <c r="OQI51" s="64"/>
      <c r="OQJ51" s="64"/>
      <c r="OQK51" s="64"/>
      <c r="OQL51" s="64"/>
      <c r="OQM51" s="64"/>
      <c r="OQN51" s="64"/>
      <c r="OQO51" s="64"/>
      <c r="OQP51" s="64"/>
      <c r="OQQ51" s="64"/>
      <c r="OQR51" s="64"/>
      <c r="OQS51" s="64"/>
      <c r="OQT51" s="64"/>
      <c r="OQU51" s="64"/>
      <c r="OQV51" s="64"/>
      <c r="OQW51" s="64"/>
      <c r="OQX51" s="64"/>
      <c r="OQY51" s="64"/>
      <c r="OQZ51" s="64"/>
      <c r="ORA51" s="64"/>
      <c r="ORB51" s="64"/>
      <c r="ORC51" s="64"/>
      <c r="ORD51" s="64"/>
      <c r="ORE51" s="64"/>
      <c r="ORF51" s="64"/>
      <c r="ORG51" s="64"/>
      <c r="ORH51" s="64"/>
      <c r="ORI51" s="64"/>
      <c r="ORJ51" s="64"/>
      <c r="ORK51" s="64"/>
      <c r="ORL51" s="64"/>
      <c r="ORM51" s="64"/>
      <c r="ORN51" s="64"/>
      <c r="ORO51" s="64"/>
      <c r="ORP51" s="64"/>
      <c r="ORQ51" s="64"/>
      <c r="ORR51" s="64"/>
      <c r="ORS51" s="64"/>
      <c r="ORT51" s="64"/>
      <c r="ORU51" s="64"/>
      <c r="ORV51" s="64"/>
      <c r="ORW51" s="64"/>
      <c r="ORX51" s="64"/>
      <c r="ORY51" s="64"/>
      <c r="ORZ51" s="64"/>
      <c r="OSA51" s="64"/>
      <c r="OSB51" s="64"/>
      <c r="OSC51" s="64"/>
      <c r="OSD51" s="64"/>
      <c r="OSE51" s="64"/>
      <c r="OSF51" s="64"/>
      <c r="OSG51" s="64"/>
      <c r="OSH51" s="64"/>
      <c r="OSI51" s="64"/>
      <c r="OSJ51" s="64"/>
      <c r="OSK51" s="64"/>
      <c r="OSL51" s="64"/>
      <c r="OSM51" s="64"/>
      <c r="OSN51" s="64"/>
      <c r="OSO51" s="64"/>
      <c r="OSP51" s="64"/>
      <c r="OSQ51" s="64"/>
      <c r="OSR51" s="64"/>
      <c r="OSS51" s="64"/>
      <c r="OST51" s="64"/>
      <c r="OSU51" s="64"/>
      <c r="OSV51" s="64"/>
      <c r="OSW51" s="64"/>
      <c r="OSX51" s="64"/>
      <c r="OSY51" s="64"/>
      <c r="OSZ51" s="64"/>
      <c r="OTA51" s="64"/>
      <c r="OTB51" s="64"/>
      <c r="OTC51" s="64"/>
      <c r="OTD51" s="64"/>
      <c r="OTE51" s="64"/>
      <c r="OTF51" s="64"/>
      <c r="OTG51" s="64"/>
      <c r="OTH51" s="64"/>
      <c r="OTI51" s="64"/>
      <c r="OTJ51" s="64"/>
      <c r="OTK51" s="64"/>
      <c r="OTL51" s="64"/>
      <c r="OTM51" s="64"/>
      <c r="OTN51" s="64"/>
      <c r="OTO51" s="64"/>
      <c r="OTP51" s="64"/>
      <c r="OTQ51" s="64"/>
      <c r="OTR51" s="64"/>
      <c r="OTS51" s="64"/>
      <c r="OTT51" s="64"/>
      <c r="OTU51" s="64"/>
      <c r="OTV51" s="64"/>
      <c r="OTW51" s="64"/>
      <c r="OTX51" s="64"/>
      <c r="OTY51" s="64"/>
      <c r="OTZ51" s="64"/>
      <c r="OUA51" s="64"/>
      <c r="OUB51" s="64"/>
      <c r="OUC51" s="64"/>
      <c r="OUD51" s="64"/>
      <c r="OUE51" s="64"/>
      <c r="OUF51" s="64"/>
      <c r="OUG51" s="64"/>
      <c r="OUH51" s="64"/>
      <c r="OUI51" s="64"/>
      <c r="OUJ51" s="64"/>
      <c r="OUK51" s="64"/>
      <c r="OUL51" s="64"/>
      <c r="OUM51" s="64"/>
      <c r="OUN51" s="64"/>
      <c r="OUO51" s="64"/>
      <c r="OUP51" s="64"/>
      <c r="OUQ51" s="64"/>
      <c r="OUR51" s="64"/>
      <c r="OUS51" s="64"/>
      <c r="OUT51" s="64"/>
      <c r="OUU51" s="64"/>
      <c r="OUV51" s="64"/>
      <c r="OUW51" s="64"/>
      <c r="OUX51" s="64"/>
      <c r="OUY51" s="64"/>
      <c r="OUZ51" s="64"/>
      <c r="OVA51" s="64"/>
      <c r="OVB51" s="64"/>
      <c r="OVC51" s="64"/>
      <c r="OVD51" s="64"/>
      <c r="OVE51" s="64"/>
      <c r="OVF51" s="64"/>
      <c r="OVG51" s="64"/>
      <c r="OVH51" s="64"/>
      <c r="OVI51" s="64"/>
      <c r="OVJ51" s="64"/>
      <c r="OVK51" s="64"/>
      <c r="OVL51" s="64"/>
      <c r="OVM51" s="64"/>
      <c r="OVN51" s="64"/>
      <c r="OVO51" s="64"/>
      <c r="OVP51" s="64"/>
      <c r="OVQ51" s="64"/>
      <c r="OVR51" s="64"/>
      <c r="OVS51" s="64"/>
      <c r="OVT51" s="64"/>
      <c r="OVU51" s="64"/>
      <c r="OVV51" s="64"/>
      <c r="OVW51" s="64"/>
      <c r="OVX51" s="64"/>
      <c r="OVY51" s="64"/>
      <c r="OVZ51" s="64"/>
      <c r="OWA51" s="64"/>
      <c r="OWB51" s="64"/>
      <c r="OWC51" s="64"/>
      <c r="OWD51" s="64"/>
      <c r="OWE51" s="64"/>
      <c r="OWF51" s="64"/>
      <c r="OWG51" s="64"/>
      <c r="OWH51" s="64"/>
      <c r="OWI51" s="64"/>
      <c r="OWJ51" s="64"/>
      <c r="OWK51" s="64"/>
      <c r="OWL51" s="64"/>
      <c r="OWM51" s="64"/>
      <c r="OWN51" s="64"/>
      <c r="OWO51" s="64"/>
      <c r="OWP51" s="64"/>
      <c r="OWQ51" s="64"/>
      <c r="OWR51" s="64"/>
      <c r="OWS51" s="64"/>
      <c r="OWT51" s="64"/>
      <c r="OWU51" s="64"/>
      <c r="OWV51" s="64"/>
      <c r="OWW51" s="64"/>
      <c r="OWX51" s="64"/>
      <c r="OWY51" s="64"/>
      <c r="OWZ51" s="64"/>
      <c r="OXA51" s="64"/>
      <c r="OXB51" s="64"/>
      <c r="OXC51" s="64"/>
      <c r="OXD51" s="64"/>
      <c r="OXE51" s="64"/>
      <c r="OXF51" s="64"/>
      <c r="OXG51" s="64"/>
      <c r="OXH51" s="64"/>
      <c r="OXI51" s="64"/>
      <c r="OXJ51" s="64"/>
      <c r="OXK51" s="64"/>
      <c r="OXL51" s="64"/>
      <c r="OXM51" s="64"/>
      <c r="OXN51" s="64"/>
      <c r="OXO51" s="64"/>
      <c r="OXP51" s="64"/>
      <c r="OXQ51" s="64"/>
      <c r="OXR51" s="64"/>
      <c r="OXS51" s="64"/>
      <c r="OXT51" s="64"/>
      <c r="OXU51" s="64"/>
      <c r="OXV51" s="64"/>
      <c r="OXW51" s="64"/>
      <c r="OXX51" s="64"/>
      <c r="OXY51" s="64"/>
      <c r="OXZ51" s="64"/>
      <c r="OYA51" s="64"/>
      <c r="OYB51" s="64"/>
      <c r="OYC51" s="64"/>
      <c r="OYD51" s="64"/>
      <c r="OYE51" s="64"/>
      <c r="OYF51" s="64"/>
      <c r="OYG51" s="64"/>
      <c r="OYH51" s="64"/>
      <c r="OYI51" s="64"/>
      <c r="OYJ51" s="64"/>
      <c r="OYK51" s="64"/>
      <c r="OYL51" s="64"/>
      <c r="OYM51" s="64"/>
      <c r="OYN51" s="64"/>
      <c r="OYO51" s="64"/>
      <c r="OYP51" s="64"/>
      <c r="OYQ51" s="64"/>
      <c r="OYR51" s="64"/>
      <c r="OYS51" s="64"/>
      <c r="OYT51" s="64"/>
      <c r="OYU51" s="64"/>
      <c r="OYV51" s="64"/>
      <c r="OYW51" s="64"/>
      <c r="OYX51" s="64"/>
      <c r="OYY51" s="64"/>
      <c r="OYZ51" s="64"/>
      <c r="OZA51" s="64"/>
      <c r="OZB51" s="64"/>
      <c r="OZC51" s="64"/>
      <c r="OZD51" s="64"/>
      <c r="OZE51" s="64"/>
      <c r="OZF51" s="64"/>
      <c r="OZG51" s="64"/>
      <c r="OZH51" s="64"/>
      <c r="OZI51" s="64"/>
      <c r="OZJ51" s="64"/>
      <c r="OZK51" s="64"/>
      <c r="OZL51" s="64"/>
      <c r="OZM51" s="64"/>
      <c r="OZN51" s="64"/>
      <c r="OZO51" s="64"/>
      <c r="OZP51" s="64"/>
      <c r="OZQ51" s="64"/>
      <c r="OZR51" s="64"/>
      <c r="OZS51" s="64"/>
      <c r="OZT51" s="64"/>
      <c r="OZU51" s="64"/>
      <c r="OZV51" s="64"/>
      <c r="OZW51" s="64"/>
      <c r="OZX51" s="64"/>
      <c r="OZY51" s="64"/>
      <c r="OZZ51" s="64"/>
      <c r="PAA51" s="64"/>
      <c r="PAB51" s="64"/>
      <c r="PAC51" s="64"/>
      <c r="PAD51" s="64"/>
      <c r="PAE51" s="64"/>
      <c r="PAF51" s="64"/>
      <c r="PAG51" s="64"/>
      <c r="PAH51" s="64"/>
      <c r="PAI51" s="64"/>
      <c r="PAJ51" s="64"/>
      <c r="PAK51" s="64"/>
      <c r="PAL51" s="64"/>
      <c r="PAM51" s="64"/>
      <c r="PAN51" s="64"/>
      <c r="PAO51" s="64"/>
      <c r="PAP51" s="64"/>
      <c r="PAQ51" s="64"/>
      <c r="PAR51" s="64"/>
      <c r="PAS51" s="64"/>
      <c r="PAT51" s="64"/>
      <c r="PAU51" s="64"/>
      <c r="PAV51" s="64"/>
      <c r="PAW51" s="64"/>
      <c r="PAX51" s="64"/>
      <c r="PAY51" s="64"/>
      <c r="PAZ51" s="64"/>
      <c r="PBA51" s="64"/>
      <c r="PBB51" s="64"/>
      <c r="PBC51" s="64"/>
      <c r="PBD51" s="64"/>
      <c r="PBE51" s="64"/>
      <c r="PBF51" s="64"/>
      <c r="PBG51" s="64"/>
      <c r="PBH51" s="64"/>
      <c r="PBI51" s="64"/>
      <c r="PBJ51" s="64"/>
      <c r="PBK51" s="64"/>
      <c r="PBL51" s="64"/>
      <c r="PBM51" s="64"/>
      <c r="PBN51" s="64"/>
      <c r="PBO51" s="64"/>
      <c r="PBP51" s="64"/>
      <c r="PBQ51" s="64"/>
      <c r="PBR51" s="64"/>
      <c r="PBS51" s="64"/>
      <c r="PBT51" s="64"/>
      <c r="PBU51" s="64"/>
      <c r="PBV51" s="64"/>
      <c r="PBW51" s="64"/>
      <c r="PBX51" s="64"/>
      <c r="PBY51" s="64"/>
      <c r="PBZ51" s="64"/>
      <c r="PCA51" s="64"/>
      <c r="PCB51" s="64"/>
      <c r="PCC51" s="64"/>
      <c r="PCD51" s="64"/>
      <c r="PCE51" s="64"/>
      <c r="PCF51" s="64"/>
      <c r="PCG51" s="64"/>
      <c r="PCH51" s="64"/>
      <c r="PCI51" s="64"/>
      <c r="PCJ51" s="64"/>
      <c r="PCK51" s="64"/>
      <c r="PCL51" s="64"/>
      <c r="PCM51" s="64"/>
      <c r="PCN51" s="64"/>
      <c r="PCO51" s="64"/>
      <c r="PCP51" s="64"/>
      <c r="PCQ51" s="64"/>
      <c r="PCR51" s="64"/>
      <c r="PCS51" s="64"/>
      <c r="PCT51" s="64"/>
      <c r="PCU51" s="64"/>
      <c r="PCV51" s="64"/>
      <c r="PCW51" s="64"/>
      <c r="PCX51" s="64"/>
      <c r="PCY51" s="64"/>
      <c r="PCZ51" s="64"/>
      <c r="PDA51" s="64"/>
      <c r="PDB51" s="64"/>
      <c r="PDC51" s="64"/>
      <c r="PDD51" s="64"/>
      <c r="PDE51" s="64"/>
      <c r="PDF51" s="64"/>
      <c r="PDG51" s="64"/>
      <c r="PDH51" s="64"/>
      <c r="PDI51" s="64"/>
      <c r="PDJ51" s="64"/>
      <c r="PDK51" s="64"/>
      <c r="PDL51" s="64"/>
      <c r="PDM51" s="64"/>
      <c r="PDN51" s="64"/>
      <c r="PDO51" s="64"/>
      <c r="PDP51" s="64"/>
      <c r="PDQ51" s="64"/>
      <c r="PDR51" s="64"/>
      <c r="PDS51" s="64"/>
      <c r="PDT51" s="64"/>
      <c r="PDU51" s="64"/>
      <c r="PDV51" s="64"/>
      <c r="PDW51" s="64"/>
      <c r="PDX51" s="64"/>
      <c r="PDY51" s="64"/>
      <c r="PDZ51" s="64"/>
      <c r="PEA51" s="64"/>
      <c r="PEB51" s="64"/>
      <c r="PEC51" s="64"/>
      <c r="PED51" s="64"/>
      <c r="PEE51" s="64"/>
      <c r="PEF51" s="64"/>
      <c r="PEG51" s="64"/>
      <c r="PEH51" s="64"/>
      <c r="PEI51" s="64"/>
      <c r="PEJ51" s="64"/>
      <c r="PEK51" s="64"/>
      <c r="PEL51" s="64"/>
      <c r="PEM51" s="64"/>
      <c r="PEN51" s="64"/>
      <c r="PEO51" s="64"/>
      <c r="PEP51" s="64"/>
      <c r="PEQ51" s="64"/>
      <c r="PER51" s="64"/>
      <c r="PES51" s="64"/>
      <c r="PET51" s="64"/>
      <c r="PEU51" s="64"/>
      <c r="PEV51" s="64"/>
      <c r="PEW51" s="64"/>
      <c r="PEX51" s="64"/>
      <c r="PEY51" s="64"/>
      <c r="PEZ51" s="64"/>
      <c r="PFA51" s="64"/>
      <c r="PFB51" s="64"/>
      <c r="PFC51" s="64"/>
      <c r="PFD51" s="64"/>
      <c r="PFE51" s="64"/>
      <c r="PFF51" s="64"/>
      <c r="PFG51" s="64"/>
      <c r="PFH51" s="64"/>
      <c r="PFI51" s="64"/>
      <c r="PFJ51" s="64"/>
      <c r="PFK51" s="64"/>
      <c r="PFL51" s="64"/>
      <c r="PFM51" s="64"/>
      <c r="PFN51" s="64"/>
      <c r="PFO51" s="64"/>
      <c r="PFP51" s="64"/>
      <c r="PFQ51" s="64"/>
      <c r="PFR51" s="64"/>
      <c r="PFS51" s="64"/>
      <c r="PFT51" s="64"/>
      <c r="PFU51" s="64"/>
      <c r="PFV51" s="64"/>
      <c r="PFW51" s="64"/>
      <c r="PFX51" s="64"/>
      <c r="PFY51" s="64"/>
      <c r="PFZ51" s="64"/>
      <c r="PGA51" s="64"/>
      <c r="PGB51" s="64"/>
      <c r="PGC51" s="64"/>
      <c r="PGD51" s="64"/>
      <c r="PGE51" s="64"/>
      <c r="PGF51" s="64"/>
      <c r="PGG51" s="64"/>
      <c r="PGH51" s="64"/>
      <c r="PGI51" s="64"/>
      <c r="PGJ51" s="64"/>
      <c r="PGK51" s="64"/>
      <c r="PGL51" s="64"/>
      <c r="PGM51" s="64"/>
      <c r="PGN51" s="64"/>
      <c r="PGO51" s="64"/>
      <c r="PGP51" s="64"/>
      <c r="PGQ51" s="64"/>
      <c r="PGR51" s="64"/>
      <c r="PGS51" s="64"/>
      <c r="PGT51" s="64"/>
      <c r="PGU51" s="64"/>
      <c r="PGV51" s="64"/>
      <c r="PGW51" s="64"/>
      <c r="PGX51" s="64"/>
      <c r="PGY51" s="64"/>
      <c r="PGZ51" s="64"/>
      <c r="PHA51" s="64"/>
      <c r="PHB51" s="64"/>
      <c r="PHC51" s="64"/>
      <c r="PHD51" s="64"/>
      <c r="PHE51" s="64"/>
      <c r="PHF51" s="64"/>
      <c r="PHG51" s="64"/>
      <c r="PHH51" s="64"/>
      <c r="PHI51" s="64"/>
      <c r="PHJ51" s="64"/>
      <c r="PHK51" s="64"/>
      <c r="PHL51" s="64"/>
      <c r="PHM51" s="64"/>
      <c r="PHN51" s="64"/>
      <c r="PHO51" s="64"/>
      <c r="PHP51" s="64"/>
      <c r="PHQ51" s="64"/>
      <c r="PHR51" s="64"/>
      <c r="PHS51" s="64"/>
      <c r="PHT51" s="64"/>
      <c r="PHU51" s="64"/>
      <c r="PHV51" s="64"/>
      <c r="PHW51" s="64"/>
      <c r="PHX51" s="64"/>
      <c r="PHY51" s="64"/>
      <c r="PHZ51" s="64"/>
      <c r="PIA51" s="64"/>
      <c r="PIB51" s="64"/>
      <c r="PIC51" s="64"/>
      <c r="PID51" s="64"/>
      <c r="PIE51" s="64"/>
      <c r="PIF51" s="64"/>
      <c r="PIG51" s="64"/>
      <c r="PIH51" s="64"/>
      <c r="PII51" s="64"/>
      <c r="PIJ51" s="64"/>
      <c r="PIK51" s="64"/>
      <c r="PIL51" s="64"/>
      <c r="PIM51" s="64"/>
      <c r="PIN51" s="64"/>
      <c r="PIO51" s="64"/>
      <c r="PIP51" s="64"/>
      <c r="PIQ51" s="64"/>
      <c r="PIR51" s="64"/>
      <c r="PIS51" s="64"/>
      <c r="PIT51" s="64"/>
      <c r="PIU51" s="64"/>
      <c r="PIV51" s="64"/>
      <c r="PIW51" s="64"/>
      <c r="PIX51" s="64"/>
      <c r="PIY51" s="64"/>
      <c r="PIZ51" s="64"/>
      <c r="PJA51" s="64"/>
      <c r="PJB51" s="64"/>
      <c r="PJC51" s="64"/>
      <c r="PJD51" s="64"/>
      <c r="PJE51" s="64"/>
      <c r="PJF51" s="64"/>
      <c r="PJG51" s="64"/>
      <c r="PJH51" s="64"/>
      <c r="PJI51" s="64"/>
      <c r="PJJ51" s="64"/>
      <c r="PJK51" s="64"/>
      <c r="PJL51" s="64"/>
      <c r="PJM51" s="64"/>
      <c r="PJN51" s="64"/>
      <c r="PJO51" s="64"/>
      <c r="PJP51" s="64"/>
      <c r="PJQ51" s="64"/>
      <c r="PJR51" s="64"/>
      <c r="PJS51" s="64"/>
      <c r="PJT51" s="64"/>
      <c r="PJU51" s="64"/>
      <c r="PJV51" s="64"/>
      <c r="PJW51" s="64"/>
      <c r="PJX51" s="64"/>
      <c r="PJY51" s="64"/>
      <c r="PJZ51" s="64"/>
      <c r="PKA51" s="64"/>
      <c r="PKB51" s="64"/>
      <c r="PKC51" s="64"/>
      <c r="PKD51" s="64"/>
      <c r="PKE51" s="64"/>
      <c r="PKF51" s="64"/>
      <c r="PKG51" s="64"/>
      <c r="PKH51" s="64"/>
      <c r="PKI51" s="64"/>
      <c r="PKJ51" s="64"/>
      <c r="PKK51" s="64"/>
      <c r="PKL51" s="64"/>
      <c r="PKM51" s="64"/>
      <c r="PKN51" s="64"/>
      <c r="PKO51" s="64"/>
      <c r="PKP51" s="64"/>
      <c r="PKQ51" s="64"/>
      <c r="PKR51" s="64"/>
      <c r="PKS51" s="64"/>
      <c r="PKT51" s="64"/>
      <c r="PKU51" s="64"/>
      <c r="PKV51" s="64"/>
      <c r="PKW51" s="64"/>
      <c r="PKX51" s="64"/>
      <c r="PKY51" s="64"/>
      <c r="PKZ51" s="64"/>
      <c r="PLA51" s="64"/>
      <c r="PLB51" s="64"/>
      <c r="PLC51" s="64"/>
      <c r="PLD51" s="64"/>
      <c r="PLE51" s="64"/>
      <c r="PLF51" s="64"/>
      <c r="PLG51" s="64"/>
      <c r="PLH51" s="64"/>
      <c r="PLI51" s="64"/>
      <c r="PLJ51" s="64"/>
      <c r="PLK51" s="64"/>
      <c r="PLL51" s="64"/>
      <c r="PLM51" s="64"/>
      <c r="PLN51" s="64"/>
      <c r="PLO51" s="64"/>
      <c r="PLP51" s="64"/>
      <c r="PLQ51" s="64"/>
      <c r="PLR51" s="64"/>
      <c r="PLS51" s="64"/>
      <c r="PLT51" s="64"/>
      <c r="PLU51" s="64"/>
      <c r="PLV51" s="64"/>
      <c r="PLW51" s="64"/>
      <c r="PLX51" s="64"/>
      <c r="PLY51" s="64"/>
      <c r="PLZ51" s="64"/>
      <c r="PMA51" s="64"/>
      <c r="PMB51" s="64"/>
      <c r="PMC51" s="64"/>
      <c r="PMD51" s="64"/>
      <c r="PME51" s="64"/>
      <c r="PMF51" s="64"/>
      <c r="PMG51" s="64"/>
      <c r="PMH51" s="64"/>
      <c r="PMI51" s="64"/>
      <c r="PMJ51" s="64"/>
      <c r="PMK51" s="64"/>
      <c r="PML51" s="64"/>
      <c r="PMM51" s="64"/>
      <c r="PMN51" s="64"/>
      <c r="PMO51" s="64"/>
      <c r="PMP51" s="64"/>
      <c r="PMQ51" s="64"/>
      <c r="PMR51" s="64"/>
      <c r="PMS51" s="64"/>
      <c r="PMT51" s="64"/>
      <c r="PMU51" s="64"/>
      <c r="PMV51" s="64"/>
      <c r="PMW51" s="64"/>
      <c r="PMX51" s="64"/>
      <c r="PMY51" s="64"/>
      <c r="PMZ51" s="64"/>
      <c r="PNA51" s="64"/>
      <c r="PNB51" s="64"/>
      <c r="PNC51" s="64"/>
      <c r="PND51" s="64"/>
      <c r="PNE51" s="64"/>
      <c r="PNF51" s="64"/>
      <c r="PNG51" s="64"/>
      <c r="PNH51" s="64"/>
      <c r="PNI51" s="64"/>
      <c r="PNJ51" s="64"/>
      <c r="PNK51" s="64"/>
      <c r="PNL51" s="64"/>
      <c r="PNM51" s="64"/>
      <c r="PNN51" s="64"/>
      <c r="PNO51" s="64"/>
      <c r="PNP51" s="64"/>
      <c r="PNQ51" s="64"/>
      <c r="PNR51" s="64"/>
      <c r="PNS51" s="64"/>
      <c r="PNT51" s="64"/>
      <c r="PNU51" s="64"/>
      <c r="PNV51" s="64"/>
      <c r="PNW51" s="64"/>
      <c r="PNX51" s="64"/>
      <c r="PNY51" s="64"/>
      <c r="PNZ51" s="64"/>
      <c r="POA51" s="64"/>
      <c r="POB51" s="64"/>
      <c r="POC51" s="64"/>
      <c r="POD51" s="64"/>
      <c r="POE51" s="64"/>
      <c r="POF51" s="64"/>
      <c r="POG51" s="64"/>
      <c r="POH51" s="64"/>
      <c r="POI51" s="64"/>
      <c r="POJ51" s="64"/>
      <c r="POK51" s="64"/>
      <c r="POL51" s="64"/>
      <c r="POM51" s="64"/>
      <c r="PON51" s="64"/>
      <c r="POO51" s="64"/>
      <c r="POP51" s="64"/>
      <c r="POQ51" s="64"/>
      <c r="POR51" s="64"/>
      <c r="POS51" s="64"/>
      <c r="POT51" s="64"/>
      <c r="POU51" s="64"/>
      <c r="POV51" s="64"/>
      <c r="POW51" s="64"/>
      <c r="POX51" s="64"/>
      <c r="POY51" s="64"/>
      <c r="POZ51" s="64"/>
      <c r="PPA51" s="64"/>
      <c r="PPB51" s="64"/>
      <c r="PPC51" s="64"/>
      <c r="PPD51" s="64"/>
      <c r="PPE51" s="64"/>
      <c r="PPF51" s="64"/>
      <c r="PPG51" s="64"/>
      <c r="PPH51" s="64"/>
      <c r="PPI51" s="64"/>
      <c r="PPJ51" s="64"/>
      <c r="PPK51" s="64"/>
      <c r="PPL51" s="64"/>
      <c r="PPM51" s="64"/>
      <c r="PPN51" s="64"/>
      <c r="PPO51" s="64"/>
      <c r="PPP51" s="64"/>
      <c r="PPQ51" s="64"/>
      <c r="PPR51" s="64"/>
      <c r="PPS51" s="64"/>
      <c r="PPT51" s="64"/>
      <c r="PPU51" s="64"/>
      <c r="PPV51" s="64"/>
      <c r="PPW51" s="64"/>
      <c r="PPX51" s="64"/>
      <c r="PPY51" s="64"/>
      <c r="PPZ51" s="64"/>
      <c r="PQA51" s="64"/>
      <c r="PQB51" s="64"/>
      <c r="PQC51" s="64"/>
      <c r="PQD51" s="64"/>
      <c r="PQE51" s="64"/>
      <c r="PQF51" s="64"/>
      <c r="PQG51" s="64"/>
      <c r="PQH51" s="64"/>
      <c r="PQI51" s="64"/>
      <c r="PQJ51" s="64"/>
      <c r="PQK51" s="64"/>
      <c r="PQL51" s="64"/>
      <c r="PQM51" s="64"/>
      <c r="PQN51" s="64"/>
      <c r="PQO51" s="64"/>
      <c r="PQP51" s="64"/>
      <c r="PQQ51" s="64"/>
      <c r="PQR51" s="64"/>
      <c r="PQS51" s="64"/>
      <c r="PQT51" s="64"/>
      <c r="PQU51" s="64"/>
      <c r="PQV51" s="64"/>
      <c r="PQW51" s="64"/>
      <c r="PQX51" s="64"/>
      <c r="PQY51" s="64"/>
      <c r="PQZ51" s="64"/>
      <c r="PRA51" s="64"/>
      <c r="PRB51" s="64"/>
      <c r="PRC51" s="64"/>
      <c r="PRD51" s="64"/>
      <c r="PRE51" s="64"/>
      <c r="PRF51" s="64"/>
      <c r="PRG51" s="64"/>
      <c r="PRH51" s="64"/>
      <c r="PRI51" s="64"/>
      <c r="PRJ51" s="64"/>
      <c r="PRK51" s="64"/>
      <c r="PRL51" s="64"/>
      <c r="PRM51" s="64"/>
      <c r="PRN51" s="64"/>
      <c r="PRO51" s="64"/>
      <c r="PRP51" s="64"/>
      <c r="PRQ51" s="64"/>
      <c r="PRR51" s="64"/>
      <c r="PRS51" s="64"/>
      <c r="PRT51" s="64"/>
      <c r="PRU51" s="64"/>
      <c r="PRV51" s="64"/>
      <c r="PRW51" s="64"/>
      <c r="PRX51" s="64"/>
      <c r="PRY51" s="64"/>
      <c r="PRZ51" s="64"/>
      <c r="PSA51" s="64"/>
      <c r="PSB51" s="64"/>
      <c r="PSC51" s="64"/>
      <c r="PSD51" s="64"/>
      <c r="PSE51" s="64"/>
      <c r="PSF51" s="64"/>
      <c r="PSG51" s="64"/>
      <c r="PSH51" s="64"/>
      <c r="PSI51" s="64"/>
      <c r="PSJ51" s="64"/>
      <c r="PSK51" s="64"/>
      <c r="PSL51" s="64"/>
      <c r="PSM51" s="64"/>
      <c r="PSN51" s="64"/>
      <c r="PSO51" s="64"/>
      <c r="PSP51" s="64"/>
      <c r="PSQ51" s="64"/>
      <c r="PSR51" s="64"/>
      <c r="PSS51" s="64"/>
      <c r="PST51" s="64"/>
      <c r="PSU51" s="64"/>
      <c r="PSV51" s="64"/>
      <c r="PSW51" s="64"/>
      <c r="PSX51" s="64"/>
      <c r="PSY51" s="64"/>
      <c r="PSZ51" s="64"/>
      <c r="PTA51" s="64"/>
      <c r="PTB51" s="64"/>
      <c r="PTC51" s="64"/>
      <c r="PTD51" s="64"/>
      <c r="PTE51" s="64"/>
      <c r="PTF51" s="64"/>
      <c r="PTG51" s="64"/>
      <c r="PTH51" s="64"/>
      <c r="PTI51" s="64"/>
      <c r="PTJ51" s="64"/>
      <c r="PTK51" s="64"/>
      <c r="PTL51" s="64"/>
      <c r="PTM51" s="64"/>
      <c r="PTN51" s="64"/>
      <c r="PTO51" s="64"/>
      <c r="PTP51" s="64"/>
      <c r="PTQ51" s="64"/>
      <c r="PTR51" s="64"/>
      <c r="PTS51" s="64"/>
      <c r="PTT51" s="64"/>
      <c r="PTU51" s="64"/>
      <c r="PTV51" s="64"/>
      <c r="PTW51" s="64"/>
      <c r="PTX51" s="64"/>
      <c r="PTY51" s="64"/>
      <c r="PTZ51" s="64"/>
      <c r="PUA51" s="64"/>
      <c r="PUB51" s="64"/>
      <c r="PUC51" s="64"/>
      <c r="PUD51" s="64"/>
      <c r="PUE51" s="64"/>
      <c r="PUF51" s="64"/>
      <c r="PUG51" s="64"/>
      <c r="PUH51" s="64"/>
      <c r="PUI51" s="64"/>
      <c r="PUJ51" s="64"/>
      <c r="PUK51" s="64"/>
      <c r="PUL51" s="64"/>
      <c r="PUM51" s="64"/>
      <c r="PUN51" s="64"/>
      <c r="PUO51" s="64"/>
      <c r="PUP51" s="64"/>
      <c r="PUQ51" s="64"/>
      <c r="PUR51" s="64"/>
      <c r="PUS51" s="64"/>
      <c r="PUT51" s="64"/>
      <c r="PUU51" s="64"/>
      <c r="PUV51" s="64"/>
      <c r="PUW51" s="64"/>
      <c r="PUX51" s="64"/>
      <c r="PUY51" s="64"/>
      <c r="PUZ51" s="64"/>
      <c r="PVA51" s="64"/>
      <c r="PVB51" s="64"/>
      <c r="PVC51" s="64"/>
      <c r="PVD51" s="64"/>
      <c r="PVE51" s="64"/>
      <c r="PVF51" s="64"/>
      <c r="PVG51" s="64"/>
      <c r="PVH51" s="64"/>
      <c r="PVI51" s="64"/>
      <c r="PVJ51" s="64"/>
      <c r="PVK51" s="64"/>
      <c r="PVL51" s="64"/>
      <c r="PVM51" s="64"/>
      <c r="PVN51" s="64"/>
      <c r="PVO51" s="64"/>
      <c r="PVP51" s="64"/>
      <c r="PVQ51" s="64"/>
      <c r="PVR51" s="64"/>
      <c r="PVS51" s="64"/>
      <c r="PVT51" s="64"/>
      <c r="PVU51" s="64"/>
      <c r="PVV51" s="64"/>
      <c r="PVW51" s="64"/>
      <c r="PVX51" s="64"/>
      <c r="PVY51" s="64"/>
      <c r="PVZ51" s="64"/>
      <c r="PWA51" s="64"/>
      <c r="PWB51" s="64"/>
      <c r="PWC51" s="64"/>
      <c r="PWD51" s="64"/>
      <c r="PWE51" s="64"/>
      <c r="PWF51" s="64"/>
      <c r="PWG51" s="64"/>
      <c r="PWH51" s="64"/>
      <c r="PWI51" s="64"/>
      <c r="PWJ51" s="64"/>
      <c r="PWK51" s="64"/>
      <c r="PWL51" s="64"/>
      <c r="PWM51" s="64"/>
      <c r="PWN51" s="64"/>
      <c r="PWO51" s="64"/>
      <c r="PWP51" s="64"/>
      <c r="PWQ51" s="64"/>
      <c r="PWR51" s="64"/>
      <c r="PWS51" s="64"/>
      <c r="PWT51" s="64"/>
      <c r="PWU51" s="64"/>
      <c r="PWV51" s="64"/>
      <c r="PWW51" s="64"/>
      <c r="PWX51" s="64"/>
      <c r="PWY51" s="64"/>
      <c r="PWZ51" s="64"/>
      <c r="PXA51" s="64"/>
      <c r="PXB51" s="64"/>
      <c r="PXC51" s="64"/>
      <c r="PXD51" s="64"/>
      <c r="PXE51" s="64"/>
      <c r="PXF51" s="64"/>
      <c r="PXG51" s="64"/>
      <c r="PXH51" s="64"/>
      <c r="PXI51" s="64"/>
      <c r="PXJ51" s="64"/>
      <c r="PXK51" s="64"/>
      <c r="PXL51" s="64"/>
      <c r="PXM51" s="64"/>
      <c r="PXN51" s="64"/>
      <c r="PXO51" s="64"/>
      <c r="PXP51" s="64"/>
      <c r="PXQ51" s="64"/>
      <c r="PXR51" s="64"/>
      <c r="PXS51" s="64"/>
      <c r="PXT51" s="64"/>
      <c r="PXU51" s="64"/>
      <c r="PXV51" s="64"/>
      <c r="PXW51" s="64"/>
      <c r="PXX51" s="64"/>
      <c r="PXY51" s="64"/>
      <c r="PXZ51" s="64"/>
      <c r="PYA51" s="64"/>
      <c r="PYB51" s="64"/>
      <c r="PYC51" s="64"/>
      <c r="PYD51" s="64"/>
      <c r="PYE51" s="64"/>
      <c r="PYF51" s="64"/>
      <c r="PYG51" s="64"/>
      <c r="PYH51" s="64"/>
      <c r="PYI51" s="64"/>
      <c r="PYJ51" s="64"/>
      <c r="PYK51" s="64"/>
      <c r="PYL51" s="64"/>
      <c r="PYM51" s="64"/>
      <c r="PYN51" s="64"/>
      <c r="PYO51" s="64"/>
      <c r="PYP51" s="64"/>
      <c r="PYQ51" s="64"/>
      <c r="PYR51" s="64"/>
      <c r="PYS51" s="64"/>
      <c r="PYT51" s="64"/>
      <c r="PYU51" s="64"/>
      <c r="PYV51" s="64"/>
      <c r="PYW51" s="64"/>
      <c r="PYX51" s="64"/>
      <c r="PYY51" s="64"/>
      <c r="PYZ51" s="64"/>
      <c r="PZA51" s="64"/>
      <c r="PZB51" s="64"/>
      <c r="PZC51" s="64"/>
      <c r="PZD51" s="64"/>
      <c r="PZE51" s="64"/>
      <c r="PZF51" s="64"/>
      <c r="PZG51" s="64"/>
      <c r="PZH51" s="64"/>
      <c r="PZI51" s="64"/>
      <c r="PZJ51" s="64"/>
      <c r="PZK51" s="64"/>
      <c r="PZL51" s="64"/>
      <c r="PZM51" s="64"/>
      <c r="PZN51" s="64"/>
      <c r="PZO51" s="64"/>
      <c r="PZP51" s="64"/>
      <c r="PZQ51" s="64"/>
      <c r="PZR51" s="64"/>
      <c r="PZS51" s="64"/>
      <c r="PZT51" s="64"/>
      <c r="PZU51" s="64"/>
      <c r="PZV51" s="64"/>
      <c r="PZW51" s="64"/>
      <c r="PZX51" s="64"/>
      <c r="PZY51" s="64"/>
      <c r="PZZ51" s="64"/>
      <c r="QAA51" s="64"/>
      <c r="QAB51" s="64"/>
      <c r="QAC51" s="64"/>
      <c r="QAD51" s="64"/>
      <c r="QAE51" s="64"/>
      <c r="QAF51" s="64"/>
      <c r="QAG51" s="64"/>
      <c r="QAH51" s="64"/>
      <c r="QAI51" s="64"/>
      <c r="QAJ51" s="64"/>
      <c r="QAK51" s="64"/>
      <c r="QAL51" s="64"/>
      <c r="QAM51" s="64"/>
      <c r="QAN51" s="64"/>
      <c r="QAO51" s="64"/>
      <c r="QAP51" s="64"/>
      <c r="QAQ51" s="64"/>
      <c r="QAR51" s="64"/>
      <c r="QAS51" s="64"/>
      <c r="QAT51" s="64"/>
      <c r="QAU51" s="64"/>
      <c r="QAV51" s="64"/>
      <c r="QAW51" s="64"/>
      <c r="QAX51" s="64"/>
      <c r="QAY51" s="64"/>
      <c r="QAZ51" s="64"/>
      <c r="QBA51" s="64"/>
      <c r="QBB51" s="64"/>
      <c r="QBC51" s="64"/>
      <c r="QBD51" s="64"/>
      <c r="QBE51" s="64"/>
      <c r="QBF51" s="64"/>
      <c r="QBG51" s="64"/>
      <c r="QBH51" s="64"/>
      <c r="QBI51" s="64"/>
      <c r="QBJ51" s="64"/>
      <c r="QBK51" s="64"/>
      <c r="QBL51" s="64"/>
      <c r="QBM51" s="64"/>
      <c r="QBN51" s="64"/>
      <c r="QBO51" s="64"/>
      <c r="QBP51" s="64"/>
      <c r="QBQ51" s="64"/>
      <c r="QBR51" s="64"/>
      <c r="QBS51" s="64"/>
      <c r="QBT51" s="64"/>
      <c r="QBU51" s="64"/>
      <c r="QBV51" s="64"/>
      <c r="QBW51" s="64"/>
      <c r="QBX51" s="64"/>
      <c r="QBY51" s="64"/>
      <c r="QBZ51" s="64"/>
      <c r="QCA51" s="64"/>
      <c r="QCB51" s="64"/>
      <c r="QCC51" s="64"/>
      <c r="QCD51" s="64"/>
      <c r="QCE51" s="64"/>
      <c r="QCF51" s="64"/>
      <c r="QCG51" s="64"/>
      <c r="QCH51" s="64"/>
      <c r="QCI51" s="64"/>
      <c r="QCJ51" s="64"/>
      <c r="QCK51" s="64"/>
      <c r="QCL51" s="64"/>
      <c r="QCM51" s="64"/>
      <c r="QCN51" s="64"/>
      <c r="QCO51" s="64"/>
      <c r="QCP51" s="64"/>
      <c r="QCQ51" s="64"/>
      <c r="QCR51" s="64"/>
      <c r="QCS51" s="64"/>
      <c r="QCT51" s="64"/>
      <c r="QCU51" s="64"/>
      <c r="QCV51" s="64"/>
      <c r="QCW51" s="64"/>
      <c r="QCX51" s="64"/>
      <c r="QCY51" s="64"/>
      <c r="QCZ51" s="64"/>
      <c r="QDA51" s="64"/>
      <c r="QDB51" s="64"/>
      <c r="QDC51" s="64"/>
      <c r="QDD51" s="64"/>
      <c r="QDE51" s="64"/>
      <c r="QDF51" s="64"/>
      <c r="QDG51" s="64"/>
      <c r="QDH51" s="64"/>
      <c r="QDI51" s="64"/>
      <c r="QDJ51" s="64"/>
      <c r="QDK51" s="64"/>
      <c r="QDL51" s="64"/>
      <c r="QDM51" s="64"/>
      <c r="QDN51" s="64"/>
      <c r="QDO51" s="64"/>
      <c r="QDP51" s="64"/>
      <c r="QDQ51" s="64"/>
      <c r="QDR51" s="64"/>
      <c r="QDS51" s="64"/>
      <c r="QDT51" s="64"/>
      <c r="QDU51" s="64"/>
      <c r="QDV51" s="64"/>
      <c r="QDW51" s="64"/>
      <c r="QDX51" s="64"/>
      <c r="QDY51" s="64"/>
      <c r="QDZ51" s="64"/>
      <c r="QEA51" s="64"/>
      <c r="QEB51" s="64"/>
      <c r="QEC51" s="64"/>
      <c r="QED51" s="64"/>
      <c r="QEE51" s="64"/>
      <c r="QEF51" s="64"/>
      <c r="QEG51" s="64"/>
      <c r="QEH51" s="64"/>
      <c r="QEI51" s="64"/>
      <c r="QEJ51" s="64"/>
      <c r="QEK51" s="64"/>
      <c r="QEL51" s="64"/>
      <c r="QEM51" s="64"/>
      <c r="QEN51" s="64"/>
      <c r="QEO51" s="64"/>
      <c r="QEP51" s="64"/>
      <c r="QEQ51" s="64"/>
      <c r="QER51" s="64"/>
      <c r="QES51" s="64"/>
      <c r="QET51" s="64"/>
      <c r="QEU51" s="64"/>
      <c r="QEV51" s="64"/>
      <c r="QEW51" s="64"/>
      <c r="QEX51" s="64"/>
      <c r="QEY51" s="64"/>
      <c r="QEZ51" s="64"/>
      <c r="QFA51" s="64"/>
      <c r="QFB51" s="64"/>
      <c r="QFC51" s="64"/>
      <c r="QFD51" s="64"/>
      <c r="QFE51" s="64"/>
      <c r="QFF51" s="64"/>
      <c r="QFG51" s="64"/>
      <c r="QFH51" s="64"/>
      <c r="QFI51" s="64"/>
      <c r="QFJ51" s="64"/>
      <c r="QFK51" s="64"/>
      <c r="QFL51" s="64"/>
      <c r="QFM51" s="64"/>
      <c r="QFN51" s="64"/>
      <c r="QFO51" s="64"/>
      <c r="QFP51" s="64"/>
      <c r="QFQ51" s="64"/>
      <c r="QFR51" s="64"/>
      <c r="QFS51" s="64"/>
      <c r="QFT51" s="64"/>
      <c r="QFU51" s="64"/>
      <c r="QFV51" s="64"/>
      <c r="QFW51" s="64"/>
      <c r="QFX51" s="64"/>
      <c r="QFY51" s="64"/>
      <c r="QFZ51" s="64"/>
      <c r="QGA51" s="64"/>
      <c r="QGB51" s="64"/>
      <c r="QGC51" s="64"/>
      <c r="QGD51" s="64"/>
      <c r="QGE51" s="64"/>
      <c r="QGF51" s="64"/>
      <c r="QGG51" s="64"/>
      <c r="QGH51" s="64"/>
      <c r="QGI51" s="64"/>
      <c r="QGJ51" s="64"/>
      <c r="QGK51" s="64"/>
      <c r="QGL51" s="64"/>
      <c r="QGM51" s="64"/>
      <c r="QGN51" s="64"/>
      <c r="QGO51" s="64"/>
      <c r="QGP51" s="64"/>
      <c r="QGQ51" s="64"/>
      <c r="QGR51" s="64"/>
      <c r="QGS51" s="64"/>
      <c r="QGT51" s="64"/>
      <c r="QGU51" s="64"/>
      <c r="QGV51" s="64"/>
      <c r="QGW51" s="64"/>
      <c r="QGX51" s="64"/>
      <c r="QGY51" s="64"/>
      <c r="QGZ51" s="64"/>
      <c r="QHA51" s="64"/>
      <c r="QHB51" s="64"/>
      <c r="QHC51" s="64"/>
      <c r="QHD51" s="64"/>
      <c r="QHE51" s="64"/>
      <c r="QHF51" s="64"/>
      <c r="QHG51" s="64"/>
      <c r="QHH51" s="64"/>
      <c r="QHI51" s="64"/>
      <c r="QHJ51" s="64"/>
      <c r="QHK51" s="64"/>
      <c r="QHL51" s="64"/>
      <c r="QHM51" s="64"/>
      <c r="QHN51" s="64"/>
      <c r="QHO51" s="64"/>
      <c r="QHP51" s="64"/>
      <c r="QHQ51" s="64"/>
      <c r="QHR51" s="64"/>
      <c r="QHS51" s="64"/>
      <c r="QHT51" s="64"/>
      <c r="QHU51" s="64"/>
      <c r="QHV51" s="64"/>
      <c r="QHW51" s="64"/>
      <c r="QHX51" s="64"/>
      <c r="QHY51" s="64"/>
      <c r="QHZ51" s="64"/>
      <c r="QIA51" s="64"/>
      <c r="QIB51" s="64"/>
      <c r="QIC51" s="64"/>
      <c r="QID51" s="64"/>
      <c r="QIE51" s="64"/>
      <c r="QIF51" s="64"/>
      <c r="QIG51" s="64"/>
      <c r="QIH51" s="64"/>
      <c r="QII51" s="64"/>
      <c r="QIJ51" s="64"/>
      <c r="QIK51" s="64"/>
      <c r="QIL51" s="64"/>
      <c r="QIM51" s="64"/>
      <c r="QIN51" s="64"/>
      <c r="QIO51" s="64"/>
      <c r="QIP51" s="64"/>
      <c r="QIQ51" s="64"/>
      <c r="QIR51" s="64"/>
      <c r="QIS51" s="64"/>
      <c r="QIT51" s="64"/>
      <c r="QIU51" s="64"/>
      <c r="QIV51" s="64"/>
      <c r="QIW51" s="64"/>
      <c r="QIX51" s="64"/>
      <c r="QIY51" s="64"/>
      <c r="QIZ51" s="64"/>
      <c r="QJA51" s="64"/>
      <c r="QJB51" s="64"/>
      <c r="QJC51" s="64"/>
      <c r="QJD51" s="64"/>
      <c r="QJE51" s="64"/>
      <c r="QJF51" s="64"/>
      <c r="QJG51" s="64"/>
      <c r="QJH51" s="64"/>
      <c r="QJI51" s="64"/>
      <c r="QJJ51" s="64"/>
      <c r="QJK51" s="64"/>
      <c r="QJL51" s="64"/>
      <c r="QJM51" s="64"/>
      <c r="QJN51" s="64"/>
      <c r="QJO51" s="64"/>
      <c r="QJP51" s="64"/>
      <c r="QJQ51" s="64"/>
      <c r="QJR51" s="64"/>
      <c r="QJS51" s="64"/>
      <c r="QJT51" s="64"/>
      <c r="QJU51" s="64"/>
      <c r="QJV51" s="64"/>
      <c r="QJW51" s="64"/>
      <c r="QJX51" s="64"/>
      <c r="QJY51" s="64"/>
      <c r="QJZ51" s="64"/>
      <c r="QKA51" s="64"/>
      <c r="QKB51" s="64"/>
      <c r="QKC51" s="64"/>
      <c r="QKD51" s="64"/>
      <c r="QKE51" s="64"/>
      <c r="QKF51" s="64"/>
      <c r="QKG51" s="64"/>
      <c r="QKH51" s="64"/>
      <c r="QKI51" s="64"/>
      <c r="QKJ51" s="64"/>
      <c r="QKK51" s="64"/>
      <c r="QKL51" s="64"/>
      <c r="QKM51" s="64"/>
      <c r="QKN51" s="64"/>
      <c r="QKO51" s="64"/>
      <c r="QKP51" s="64"/>
      <c r="QKQ51" s="64"/>
      <c r="QKR51" s="64"/>
      <c r="QKS51" s="64"/>
      <c r="QKT51" s="64"/>
      <c r="QKU51" s="64"/>
      <c r="QKV51" s="64"/>
      <c r="QKW51" s="64"/>
      <c r="QKX51" s="64"/>
      <c r="QKY51" s="64"/>
      <c r="QKZ51" s="64"/>
      <c r="QLA51" s="64"/>
      <c r="QLB51" s="64"/>
      <c r="QLC51" s="64"/>
      <c r="QLD51" s="64"/>
      <c r="QLE51" s="64"/>
      <c r="QLF51" s="64"/>
      <c r="QLG51" s="64"/>
      <c r="QLH51" s="64"/>
      <c r="QLI51" s="64"/>
      <c r="QLJ51" s="64"/>
      <c r="QLK51" s="64"/>
      <c r="QLL51" s="64"/>
      <c r="QLM51" s="64"/>
      <c r="QLN51" s="64"/>
      <c r="QLO51" s="64"/>
      <c r="QLP51" s="64"/>
      <c r="QLQ51" s="64"/>
      <c r="QLR51" s="64"/>
      <c r="QLS51" s="64"/>
      <c r="QLT51" s="64"/>
      <c r="QLU51" s="64"/>
      <c r="QLV51" s="64"/>
      <c r="QLW51" s="64"/>
      <c r="QLX51" s="64"/>
      <c r="QLY51" s="64"/>
      <c r="QLZ51" s="64"/>
      <c r="QMA51" s="64"/>
      <c r="QMB51" s="64"/>
      <c r="QMC51" s="64"/>
      <c r="QMD51" s="64"/>
      <c r="QME51" s="64"/>
      <c r="QMF51" s="64"/>
      <c r="QMG51" s="64"/>
      <c r="QMH51" s="64"/>
      <c r="QMI51" s="64"/>
      <c r="QMJ51" s="64"/>
      <c r="QMK51" s="64"/>
      <c r="QML51" s="64"/>
      <c r="QMM51" s="64"/>
      <c r="QMN51" s="64"/>
      <c r="QMO51" s="64"/>
      <c r="QMP51" s="64"/>
      <c r="QMQ51" s="64"/>
      <c r="QMR51" s="64"/>
      <c r="QMS51" s="64"/>
      <c r="QMT51" s="64"/>
      <c r="QMU51" s="64"/>
      <c r="QMV51" s="64"/>
      <c r="QMW51" s="64"/>
      <c r="QMX51" s="64"/>
      <c r="QMY51" s="64"/>
      <c r="QMZ51" s="64"/>
      <c r="QNA51" s="64"/>
      <c r="QNB51" s="64"/>
      <c r="QNC51" s="64"/>
      <c r="QND51" s="64"/>
      <c r="QNE51" s="64"/>
      <c r="QNF51" s="64"/>
      <c r="QNG51" s="64"/>
      <c r="QNH51" s="64"/>
      <c r="QNI51" s="64"/>
      <c r="QNJ51" s="64"/>
      <c r="QNK51" s="64"/>
      <c r="QNL51" s="64"/>
      <c r="QNM51" s="64"/>
      <c r="QNN51" s="64"/>
      <c r="QNO51" s="64"/>
      <c r="QNP51" s="64"/>
      <c r="QNQ51" s="64"/>
      <c r="QNR51" s="64"/>
      <c r="QNS51" s="64"/>
      <c r="QNT51" s="64"/>
      <c r="QNU51" s="64"/>
      <c r="QNV51" s="64"/>
      <c r="QNW51" s="64"/>
      <c r="QNX51" s="64"/>
      <c r="QNY51" s="64"/>
      <c r="QNZ51" s="64"/>
      <c r="QOA51" s="64"/>
      <c r="QOB51" s="64"/>
      <c r="QOC51" s="64"/>
      <c r="QOD51" s="64"/>
      <c r="QOE51" s="64"/>
      <c r="QOF51" s="64"/>
      <c r="QOG51" s="64"/>
      <c r="QOH51" s="64"/>
      <c r="QOI51" s="64"/>
      <c r="QOJ51" s="64"/>
      <c r="QOK51" s="64"/>
      <c r="QOL51" s="64"/>
      <c r="QOM51" s="64"/>
      <c r="QON51" s="64"/>
      <c r="QOO51" s="64"/>
      <c r="QOP51" s="64"/>
      <c r="QOQ51" s="64"/>
      <c r="QOR51" s="64"/>
      <c r="QOS51" s="64"/>
      <c r="QOT51" s="64"/>
      <c r="QOU51" s="64"/>
      <c r="QOV51" s="64"/>
      <c r="QOW51" s="64"/>
      <c r="QOX51" s="64"/>
      <c r="QOY51" s="64"/>
      <c r="QOZ51" s="64"/>
      <c r="QPA51" s="64"/>
      <c r="QPB51" s="64"/>
      <c r="QPC51" s="64"/>
      <c r="QPD51" s="64"/>
      <c r="QPE51" s="64"/>
      <c r="QPF51" s="64"/>
      <c r="QPG51" s="64"/>
      <c r="QPH51" s="64"/>
      <c r="QPI51" s="64"/>
      <c r="QPJ51" s="64"/>
      <c r="QPK51" s="64"/>
      <c r="QPL51" s="64"/>
      <c r="QPM51" s="64"/>
      <c r="QPN51" s="64"/>
      <c r="QPO51" s="64"/>
      <c r="QPP51" s="64"/>
      <c r="QPQ51" s="64"/>
      <c r="QPR51" s="64"/>
      <c r="QPS51" s="64"/>
      <c r="QPT51" s="64"/>
      <c r="QPU51" s="64"/>
      <c r="QPV51" s="64"/>
      <c r="QPW51" s="64"/>
      <c r="QPX51" s="64"/>
      <c r="QPY51" s="64"/>
      <c r="QPZ51" s="64"/>
      <c r="QQA51" s="64"/>
      <c r="QQB51" s="64"/>
      <c r="QQC51" s="64"/>
      <c r="QQD51" s="64"/>
      <c r="QQE51" s="64"/>
      <c r="QQF51" s="64"/>
      <c r="QQG51" s="64"/>
      <c r="QQH51" s="64"/>
      <c r="QQI51" s="64"/>
      <c r="QQJ51" s="64"/>
      <c r="QQK51" s="64"/>
      <c r="QQL51" s="64"/>
      <c r="QQM51" s="64"/>
      <c r="QQN51" s="64"/>
      <c r="QQO51" s="64"/>
      <c r="QQP51" s="64"/>
      <c r="QQQ51" s="64"/>
      <c r="QQR51" s="64"/>
      <c r="QQS51" s="64"/>
      <c r="QQT51" s="64"/>
      <c r="QQU51" s="64"/>
      <c r="QQV51" s="64"/>
      <c r="QQW51" s="64"/>
      <c r="QQX51" s="64"/>
      <c r="QQY51" s="64"/>
      <c r="QQZ51" s="64"/>
      <c r="QRA51" s="64"/>
      <c r="QRB51" s="64"/>
      <c r="QRC51" s="64"/>
      <c r="QRD51" s="64"/>
      <c r="QRE51" s="64"/>
      <c r="QRF51" s="64"/>
      <c r="QRG51" s="64"/>
      <c r="QRH51" s="64"/>
      <c r="QRI51" s="64"/>
      <c r="QRJ51" s="64"/>
      <c r="QRK51" s="64"/>
      <c r="QRL51" s="64"/>
      <c r="QRM51" s="64"/>
      <c r="QRN51" s="64"/>
      <c r="QRO51" s="64"/>
      <c r="QRP51" s="64"/>
      <c r="QRQ51" s="64"/>
      <c r="QRR51" s="64"/>
      <c r="QRS51" s="64"/>
      <c r="QRT51" s="64"/>
      <c r="QRU51" s="64"/>
      <c r="QRV51" s="64"/>
      <c r="QRW51" s="64"/>
      <c r="QRX51" s="64"/>
      <c r="QRY51" s="64"/>
      <c r="QRZ51" s="64"/>
      <c r="QSA51" s="64"/>
      <c r="QSB51" s="64"/>
      <c r="QSC51" s="64"/>
      <c r="QSD51" s="64"/>
      <c r="QSE51" s="64"/>
      <c r="QSF51" s="64"/>
      <c r="QSG51" s="64"/>
      <c r="QSH51" s="64"/>
      <c r="QSI51" s="64"/>
      <c r="QSJ51" s="64"/>
      <c r="QSK51" s="64"/>
      <c r="QSL51" s="64"/>
      <c r="QSM51" s="64"/>
      <c r="QSN51" s="64"/>
      <c r="QSO51" s="64"/>
      <c r="QSP51" s="64"/>
      <c r="QSQ51" s="64"/>
      <c r="QSR51" s="64"/>
      <c r="QSS51" s="64"/>
      <c r="QST51" s="64"/>
      <c r="QSU51" s="64"/>
      <c r="QSV51" s="64"/>
      <c r="QSW51" s="64"/>
      <c r="QSX51" s="64"/>
      <c r="QSY51" s="64"/>
      <c r="QSZ51" s="64"/>
      <c r="QTA51" s="64"/>
      <c r="QTB51" s="64"/>
      <c r="QTC51" s="64"/>
      <c r="QTD51" s="64"/>
      <c r="QTE51" s="64"/>
      <c r="QTF51" s="64"/>
      <c r="QTG51" s="64"/>
      <c r="QTH51" s="64"/>
      <c r="QTI51" s="64"/>
      <c r="QTJ51" s="64"/>
      <c r="QTK51" s="64"/>
      <c r="QTL51" s="64"/>
      <c r="QTM51" s="64"/>
      <c r="QTN51" s="64"/>
      <c r="QTO51" s="64"/>
      <c r="QTP51" s="64"/>
      <c r="QTQ51" s="64"/>
      <c r="QTR51" s="64"/>
      <c r="QTS51" s="64"/>
      <c r="QTT51" s="64"/>
      <c r="QTU51" s="64"/>
      <c r="QTV51" s="64"/>
      <c r="QTW51" s="64"/>
      <c r="QTX51" s="64"/>
      <c r="QTY51" s="64"/>
      <c r="QTZ51" s="64"/>
      <c r="QUA51" s="64"/>
      <c r="QUB51" s="64"/>
      <c r="QUC51" s="64"/>
      <c r="QUD51" s="64"/>
      <c r="QUE51" s="64"/>
      <c r="QUF51" s="64"/>
      <c r="QUG51" s="64"/>
      <c r="QUH51" s="64"/>
      <c r="QUI51" s="64"/>
      <c r="QUJ51" s="64"/>
      <c r="QUK51" s="64"/>
      <c r="QUL51" s="64"/>
      <c r="QUM51" s="64"/>
      <c r="QUN51" s="64"/>
      <c r="QUO51" s="64"/>
      <c r="QUP51" s="64"/>
      <c r="QUQ51" s="64"/>
      <c r="QUR51" s="64"/>
      <c r="QUS51" s="64"/>
      <c r="QUT51" s="64"/>
      <c r="QUU51" s="64"/>
      <c r="QUV51" s="64"/>
      <c r="QUW51" s="64"/>
      <c r="QUX51" s="64"/>
      <c r="QUY51" s="64"/>
      <c r="QUZ51" s="64"/>
      <c r="QVA51" s="64"/>
      <c r="QVB51" s="64"/>
      <c r="QVC51" s="64"/>
      <c r="QVD51" s="64"/>
      <c r="QVE51" s="64"/>
      <c r="QVF51" s="64"/>
      <c r="QVG51" s="64"/>
      <c r="QVH51" s="64"/>
      <c r="QVI51" s="64"/>
      <c r="QVJ51" s="64"/>
      <c r="QVK51" s="64"/>
      <c r="QVL51" s="64"/>
      <c r="QVM51" s="64"/>
      <c r="QVN51" s="64"/>
      <c r="QVO51" s="64"/>
      <c r="QVP51" s="64"/>
      <c r="QVQ51" s="64"/>
      <c r="QVR51" s="64"/>
      <c r="QVS51" s="64"/>
      <c r="QVT51" s="64"/>
      <c r="QVU51" s="64"/>
      <c r="QVV51" s="64"/>
      <c r="QVW51" s="64"/>
      <c r="QVX51" s="64"/>
      <c r="QVY51" s="64"/>
      <c r="QVZ51" s="64"/>
      <c r="QWA51" s="64"/>
      <c r="QWB51" s="64"/>
      <c r="QWC51" s="64"/>
      <c r="QWD51" s="64"/>
      <c r="QWE51" s="64"/>
      <c r="QWF51" s="64"/>
      <c r="QWG51" s="64"/>
      <c r="QWH51" s="64"/>
      <c r="QWI51" s="64"/>
      <c r="QWJ51" s="64"/>
      <c r="QWK51" s="64"/>
      <c r="QWL51" s="64"/>
      <c r="QWM51" s="64"/>
      <c r="QWN51" s="64"/>
      <c r="QWO51" s="64"/>
      <c r="QWP51" s="64"/>
      <c r="QWQ51" s="64"/>
      <c r="QWR51" s="64"/>
      <c r="QWS51" s="64"/>
      <c r="QWT51" s="64"/>
      <c r="QWU51" s="64"/>
      <c r="QWV51" s="64"/>
      <c r="QWW51" s="64"/>
      <c r="QWX51" s="64"/>
      <c r="QWY51" s="64"/>
      <c r="QWZ51" s="64"/>
      <c r="QXA51" s="64"/>
      <c r="QXB51" s="64"/>
      <c r="QXC51" s="64"/>
      <c r="QXD51" s="64"/>
      <c r="QXE51" s="64"/>
      <c r="QXF51" s="64"/>
      <c r="QXG51" s="64"/>
      <c r="QXH51" s="64"/>
      <c r="QXI51" s="64"/>
      <c r="QXJ51" s="64"/>
      <c r="QXK51" s="64"/>
      <c r="QXL51" s="64"/>
      <c r="QXM51" s="64"/>
      <c r="QXN51" s="64"/>
      <c r="QXO51" s="64"/>
      <c r="QXP51" s="64"/>
      <c r="QXQ51" s="64"/>
      <c r="QXR51" s="64"/>
      <c r="QXS51" s="64"/>
      <c r="QXT51" s="64"/>
      <c r="QXU51" s="64"/>
      <c r="QXV51" s="64"/>
      <c r="QXW51" s="64"/>
      <c r="QXX51" s="64"/>
      <c r="QXY51" s="64"/>
      <c r="QXZ51" s="64"/>
      <c r="QYA51" s="64"/>
      <c r="QYB51" s="64"/>
      <c r="QYC51" s="64"/>
      <c r="QYD51" s="64"/>
      <c r="QYE51" s="64"/>
      <c r="QYF51" s="64"/>
      <c r="QYG51" s="64"/>
      <c r="QYH51" s="64"/>
      <c r="QYI51" s="64"/>
      <c r="QYJ51" s="64"/>
      <c r="QYK51" s="64"/>
      <c r="QYL51" s="64"/>
      <c r="QYM51" s="64"/>
      <c r="QYN51" s="64"/>
      <c r="QYO51" s="64"/>
      <c r="QYP51" s="64"/>
      <c r="QYQ51" s="64"/>
      <c r="QYR51" s="64"/>
      <c r="QYS51" s="64"/>
      <c r="QYT51" s="64"/>
      <c r="QYU51" s="64"/>
      <c r="QYV51" s="64"/>
      <c r="QYW51" s="64"/>
      <c r="QYX51" s="64"/>
      <c r="QYY51" s="64"/>
      <c r="QYZ51" s="64"/>
      <c r="QZA51" s="64"/>
      <c r="QZB51" s="64"/>
      <c r="QZC51" s="64"/>
      <c r="QZD51" s="64"/>
      <c r="QZE51" s="64"/>
      <c r="QZF51" s="64"/>
      <c r="QZG51" s="64"/>
      <c r="QZH51" s="64"/>
      <c r="QZI51" s="64"/>
      <c r="QZJ51" s="64"/>
      <c r="QZK51" s="64"/>
      <c r="QZL51" s="64"/>
      <c r="QZM51" s="64"/>
      <c r="QZN51" s="64"/>
      <c r="QZO51" s="64"/>
      <c r="QZP51" s="64"/>
      <c r="QZQ51" s="64"/>
      <c r="QZR51" s="64"/>
      <c r="QZS51" s="64"/>
      <c r="QZT51" s="64"/>
      <c r="QZU51" s="64"/>
      <c r="QZV51" s="64"/>
      <c r="QZW51" s="64"/>
      <c r="QZX51" s="64"/>
      <c r="QZY51" s="64"/>
      <c r="QZZ51" s="64"/>
      <c r="RAA51" s="64"/>
      <c r="RAB51" s="64"/>
      <c r="RAC51" s="64"/>
      <c r="RAD51" s="64"/>
      <c r="RAE51" s="64"/>
      <c r="RAF51" s="64"/>
      <c r="RAG51" s="64"/>
      <c r="RAH51" s="64"/>
      <c r="RAI51" s="64"/>
      <c r="RAJ51" s="64"/>
      <c r="RAK51" s="64"/>
      <c r="RAL51" s="64"/>
      <c r="RAM51" s="64"/>
      <c r="RAN51" s="64"/>
      <c r="RAO51" s="64"/>
      <c r="RAP51" s="64"/>
      <c r="RAQ51" s="64"/>
      <c r="RAR51" s="64"/>
      <c r="RAS51" s="64"/>
      <c r="RAT51" s="64"/>
      <c r="RAU51" s="64"/>
      <c r="RAV51" s="64"/>
      <c r="RAW51" s="64"/>
      <c r="RAX51" s="64"/>
      <c r="RAY51" s="64"/>
      <c r="RAZ51" s="64"/>
      <c r="RBA51" s="64"/>
      <c r="RBB51" s="64"/>
      <c r="RBC51" s="64"/>
      <c r="RBD51" s="64"/>
      <c r="RBE51" s="64"/>
      <c r="RBF51" s="64"/>
      <c r="RBG51" s="64"/>
      <c r="RBH51" s="64"/>
      <c r="RBI51" s="64"/>
      <c r="RBJ51" s="64"/>
      <c r="RBK51" s="64"/>
      <c r="RBL51" s="64"/>
      <c r="RBM51" s="64"/>
      <c r="RBN51" s="64"/>
      <c r="RBO51" s="64"/>
      <c r="RBP51" s="64"/>
      <c r="RBQ51" s="64"/>
      <c r="RBR51" s="64"/>
      <c r="RBS51" s="64"/>
      <c r="RBT51" s="64"/>
      <c r="RBU51" s="64"/>
      <c r="RBV51" s="64"/>
      <c r="RBW51" s="64"/>
      <c r="RBX51" s="64"/>
      <c r="RBY51" s="64"/>
      <c r="RBZ51" s="64"/>
      <c r="RCA51" s="64"/>
      <c r="RCB51" s="64"/>
      <c r="RCC51" s="64"/>
      <c r="RCD51" s="64"/>
      <c r="RCE51" s="64"/>
      <c r="RCF51" s="64"/>
      <c r="RCG51" s="64"/>
      <c r="RCH51" s="64"/>
      <c r="RCI51" s="64"/>
      <c r="RCJ51" s="64"/>
      <c r="RCK51" s="64"/>
      <c r="RCL51" s="64"/>
      <c r="RCM51" s="64"/>
      <c r="RCN51" s="64"/>
      <c r="RCO51" s="64"/>
      <c r="RCP51" s="64"/>
      <c r="RCQ51" s="64"/>
      <c r="RCR51" s="64"/>
      <c r="RCS51" s="64"/>
      <c r="RCT51" s="64"/>
      <c r="RCU51" s="64"/>
      <c r="RCV51" s="64"/>
      <c r="RCW51" s="64"/>
      <c r="RCX51" s="64"/>
      <c r="RCY51" s="64"/>
      <c r="RCZ51" s="64"/>
      <c r="RDA51" s="64"/>
      <c r="RDB51" s="64"/>
      <c r="RDC51" s="64"/>
      <c r="RDD51" s="64"/>
      <c r="RDE51" s="64"/>
      <c r="RDF51" s="64"/>
      <c r="RDG51" s="64"/>
      <c r="RDH51" s="64"/>
      <c r="RDI51" s="64"/>
      <c r="RDJ51" s="64"/>
      <c r="RDK51" s="64"/>
      <c r="RDL51" s="64"/>
      <c r="RDM51" s="64"/>
      <c r="RDN51" s="64"/>
      <c r="RDO51" s="64"/>
      <c r="RDP51" s="64"/>
      <c r="RDQ51" s="64"/>
      <c r="RDR51" s="64"/>
      <c r="RDS51" s="64"/>
      <c r="RDT51" s="64"/>
      <c r="RDU51" s="64"/>
      <c r="RDV51" s="64"/>
      <c r="RDW51" s="64"/>
      <c r="RDX51" s="64"/>
      <c r="RDY51" s="64"/>
      <c r="RDZ51" s="64"/>
      <c r="REA51" s="64"/>
      <c r="REB51" s="64"/>
      <c r="REC51" s="64"/>
      <c r="RED51" s="64"/>
      <c r="REE51" s="64"/>
      <c r="REF51" s="64"/>
      <c r="REG51" s="64"/>
      <c r="REH51" s="64"/>
      <c r="REI51" s="64"/>
      <c r="REJ51" s="64"/>
      <c r="REK51" s="64"/>
      <c r="REL51" s="64"/>
      <c r="REM51" s="64"/>
      <c r="REN51" s="64"/>
      <c r="REO51" s="64"/>
      <c r="REP51" s="64"/>
      <c r="REQ51" s="64"/>
      <c r="RER51" s="64"/>
      <c r="RES51" s="64"/>
      <c r="RET51" s="64"/>
      <c r="REU51" s="64"/>
      <c r="REV51" s="64"/>
      <c r="REW51" s="64"/>
      <c r="REX51" s="64"/>
      <c r="REY51" s="64"/>
      <c r="REZ51" s="64"/>
      <c r="RFA51" s="64"/>
      <c r="RFB51" s="64"/>
      <c r="RFC51" s="64"/>
      <c r="RFD51" s="64"/>
      <c r="RFE51" s="64"/>
      <c r="RFF51" s="64"/>
      <c r="RFG51" s="64"/>
      <c r="RFH51" s="64"/>
      <c r="RFI51" s="64"/>
      <c r="RFJ51" s="64"/>
      <c r="RFK51" s="64"/>
      <c r="RFL51" s="64"/>
      <c r="RFM51" s="64"/>
      <c r="RFN51" s="64"/>
      <c r="RFO51" s="64"/>
      <c r="RFP51" s="64"/>
      <c r="RFQ51" s="64"/>
      <c r="RFR51" s="64"/>
      <c r="RFS51" s="64"/>
      <c r="RFT51" s="64"/>
      <c r="RFU51" s="64"/>
      <c r="RFV51" s="64"/>
      <c r="RFW51" s="64"/>
      <c r="RFX51" s="64"/>
      <c r="RFY51" s="64"/>
      <c r="RFZ51" s="64"/>
      <c r="RGA51" s="64"/>
      <c r="RGB51" s="64"/>
      <c r="RGC51" s="64"/>
      <c r="RGD51" s="64"/>
      <c r="RGE51" s="64"/>
      <c r="RGF51" s="64"/>
      <c r="RGG51" s="64"/>
      <c r="RGH51" s="64"/>
      <c r="RGI51" s="64"/>
      <c r="RGJ51" s="64"/>
      <c r="RGK51" s="64"/>
      <c r="RGL51" s="64"/>
      <c r="RGM51" s="64"/>
      <c r="RGN51" s="64"/>
      <c r="RGO51" s="64"/>
      <c r="RGP51" s="64"/>
      <c r="RGQ51" s="64"/>
      <c r="RGR51" s="64"/>
      <c r="RGS51" s="64"/>
      <c r="RGT51" s="64"/>
      <c r="RGU51" s="64"/>
      <c r="RGV51" s="64"/>
      <c r="RGW51" s="64"/>
      <c r="RGX51" s="64"/>
      <c r="RGY51" s="64"/>
      <c r="RGZ51" s="64"/>
      <c r="RHA51" s="64"/>
      <c r="RHB51" s="64"/>
      <c r="RHC51" s="64"/>
      <c r="RHD51" s="64"/>
      <c r="RHE51" s="64"/>
      <c r="RHF51" s="64"/>
      <c r="RHG51" s="64"/>
      <c r="RHH51" s="64"/>
      <c r="RHI51" s="64"/>
      <c r="RHJ51" s="64"/>
      <c r="RHK51" s="64"/>
      <c r="RHL51" s="64"/>
      <c r="RHM51" s="64"/>
      <c r="RHN51" s="64"/>
      <c r="RHO51" s="64"/>
      <c r="RHP51" s="64"/>
      <c r="RHQ51" s="64"/>
      <c r="RHR51" s="64"/>
      <c r="RHS51" s="64"/>
      <c r="RHT51" s="64"/>
      <c r="RHU51" s="64"/>
      <c r="RHV51" s="64"/>
      <c r="RHW51" s="64"/>
      <c r="RHX51" s="64"/>
      <c r="RHY51" s="64"/>
      <c r="RHZ51" s="64"/>
      <c r="RIA51" s="64"/>
      <c r="RIB51" s="64"/>
      <c r="RIC51" s="64"/>
      <c r="RID51" s="64"/>
      <c r="RIE51" s="64"/>
      <c r="RIF51" s="64"/>
      <c r="RIG51" s="64"/>
      <c r="RIH51" s="64"/>
      <c r="RII51" s="64"/>
      <c r="RIJ51" s="64"/>
      <c r="RIK51" s="64"/>
      <c r="RIL51" s="64"/>
      <c r="RIM51" s="64"/>
      <c r="RIN51" s="64"/>
      <c r="RIO51" s="64"/>
      <c r="RIP51" s="64"/>
      <c r="RIQ51" s="64"/>
      <c r="RIR51" s="64"/>
      <c r="RIS51" s="64"/>
      <c r="RIT51" s="64"/>
      <c r="RIU51" s="64"/>
      <c r="RIV51" s="64"/>
      <c r="RIW51" s="64"/>
      <c r="RIX51" s="64"/>
      <c r="RIY51" s="64"/>
      <c r="RIZ51" s="64"/>
      <c r="RJA51" s="64"/>
      <c r="RJB51" s="64"/>
      <c r="RJC51" s="64"/>
      <c r="RJD51" s="64"/>
      <c r="RJE51" s="64"/>
      <c r="RJF51" s="64"/>
      <c r="RJG51" s="64"/>
      <c r="RJH51" s="64"/>
      <c r="RJI51" s="64"/>
      <c r="RJJ51" s="64"/>
      <c r="RJK51" s="64"/>
      <c r="RJL51" s="64"/>
      <c r="RJM51" s="64"/>
      <c r="RJN51" s="64"/>
      <c r="RJO51" s="64"/>
      <c r="RJP51" s="64"/>
      <c r="RJQ51" s="64"/>
      <c r="RJR51" s="64"/>
      <c r="RJS51" s="64"/>
      <c r="RJT51" s="64"/>
      <c r="RJU51" s="64"/>
      <c r="RJV51" s="64"/>
      <c r="RJW51" s="64"/>
      <c r="RJX51" s="64"/>
      <c r="RJY51" s="64"/>
      <c r="RJZ51" s="64"/>
      <c r="RKA51" s="64"/>
      <c r="RKB51" s="64"/>
      <c r="RKC51" s="64"/>
      <c r="RKD51" s="64"/>
      <c r="RKE51" s="64"/>
      <c r="RKF51" s="64"/>
      <c r="RKG51" s="64"/>
      <c r="RKH51" s="64"/>
      <c r="RKI51" s="64"/>
      <c r="RKJ51" s="64"/>
      <c r="RKK51" s="64"/>
      <c r="RKL51" s="64"/>
      <c r="RKM51" s="64"/>
      <c r="RKN51" s="64"/>
      <c r="RKO51" s="64"/>
      <c r="RKP51" s="64"/>
      <c r="RKQ51" s="64"/>
      <c r="RKR51" s="64"/>
      <c r="RKS51" s="64"/>
      <c r="RKT51" s="64"/>
      <c r="RKU51" s="64"/>
      <c r="RKV51" s="64"/>
      <c r="RKW51" s="64"/>
      <c r="RKX51" s="64"/>
      <c r="RKY51" s="64"/>
      <c r="RKZ51" s="64"/>
      <c r="RLA51" s="64"/>
      <c r="RLB51" s="64"/>
      <c r="RLC51" s="64"/>
      <c r="RLD51" s="64"/>
      <c r="RLE51" s="64"/>
      <c r="RLF51" s="64"/>
      <c r="RLG51" s="64"/>
      <c r="RLH51" s="64"/>
      <c r="RLI51" s="64"/>
      <c r="RLJ51" s="64"/>
      <c r="RLK51" s="64"/>
      <c r="RLL51" s="64"/>
      <c r="RLM51" s="64"/>
      <c r="RLN51" s="64"/>
      <c r="RLO51" s="64"/>
      <c r="RLP51" s="64"/>
      <c r="RLQ51" s="64"/>
      <c r="RLR51" s="64"/>
      <c r="RLS51" s="64"/>
      <c r="RLT51" s="64"/>
      <c r="RLU51" s="64"/>
      <c r="RLV51" s="64"/>
      <c r="RLW51" s="64"/>
      <c r="RLX51" s="64"/>
      <c r="RLY51" s="64"/>
      <c r="RLZ51" s="64"/>
      <c r="RMA51" s="64"/>
      <c r="RMB51" s="64"/>
      <c r="RMC51" s="64"/>
      <c r="RMD51" s="64"/>
      <c r="RME51" s="64"/>
      <c r="RMF51" s="64"/>
      <c r="RMG51" s="64"/>
      <c r="RMH51" s="64"/>
      <c r="RMI51" s="64"/>
      <c r="RMJ51" s="64"/>
      <c r="RMK51" s="64"/>
      <c r="RML51" s="64"/>
      <c r="RMM51" s="64"/>
      <c r="RMN51" s="64"/>
      <c r="RMO51" s="64"/>
      <c r="RMP51" s="64"/>
      <c r="RMQ51" s="64"/>
      <c r="RMR51" s="64"/>
      <c r="RMS51" s="64"/>
      <c r="RMT51" s="64"/>
      <c r="RMU51" s="64"/>
      <c r="RMV51" s="64"/>
      <c r="RMW51" s="64"/>
      <c r="RMX51" s="64"/>
      <c r="RMY51" s="64"/>
      <c r="RMZ51" s="64"/>
      <c r="RNA51" s="64"/>
      <c r="RNB51" s="64"/>
      <c r="RNC51" s="64"/>
      <c r="RND51" s="64"/>
      <c r="RNE51" s="64"/>
      <c r="RNF51" s="64"/>
      <c r="RNG51" s="64"/>
      <c r="RNH51" s="64"/>
      <c r="RNI51" s="64"/>
      <c r="RNJ51" s="64"/>
      <c r="RNK51" s="64"/>
      <c r="RNL51" s="64"/>
      <c r="RNM51" s="64"/>
      <c r="RNN51" s="64"/>
      <c r="RNO51" s="64"/>
      <c r="RNP51" s="64"/>
      <c r="RNQ51" s="64"/>
      <c r="RNR51" s="64"/>
      <c r="RNS51" s="64"/>
      <c r="RNT51" s="64"/>
      <c r="RNU51" s="64"/>
      <c r="RNV51" s="64"/>
      <c r="RNW51" s="64"/>
      <c r="RNX51" s="64"/>
      <c r="RNY51" s="64"/>
      <c r="RNZ51" s="64"/>
      <c r="ROA51" s="64"/>
      <c r="ROB51" s="64"/>
      <c r="ROC51" s="64"/>
      <c r="ROD51" s="64"/>
      <c r="ROE51" s="64"/>
      <c r="ROF51" s="64"/>
      <c r="ROG51" s="64"/>
      <c r="ROH51" s="64"/>
      <c r="ROI51" s="64"/>
      <c r="ROJ51" s="64"/>
      <c r="ROK51" s="64"/>
      <c r="ROL51" s="64"/>
      <c r="ROM51" s="64"/>
      <c r="RON51" s="64"/>
      <c r="ROO51" s="64"/>
      <c r="ROP51" s="64"/>
      <c r="ROQ51" s="64"/>
      <c r="ROR51" s="64"/>
      <c r="ROS51" s="64"/>
      <c r="ROT51" s="64"/>
      <c r="ROU51" s="64"/>
      <c r="ROV51" s="64"/>
      <c r="ROW51" s="64"/>
      <c r="ROX51" s="64"/>
      <c r="ROY51" s="64"/>
      <c r="ROZ51" s="64"/>
      <c r="RPA51" s="64"/>
      <c r="RPB51" s="64"/>
      <c r="RPC51" s="64"/>
      <c r="RPD51" s="64"/>
      <c r="RPE51" s="64"/>
      <c r="RPF51" s="64"/>
      <c r="RPG51" s="64"/>
      <c r="RPH51" s="64"/>
      <c r="RPI51" s="64"/>
      <c r="RPJ51" s="64"/>
      <c r="RPK51" s="64"/>
      <c r="RPL51" s="64"/>
      <c r="RPM51" s="64"/>
      <c r="RPN51" s="64"/>
      <c r="RPO51" s="64"/>
      <c r="RPP51" s="64"/>
      <c r="RPQ51" s="64"/>
      <c r="RPR51" s="64"/>
      <c r="RPS51" s="64"/>
      <c r="RPT51" s="64"/>
      <c r="RPU51" s="64"/>
      <c r="RPV51" s="64"/>
      <c r="RPW51" s="64"/>
      <c r="RPX51" s="64"/>
      <c r="RPY51" s="64"/>
      <c r="RPZ51" s="64"/>
      <c r="RQA51" s="64"/>
      <c r="RQB51" s="64"/>
      <c r="RQC51" s="64"/>
      <c r="RQD51" s="64"/>
      <c r="RQE51" s="64"/>
      <c r="RQF51" s="64"/>
      <c r="RQG51" s="64"/>
      <c r="RQH51" s="64"/>
      <c r="RQI51" s="64"/>
      <c r="RQJ51" s="64"/>
      <c r="RQK51" s="64"/>
      <c r="RQL51" s="64"/>
      <c r="RQM51" s="64"/>
      <c r="RQN51" s="64"/>
      <c r="RQO51" s="64"/>
      <c r="RQP51" s="64"/>
      <c r="RQQ51" s="64"/>
      <c r="RQR51" s="64"/>
      <c r="RQS51" s="64"/>
      <c r="RQT51" s="64"/>
      <c r="RQU51" s="64"/>
      <c r="RQV51" s="64"/>
      <c r="RQW51" s="64"/>
      <c r="RQX51" s="64"/>
      <c r="RQY51" s="64"/>
      <c r="RQZ51" s="64"/>
      <c r="RRA51" s="64"/>
      <c r="RRB51" s="64"/>
      <c r="RRC51" s="64"/>
      <c r="RRD51" s="64"/>
      <c r="RRE51" s="64"/>
      <c r="RRF51" s="64"/>
      <c r="RRG51" s="64"/>
      <c r="RRH51" s="64"/>
      <c r="RRI51" s="64"/>
      <c r="RRJ51" s="64"/>
      <c r="RRK51" s="64"/>
      <c r="RRL51" s="64"/>
      <c r="RRM51" s="64"/>
      <c r="RRN51" s="64"/>
      <c r="RRO51" s="64"/>
      <c r="RRP51" s="64"/>
      <c r="RRQ51" s="64"/>
      <c r="RRR51" s="64"/>
      <c r="RRS51" s="64"/>
      <c r="RRT51" s="64"/>
      <c r="RRU51" s="64"/>
      <c r="RRV51" s="64"/>
      <c r="RRW51" s="64"/>
      <c r="RRX51" s="64"/>
      <c r="RRY51" s="64"/>
      <c r="RRZ51" s="64"/>
      <c r="RSA51" s="64"/>
      <c r="RSB51" s="64"/>
      <c r="RSC51" s="64"/>
      <c r="RSD51" s="64"/>
      <c r="RSE51" s="64"/>
      <c r="RSF51" s="64"/>
      <c r="RSG51" s="64"/>
      <c r="RSH51" s="64"/>
      <c r="RSI51" s="64"/>
      <c r="RSJ51" s="64"/>
      <c r="RSK51" s="64"/>
      <c r="RSL51" s="64"/>
      <c r="RSM51" s="64"/>
      <c r="RSN51" s="64"/>
      <c r="RSO51" s="64"/>
      <c r="RSP51" s="64"/>
      <c r="RSQ51" s="64"/>
      <c r="RSR51" s="64"/>
      <c r="RSS51" s="64"/>
      <c r="RST51" s="64"/>
      <c r="RSU51" s="64"/>
      <c r="RSV51" s="64"/>
      <c r="RSW51" s="64"/>
      <c r="RSX51" s="64"/>
      <c r="RSY51" s="64"/>
      <c r="RSZ51" s="64"/>
      <c r="RTA51" s="64"/>
      <c r="RTB51" s="64"/>
      <c r="RTC51" s="64"/>
      <c r="RTD51" s="64"/>
      <c r="RTE51" s="64"/>
      <c r="RTF51" s="64"/>
      <c r="RTG51" s="64"/>
      <c r="RTH51" s="64"/>
      <c r="RTI51" s="64"/>
      <c r="RTJ51" s="64"/>
      <c r="RTK51" s="64"/>
      <c r="RTL51" s="64"/>
      <c r="RTM51" s="64"/>
      <c r="RTN51" s="64"/>
      <c r="RTO51" s="64"/>
      <c r="RTP51" s="64"/>
      <c r="RTQ51" s="64"/>
      <c r="RTR51" s="64"/>
      <c r="RTS51" s="64"/>
      <c r="RTT51" s="64"/>
      <c r="RTU51" s="64"/>
      <c r="RTV51" s="64"/>
      <c r="RTW51" s="64"/>
      <c r="RTX51" s="64"/>
      <c r="RTY51" s="64"/>
      <c r="RTZ51" s="64"/>
      <c r="RUA51" s="64"/>
      <c r="RUB51" s="64"/>
      <c r="RUC51" s="64"/>
      <c r="RUD51" s="64"/>
      <c r="RUE51" s="64"/>
      <c r="RUF51" s="64"/>
      <c r="RUG51" s="64"/>
      <c r="RUH51" s="64"/>
      <c r="RUI51" s="64"/>
      <c r="RUJ51" s="64"/>
      <c r="RUK51" s="64"/>
      <c r="RUL51" s="64"/>
      <c r="RUM51" s="64"/>
      <c r="RUN51" s="64"/>
      <c r="RUO51" s="64"/>
      <c r="RUP51" s="64"/>
      <c r="RUQ51" s="64"/>
      <c r="RUR51" s="64"/>
      <c r="RUS51" s="64"/>
      <c r="RUT51" s="64"/>
      <c r="RUU51" s="64"/>
      <c r="RUV51" s="64"/>
      <c r="RUW51" s="64"/>
      <c r="RUX51" s="64"/>
      <c r="RUY51" s="64"/>
      <c r="RUZ51" s="64"/>
      <c r="RVA51" s="64"/>
      <c r="RVB51" s="64"/>
      <c r="RVC51" s="64"/>
      <c r="RVD51" s="64"/>
      <c r="RVE51" s="64"/>
      <c r="RVF51" s="64"/>
      <c r="RVG51" s="64"/>
      <c r="RVH51" s="64"/>
      <c r="RVI51" s="64"/>
      <c r="RVJ51" s="64"/>
      <c r="RVK51" s="64"/>
      <c r="RVL51" s="64"/>
      <c r="RVM51" s="64"/>
      <c r="RVN51" s="64"/>
      <c r="RVO51" s="64"/>
      <c r="RVP51" s="64"/>
      <c r="RVQ51" s="64"/>
      <c r="RVR51" s="64"/>
      <c r="RVS51" s="64"/>
      <c r="RVT51" s="64"/>
      <c r="RVU51" s="64"/>
      <c r="RVV51" s="64"/>
      <c r="RVW51" s="64"/>
      <c r="RVX51" s="64"/>
      <c r="RVY51" s="64"/>
      <c r="RVZ51" s="64"/>
      <c r="RWA51" s="64"/>
      <c r="RWB51" s="64"/>
      <c r="RWC51" s="64"/>
      <c r="RWD51" s="64"/>
      <c r="RWE51" s="64"/>
      <c r="RWF51" s="64"/>
      <c r="RWG51" s="64"/>
      <c r="RWH51" s="64"/>
      <c r="RWI51" s="64"/>
      <c r="RWJ51" s="64"/>
      <c r="RWK51" s="64"/>
      <c r="RWL51" s="64"/>
      <c r="RWM51" s="64"/>
      <c r="RWN51" s="64"/>
      <c r="RWO51" s="64"/>
      <c r="RWP51" s="64"/>
      <c r="RWQ51" s="64"/>
      <c r="RWR51" s="64"/>
      <c r="RWS51" s="64"/>
      <c r="RWT51" s="64"/>
      <c r="RWU51" s="64"/>
      <c r="RWV51" s="64"/>
      <c r="RWW51" s="64"/>
      <c r="RWX51" s="64"/>
      <c r="RWY51" s="64"/>
      <c r="RWZ51" s="64"/>
      <c r="RXA51" s="64"/>
      <c r="RXB51" s="64"/>
      <c r="RXC51" s="64"/>
      <c r="RXD51" s="64"/>
      <c r="RXE51" s="64"/>
      <c r="RXF51" s="64"/>
      <c r="RXG51" s="64"/>
      <c r="RXH51" s="64"/>
      <c r="RXI51" s="64"/>
      <c r="RXJ51" s="64"/>
      <c r="RXK51" s="64"/>
      <c r="RXL51" s="64"/>
      <c r="RXM51" s="64"/>
      <c r="RXN51" s="64"/>
      <c r="RXO51" s="64"/>
      <c r="RXP51" s="64"/>
      <c r="RXQ51" s="64"/>
      <c r="RXR51" s="64"/>
      <c r="RXS51" s="64"/>
      <c r="RXT51" s="64"/>
      <c r="RXU51" s="64"/>
      <c r="RXV51" s="64"/>
      <c r="RXW51" s="64"/>
      <c r="RXX51" s="64"/>
      <c r="RXY51" s="64"/>
      <c r="RXZ51" s="64"/>
      <c r="RYA51" s="64"/>
      <c r="RYB51" s="64"/>
      <c r="RYC51" s="64"/>
      <c r="RYD51" s="64"/>
      <c r="RYE51" s="64"/>
      <c r="RYF51" s="64"/>
      <c r="RYG51" s="64"/>
      <c r="RYH51" s="64"/>
      <c r="RYI51" s="64"/>
      <c r="RYJ51" s="64"/>
      <c r="RYK51" s="64"/>
      <c r="RYL51" s="64"/>
      <c r="RYM51" s="64"/>
      <c r="RYN51" s="64"/>
      <c r="RYO51" s="64"/>
      <c r="RYP51" s="64"/>
      <c r="RYQ51" s="64"/>
      <c r="RYR51" s="64"/>
      <c r="RYS51" s="64"/>
      <c r="RYT51" s="64"/>
      <c r="RYU51" s="64"/>
      <c r="RYV51" s="64"/>
      <c r="RYW51" s="64"/>
      <c r="RYX51" s="64"/>
      <c r="RYY51" s="64"/>
      <c r="RYZ51" s="64"/>
      <c r="RZA51" s="64"/>
      <c r="RZB51" s="64"/>
      <c r="RZC51" s="64"/>
      <c r="RZD51" s="64"/>
      <c r="RZE51" s="64"/>
      <c r="RZF51" s="64"/>
      <c r="RZG51" s="64"/>
      <c r="RZH51" s="64"/>
      <c r="RZI51" s="64"/>
      <c r="RZJ51" s="64"/>
      <c r="RZK51" s="64"/>
      <c r="RZL51" s="64"/>
      <c r="RZM51" s="64"/>
      <c r="RZN51" s="64"/>
      <c r="RZO51" s="64"/>
      <c r="RZP51" s="64"/>
      <c r="RZQ51" s="64"/>
      <c r="RZR51" s="64"/>
      <c r="RZS51" s="64"/>
      <c r="RZT51" s="64"/>
      <c r="RZU51" s="64"/>
      <c r="RZV51" s="64"/>
      <c r="RZW51" s="64"/>
      <c r="RZX51" s="64"/>
      <c r="RZY51" s="64"/>
      <c r="RZZ51" s="64"/>
      <c r="SAA51" s="64"/>
      <c r="SAB51" s="64"/>
      <c r="SAC51" s="64"/>
      <c r="SAD51" s="64"/>
      <c r="SAE51" s="64"/>
      <c r="SAF51" s="64"/>
      <c r="SAG51" s="64"/>
      <c r="SAH51" s="64"/>
      <c r="SAI51" s="64"/>
      <c r="SAJ51" s="64"/>
      <c r="SAK51" s="64"/>
      <c r="SAL51" s="64"/>
      <c r="SAM51" s="64"/>
      <c r="SAN51" s="64"/>
      <c r="SAO51" s="64"/>
      <c r="SAP51" s="64"/>
      <c r="SAQ51" s="64"/>
      <c r="SAR51" s="64"/>
      <c r="SAS51" s="64"/>
      <c r="SAT51" s="64"/>
      <c r="SAU51" s="64"/>
      <c r="SAV51" s="64"/>
      <c r="SAW51" s="64"/>
      <c r="SAX51" s="64"/>
      <c r="SAY51" s="64"/>
      <c r="SAZ51" s="64"/>
      <c r="SBA51" s="64"/>
      <c r="SBB51" s="64"/>
      <c r="SBC51" s="64"/>
      <c r="SBD51" s="64"/>
      <c r="SBE51" s="64"/>
      <c r="SBF51" s="64"/>
      <c r="SBG51" s="64"/>
      <c r="SBH51" s="64"/>
      <c r="SBI51" s="64"/>
      <c r="SBJ51" s="64"/>
      <c r="SBK51" s="64"/>
      <c r="SBL51" s="64"/>
      <c r="SBM51" s="64"/>
      <c r="SBN51" s="64"/>
      <c r="SBO51" s="64"/>
      <c r="SBP51" s="64"/>
      <c r="SBQ51" s="64"/>
      <c r="SBR51" s="64"/>
      <c r="SBS51" s="64"/>
      <c r="SBT51" s="64"/>
      <c r="SBU51" s="64"/>
      <c r="SBV51" s="64"/>
      <c r="SBW51" s="64"/>
      <c r="SBX51" s="64"/>
      <c r="SBY51" s="64"/>
      <c r="SBZ51" s="64"/>
      <c r="SCA51" s="64"/>
      <c r="SCB51" s="64"/>
      <c r="SCC51" s="64"/>
      <c r="SCD51" s="64"/>
      <c r="SCE51" s="64"/>
      <c r="SCF51" s="64"/>
      <c r="SCG51" s="64"/>
      <c r="SCH51" s="64"/>
      <c r="SCI51" s="64"/>
      <c r="SCJ51" s="64"/>
      <c r="SCK51" s="64"/>
      <c r="SCL51" s="64"/>
      <c r="SCM51" s="64"/>
      <c r="SCN51" s="64"/>
      <c r="SCO51" s="64"/>
      <c r="SCP51" s="64"/>
      <c r="SCQ51" s="64"/>
      <c r="SCR51" s="64"/>
      <c r="SCS51" s="64"/>
      <c r="SCT51" s="64"/>
      <c r="SCU51" s="64"/>
      <c r="SCV51" s="64"/>
      <c r="SCW51" s="64"/>
      <c r="SCX51" s="64"/>
      <c r="SCY51" s="64"/>
      <c r="SCZ51" s="64"/>
      <c r="SDA51" s="64"/>
      <c r="SDB51" s="64"/>
      <c r="SDC51" s="64"/>
      <c r="SDD51" s="64"/>
      <c r="SDE51" s="64"/>
      <c r="SDF51" s="64"/>
      <c r="SDG51" s="64"/>
      <c r="SDH51" s="64"/>
      <c r="SDI51" s="64"/>
      <c r="SDJ51" s="64"/>
      <c r="SDK51" s="64"/>
      <c r="SDL51" s="64"/>
      <c r="SDM51" s="64"/>
      <c r="SDN51" s="64"/>
      <c r="SDO51" s="64"/>
      <c r="SDP51" s="64"/>
      <c r="SDQ51" s="64"/>
      <c r="SDR51" s="64"/>
      <c r="SDS51" s="64"/>
      <c r="SDT51" s="64"/>
      <c r="SDU51" s="64"/>
      <c r="SDV51" s="64"/>
      <c r="SDW51" s="64"/>
      <c r="SDX51" s="64"/>
      <c r="SDY51" s="64"/>
      <c r="SDZ51" s="64"/>
      <c r="SEA51" s="64"/>
      <c r="SEB51" s="64"/>
      <c r="SEC51" s="64"/>
      <c r="SED51" s="64"/>
      <c r="SEE51" s="64"/>
      <c r="SEF51" s="64"/>
      <c r="SEG51" s="64"/>
      <c r="SEH51" s="64"/>
      <c r="SEI51" s="64"/>
      <c r="SEJ51" s="64"/>
      <c r="SEK51" s="64"/>
      <c r="SEL51" s="64"/>
      <c r="SEM51" s="64"/>
      <c r="SEN51" s="64"/>
      <c r="SEO51" s="64"/>
      <c r="SEP51" s="64"/>
      <c r="SEQ51" s="64"/>
      <c r="SER51" s="64"/>
      <c r="SES51" s="64"/>
      <c r="SET51" s="64"/>
      <c r="SEU51" s="64"/>
      <c r="SEV51" s="64"/>
      <c r="SEW51" s="64"/>
      <c r="SEX51" s="64"/>
      <c r="SEY51" s="64"/>
      <c r="SEZ51" s="64"/>
      <c r="SFA51" s="64"/>
      <c r="SFB51" s="64"/>
      <c r="SFC51" s="64"/>
      <c r="SFD51" s="64"/>
      <c r="SFE51" s="64"/>
      <c r="SFF51" s="64"/>
      <c r="SFG51" s="64"/>
      <c r="SFH51" s="64"/>
      <c r="SFI51" s="64"/>
      <c r="SFJ51" s="64"/>
      <c r="SFK51" s="64"/>
      <c r="SFL51" s="64"/>
      <c r="SFM51" s="64"/>
      <c r="SFN51" s="64"/>
      <c r="SFO51" s="64"/>
      <c r="SFP51" s="64"/>
      <c r="SFQ51" s="64"/>
      <c r="SFR51" s="64"/>
      <c r="SFS51" s="64"/>
      <c r="SFT51" s="64"/>
      <c r="SFU51" s="64"/>
      <c r="SFV51" s="64"/>
      <c r="SFW51" s="64"/>
      <c r="SFX51" s="64"/>
      <c r="SFY51" s="64"/>
      <c r="SFZ51" s="64"/>
      <c r="SGA51" s="64"/>
      <c r="SGB51" s="64"/>
      <c r="SGC51" s="64"/>
      <c r="SGD51" s="64"/>
      <c r="SGE51" s="64"/>
      <c r="SGF51" s="64"/>
      <c r="SGG51" s="64"/>
      <c r="SGH51" s="64"/>
      <c r="SGI51" s="64"/>
      <c r="SGJ51" s="64"/>
      <c r="SGK51" s="64"/>
      <c r="SGL51" s="64"/>
      <c r="SGM51" s="64"/>
      <c r="SGN51" s="64"/>
      <c r="SGO51" s="64"/>
      <c r="SGP51" s="64"/>
      <c r="SGQ51" s="64"/>
      <c r="SGR51" s="64"/>
      <c r="SGS51" s="64"/>
      <c r="SGT51" s="64"/>
      <c r="SGU51" s="64"/>
      <c r="SGV51" s="64"/>
      <c r="SGW51" s="64"/>
      <c r="SGX51" s="64"/>
      <c r="SGY51" s="64"/>
      <c r="SGZ51" s="64"/>
      <c r="SHA51" s="64"/>
      <c r="SHB51" s="64"/>
      <c r="SHC51" s="64"/>
      <c r="SHD51" s="64"/>
      <c r="SHE51" s="64"/>
      <c r="SHF51" s="64"/>
      <c r="SHG51" s="64"/>
      <c r="SHH51" s="64"/>
      <c r="SHI51" s="64"/>
      <c r="SHJ51" s="64"/>
      <c r="SHK51" s="64"/>
      <c r="SHL51" s="64"/>
      <c r="SHM51" s="64"/>
      <c r="SHN51" s="64"/>
      <c r="SHO51" s="64"/>
      <c r="SHP51" s="64"/>
      <c r="SHQ51" s="64"/>
      <c r="SHR51" s="64"/>
      <c r="SHS51" s="64"/>
      <c r="SHT51" s="64"/>
      <c r="SHU51" s="64"/>
      <c r="SHV51" s="64"/>
      <c r="SHW51" s="64"/>
      <c r="SHX51" s="64"/>
      <c r="SHY51" s="64"/>
      <c r="SHZ51" s="64"/>
      <c r="SIA51" s="64"/>
      <c r="SIB51" s="64"/>
      <c r="SIC51" s="64"/>
      <c r="SID51" s="64"/>
      <c r="SIE51" s="64"/>
      <c r="SIF51" s="64"/>
      <c r="SIG51" s="64"/>
      <c r="SIH51" s="64"/>
      <c r="SII51" s="64"/>
      <c r="SIJ51" s="64"/>
      <c r="SIK51" s="64"/>
      <c r="SIL51" s="64"/>
      <c r="SIM51" s="64"/>
      <c r="SIN51" s="64"/>
      <c r="SIO51" s="64"/>
      <c r="SIP51" s="64"/>
      <c r="SIQ51" s="64"/>
      <c r="SIR51" s="64"/>
      <c r="SIS51" s="64"/>
      <c r="SIT51" s="64"/>
      <c r="SIU51" s="64"/>
      <c r="SIV51" s="64"/>
      <c r="SIW51" s="64"/>
      <c r="SIX51" s="64"/>
      <c r="SIY51" s="64"/>
      <c r="SIZ51" s="64"/>
      <c r="SJA51" s="64"/>
      <c r="SJB51" s="64"/>
      <c r="SJC51" s="64"/>
      <c r="SJD51" s="64"/>
      <c r="SJE51" s="64"/>
      <c r="SJF51" s="64"/>
      <c r="SJG51" s="64"/>
      <c r="SJH51" s="64"/>
      <c r="SJI51" s="64"/>
      <c r="SJJ51" s="64"/>
      <c r="SJK51" s="64"/>
      <c r="SJL51" s="64"/>
      <c r="SJM51" s="64"/>
      <c r="SJN51" s="64"/>
      <c r="SJO51" s="64"/>
      <c r="SJP51" s="64"/>
      <c r="SJQ51" s="64"/>
      <c r="SJR51" s="64"/>
      <c r="SJS51" s="64"/>
      <c r="SJT51" s="64"/>
      <c r="SJU51" s="64"/>
      <c r="SJV51" s="64"/>
      <c r="SJW51" s="64"/>
      <c r="SJX51" s="64"/>
      <c r="SJY51" s="64"/>
      <c r="SJZ51" s="64"/>
      <c r="SKA51" s="64"/>
      <c r="SKB51" s="64"/>
      <c r="SKC51" s="64"/>
      <c r="SKD51" s="64"/>
      <c r="SKE51" s="64"/>
      <c r="SKF51" s="64"/>
      <c r="SKG51" s="64"/>
      <c r="SKH51" s="64"/>
      <c r="SKI51" s="64"/>
      <c r="SKJ51" s="64"/>
      <c r="SKK51" s="64"/>
      <c r="SKL51" s="64"/>
      <c r="SKM51" s="64"/>
      <c r="SKN51" s="64"/>
      <c r="SKO51" s="64"/>
      <c r="SKP51" s="64"/>
      <c r="SKQ51" s="64"/>
      <c r="SKR51" s="64"/>
      <c r="SKS51" s="64"/>
      <c r="SKT51" s="64"/>
      <c r="SKU51" s="64"/>
      <c r="SKV51" s="64"/>
      <c r="SKW51" s="64"/>
      <c r="SKX51" s="64"/>
      <c r="SKY51" s="64"/>
      <c r="SKZ51" s="64"/>
      <c r="SLA51" s="64"/>
      <c r="SLB51" s="64"/>
      <c r="SLC51" s="64"/>
      <c r="SLD51" s="64"/>
      <c r="SLE51" s="64"/>
      <c r="SLF51" s="64"/>
      <c r="SLG51" s="64"/>
      <c r="SLH51" s="64"/>
      <c r="SLI51" s="64"/>
      <c r="SLJ51" s="64"/>
      <c r="SLK51" s="64"/>
      <c r="SLL51" s="64"/>
      <c r="SLM51" s="64"/>
      <c r="SLN51" s="64"/>
      <c r="SLO51" s="64"/>
      <c r="SLP51" s="64"/>
      <c r="SLQ51" s="64"/>
      <c r="SLR51" s="64"/>
      <c r="SLS51" s="64"/>
      <c r="SLT51" s="64"/>
      <c r="SLU51" s="64"/>
      <c r="SLV51" s="64"/>
      <c r="SLW51" s="64"/>
      <c r="SLX51" s="64"/>
      <c r="SLY51" s="64"/>
      <c r="SLZ51" s="64"/>
      <c r="SMA51" s="64"/>
      <c r="SMB51" s="64"/>
      <c r="SMC51" s="64"/>
      <c r="SMD51" s="64"/>
      <c r="SME51" s="64"/>
      <c r="SMF51" s="64"/>
      <c r="SMG51" s="64"/>
      <c r="SMH51" s="64"/>
      <c r="SMI51" s="64"/>
      <c r="SMJ51" s="64"/>
      <c r="SMK51" s="64"/>
      <c r="SML51" s="64"/>
      <c r="SMM51" s="64"/>
      <c r="SMN51" s="64"/>
      <c r="SMO51" s="64"/>
      <c r="SMP51" s="64"/>
      <c r="SMQ51" s="64"/>
      <c r="SMR51" s="64"/>
      <c r="SMS51" s="64"/>
      <c r="SMT51" s="64"/>
      <c r="SMU51" s="64"/>
      <c r="SMV51" s="64"/>
      <c r="SMW51" s="64"/>
      <c r="SMX51" s="64"/>
      <c r="SMY51" s="64"/>
      <c r="SMZ51" s="64"/>
      <c r="SNA51" s="64"/>
      <c r="SNB51" s="64"/>
      <c r="SNC51" s="64"/>
      <c r="SND51" s="64"/>
      <c r="SNE51" s="64"/>
      <c r="SNF51" s="64"/>
      <c r="SNG51" s="64"/>
      <c r="SNH51" s="64"/>
      <c r="SNI51" s="64"/>
      <c r="SNJ51" s="64"/>
      <c r="SNK51" s="64"/>
      <c r="SNL51" s="64"/>
      <c r="SNM51" s="64"/>
      <c r="SNN51" s="64"/>
      <c r="SNO51" s="64"/>
      <c r="SNP51" s="64"/>
      <c r="SNQ51" s="64"/>
      <c r="SNR51" s="64"/>
      <c r="SNS51" s="64"/>
      <c r="SNT51" s="64"/>
      <c r="SNU51" s="64"/>
      <c r="SNV51" s="64"/>
      <c r="SNW51" s="64"/>
      <c r="SNX51" s="64"/>
      <c r="SNY51" s="64"/>
      <c r="SNZ51" s="64"/>
      <c r="SOA51" s="64"/>
      <c r="SOB51" s="64"/>
      <c r="SOC51" s="64"/>
      <c r="SOD51" s="64"/>
      <c r="SOE51" s="64"/>
      <c r="SOF51" s="64"/>
      <c r="SOG51" s="64"/>
      <c r="SOH51" s="64"/>
      <c r="SOI51" s="64"/>
      <c r="SOJ51" s="64"/>
      <c r="SOK51" s="64"/>
      <c r="SOL51" s="64"/>
      <c r="SOM51" s="64"/>
      <c r="SON51" s="64"/>
      <c r="SOO51" s="64"/>
      <c r="SOP51" s="64"/>
      <c r="SOQ51" s="64"/>
      <c r="SOR51" s="64"/>
      <c r="SOS51" s="64"/>
      <c r="SOT51" s="64"/>
      <c r="SOU51" s="64"/>
      <c r="SOV51" s="64"/>
      <c r="SOW51" s="64"/>
      <c r="SOX51" s="64"/>
      <c r="SOY51" s="64"/>
      <c r="SOZ51" s="64"/>
      <c r="SPA51" s="64"/>
      <c r="SPB51" s="64"/>
      <c r="SPC51" s="64"/>
      <c r="SPD51" s="64"/>
      <c r="SPE51" s="64"/>
      <c r="SPF51" s="64"/>
      <c r="SPG51" s="64"/>
      <c r="SPH51" s="64"/>
      <c r="SPI51" s="64"/>
      <c r="SPJ51" s="64"/>
      <c r="SPK51" s="64"/>
      <c r="SPL51" s="64"/>
      <c r="SPM51" s="64"/>
      <c r="SPN51" s="64"/>
      <c r="SPO51" s="64"/>
      <c r="SPP51" s="64"/>
      <c r="SPQ51" s="64"/>
      <c r="SPR51" s="64"/>
      <c r="SPS51" s="64"/>
      <c r="SPT51" s="64"/>
      <c r="SPU51" s="64"/>
      <c r="SPV51" s="64"/>
      <c r="SPW51" s="64"/>
      <c r="SPX51" s="64"/>
      <c r="SPY51" s="64"/>
      <c r="SPZ51" s="64"/>
      <c r="SQA51" s="64"/>
      <c r="SQB51" s="64"/>
      <c r="SQC51" s="64"/>
      <c r="SQD51" s="64"/>
      <c r="SQE51" s="64"/>
      <c r="SQF51" s="64"/>
      <c r="SQG51" s="64"/>
      <c r="SQH51" s="64"/>
      <c r="SQI51" s="64"/>
      <c r="SQJ51" s="64"/>
      <c r="SQK51" s="64"/>
      <c r="SQL51" s="64"/>
      <c r="SQM51" s="64"/>
      <c r="SQN51" s="64"/>
      <c r="SQO51" s="64"/>
      <c r="SQP51" s="64"/>
      <c r="SQQ51" s="64"/>
      <c r="SQR51" s="64"/>
      <c r="SQS51" s="64"/>
      <c r="SQT51" s="64"/>
      <c r="SQU51" s="64"/>
      <c r="SQV51" s="64"/>
      <c r="SQW51" s="64"/>
      <c r="SQX51" s="64"/>
      <c r="SQY51" s="64"/>
      <c r="SQZ51" s="64"/>
      <c r="SRA51" s="64"/>
      <c r="SRB51" s="64"/>
      <c r="SRC51" s="64"/>
      <c r="SRD51" s="64"/>
      <c r="SRE51" s="64"/>
      <c r="SRF51" s="64"/>
      <c r="SRG51" s="64"/>
      <c r="SRH51" s="64"/>
      <c r="SRI51" s="64"/>
      <c r="SRJ51" s="64"/>
      <c r="SRK51" s="64"/>
      <c r="SRL51" s="64"/>
      <c r="SRM51" s="64"/>
      <c r="SRN51" s="64"/>
      <c r="SRO51" s="64"/>
      <c r="SRP51" s="64"/>
      <c r="SRQ51" s="64"/>
      <c r="SRR51" s="64"/>
      <c r="SRS51" s="64"/>
      <c r="SRT51" s="64"/>
      <c r="SRU51" s="64"/>
      <c r="SRV51" s="64"/>
      <c r="SRW51" s="64"/>
      <c r="SRX51" s="64"/>
      <c r="SRY51" s="64"/>
      <c r="SRZ51" s="64"/>
      <c r="SSA51" s="64"/>
      <c r="SSB51" s="64"/>
      <c r="SSC51" s="64"/>
      <c r="SSD51" s="64"/>
      <c r="SSE51" s="64"/>
      <c r="SSF51" s="64"/>
      <c r="SSG51" s="64"/>
      <c r="SSH51" s="64"/>
      <c r="SSI51" s="64"/>
      <c r="SSJ51" s="64"/>
      <c r="SSK51" s="64"/>
      <c r="SSL51" s="64"/>
      <c r="SSM51" s="64"/>
      <c r="SSN51" s="64"/>
      <c r="SSO51" s="64"/>
      <c r="SSP51" s="64"/>
      <c r="SSQ51" s="64"/>
      <c r="SSR51" s="64"/>
      <c r="SSS51" s="64"/>
      <c r="SST51" s="64"/>
      <c r="SSU51" s="64"/>
      <c r="SSV51" s="64"/>
      <c r="SSW51" s="64"/>
      <c r="SSX51" s="64"/>
      <c r="SSY51" s="64"/>
      <c r="SSZ51" s="64"/>
      <c r="STA51" s="64"/>
      <c r="STB51" s="64"/>
      <c r="STC51" s="64"/>
      <c r="STD51" s="64"/>
      <c r="STE51" s="64"/>
      <c r="STF51" s="64"/>
      <c r="STG51" s="64"/>
      <c r="STH51" s="64"/>
      <c r="STI51" s="64"/>
      <c r="STJ51" s="64"/>
      <c r="STK51" s="64"/>
      <c r="STL51" s="64"/>
      <c r="STM51" s="64"/>
      <c r="STN51" s="64"/>
      <c r="STO51" s="64"/>
      <c r="STP51" s="64"/>
      <c r="STQ51" s="64"/>
      <c r="STR51" s="64"/>
      <c r="STS51" s="64"/>
      <c r="STT51" s="64"/>
      <c r="STU51" s="64"/>
      <c r="STV51" s="64"/>
      <c r="STW51" s="64"/>
      <c r="STX51" s="64"/>
      <c r="STY51" s="64"/>
      <c r="STZ51" s="64"/>
      <c r="SUA51" s="64"/>
      <c r="SUB51" s="64"/>
      <c r="SUC51" s="64"/>
      <c r="SUD51" s="64"/>
      <c r="SUE51" s="64"/>
      <c r="SUF51" s="64"/>
      <c r="SUG51" s="64"/>
      <c r="SUH51" s="64"/>
      <c r="SUI51" s="64"/>
      <c r="SUJ51" s="64"/>
      <c r="SUK51" s="64"/>
      <c r="SUL51" s="64"/>
      <c r="SUM51" s="64"/>
      <c r="SUN51" s="64"/>
      <c r="SUO51" s="64"/>
      <c r="SUP51" s="64"/>
      <c r="SUQ51" s="64"/>
      <c r="SUR51" s="64"/>
      <c r="SUS51" s="64"/>
      <c r="SUT51" s="64"/>
      <c r="SUU51" s="64"/>
      <c r="SUV51" s="64"/>
      <c r="SUW51" s="64"/>
      <c r="SUX51" s="64"/>
      <c r="SUY51" s="64"/>
      <c r="SUZ51" s="64"/>
      <c r="SVA51" s="64"/>
      <c r="SVB51" s="64"/>
      <c r="SVC51" s="64"/>
      <c r="SVD51" s="64"/>
      <c r="SVE51" s="64"/>
      <c r="SVF51" s="64"/>
      <c r="SVG51" s="64"/>
      <c r="SVH51" s="64"/>
      <c r="SVI51" s="64"/>
      <c r="SVJ51" s="64"/>
      <c r="SVK51" s="64"/>
      <c r="SVL51" s="64"/>
      <c r="SVM51" s="64"/>
      <c r="SVN51" s="64"/>
      <c r="SVO51" s="64"/>
      <c r="SVP51" s="64"/>
      <c r="SVQ51" s="64"/>
      <c r="SVR51" s="64"/>
      <c r="SVS51" s="64"/>
      <c r="SVT51" s="64"/>
      <c r="SVU51" s="64"/>
      <c r="SVV51" s="64"/>
      <c r="SVW51" s="64"/>
      <c r="SVX51" s="64"/>
      <c r="SVY51" s="64"/>
      <c r="SVZ51" s="64"/>
      <c r="SWA51" s="64"/>
      <c r="SWB51" s="64"/>
      <c r="SWC51" s="64"/>
      <c r="SWD51" s="64"/>
      <c r="SWE51" s="64"/>
      <c r="SWF51" s="64"/>
      <c r="SWG51" s="64"/>
      <c r="SWH51" s="64"/>
      <c r="SWI51" s="64"/>
      <c r="SWJ51" s="64"/>
      <c r="SWK51" s="64"/>
      <c r="SWL51" s="64"/>
      <c r="SWM51" s="64"/>
      <c r="SWN51" s="64"/>
      <c r="SWO51" s="64"/>
      <c r="SWP51" s="64"/>
      <c r="SWQ51" s="64"/>
      <c r="SWR51" s="64"/>
      <c r="SWS51" s="64"/>
      <c r="SWT51" s="64"/>
      <c r="SWU51" s="64"/>
      <c r="SWV51" s="64"/>
      <c r="SWW51" s="64"/>
      <c r="SWX51" s="64"/>
      <c r="SWY51" s="64"/>
      <c r="SWZ51" s="64"/>
      <c r="SXA51" s="64"/>
      <c r="SXB51" s="64"/>
      <c r="SXC51" s="64"/>
      <c r="SXD51" s="64"/>
      <c r="SXE51" s="64"/>
      <c r="SXF51" s="64"/>
      <c r="SXG51" s="64"/>
      <c r="SXH51" s="64"/>
      <c r="SXI51" s="64"/>
      <c r="SXJ51" s="64"/>
      <c r="SXK51" s="64"/>
      <c r="SXL51" s="64"/>
      <c r="SXM51" s="64"/>
      <c r="SXN51" s="64"/>
      <c r="SXO51" s="64"/>
      <c r="SXP51" s="64"/>
      <c r="SXQ51" s="64"/>
      <c r="SXR51" s="64"/>
      <c r="SXS51" s="64"/>
      <c r="SXT51" s="64"/>
      <c r="SXU51" s="64"/>
      <c r="SXV51" s="64"/>
      <c r="SXW51" s="64"/>
      <c r="SXX51" s="64"/>
      <c r="SXY51" s="64"/>
      <c r="SXZ51" s="64"/>
      <c r="SYA51" s="64"/>
      <c r="SYB51" s="64"/>
      <c r="SYC51" s="64"/>
      <c r="SYD51" s="64"/>
      <c r="SYE51" s="64"/>
      <c r="SYF51" s="64"/>
      <c r="SYG51" s="64"/>
      <c r="SYH51" s="64"/>
      <c r="SYI51" s="64"/>
      <c r="SYJ51" s="64"/>
      <c r="SYK51" s="64"/>
      <c r="SYL51" s="64"/>
      <c r="SYM51" s="64"/>
      <c r="SYN51" s="64"/>
      <c r="SYO51" s="64"/>
      <c r="SYP51" s="64"/>
      <c r="SYQ51" s="64"/>
      <c r="SYR51" s="64"/>
      <c r="SYS51" s="64"/>
      <c r="SYT51" s="64"/>
      <c r="SYU51" s="64"/>
      <c r="SYV51" s="64"/>
      <c r="SYW51" s="64"/>
      <c r="SYX51" s="64"/>
      <c r="SYY51" s="64"/>
      <c r="SYZ51" s="64"/>
      <c r="SZA51" s="64"/>
      <c r="SZB51" s="64"/>
      <c r="SZC51" s="64"/>
      <c r="SZD51" s="64"/>
      <c r="SZE51" s="64"/>
      <c r="SZF51" s="64"/>
      <c r="SZG51" s="64"/>
      <c r="SZH51" s="64"/>
      <c r="SZI51" s="64"/>
      <c r="SZJ51" s="64"/>
      <c r="SZK51" s="64"/>
      <c r="SZL51" s="64"/>
      <c r="SZM51" s="64"/>
      <c r="SZN51" s="64"/>
      <c r="SZO51" s="64"/>
      <c r="SZP51" s="64"/>
      <c r="SZQ51" s="64"/>
      <c r="SZR51" s="64"/>
      <c r="SZS51" s="64"/>
      <c r="SZT51" s="64"/>
      <c r="SZU51" s="64"/>
      <c r="SZV51" s="64"/>
      <c r="SZW51" s="64"/>
      <c r="SZX51" s="64"/>
      <c r="SZY51" s="64"/>
      <c r="SZZ51" s="64"/>
      <c r="TAA51" s="64"/>
      <c r="TAB51" s="64"/>
      <c r="TAC51" s="64"/>
      <c r="TAD51" s="64"/>
      <c r="TAE51" s="64"/>
      <c r="TAF51" s="64"/>
      <c r="TAG51" s="64"/>
      <c r="TAH51" s="64"/>
      <c r="TAI51" s="64"/>
      <c r="TAJ51" s="64"/>
      <c r="TAK51" s="64"/>
      <c r="TAL51" s="64"/>
      <c r="TAM51" s="64"/>
      <c r="TAN51" s="64"/>
      <c r="TAO51" s="64"/>
      <c r="TAP51" s="64"/>
      <c r="TAQ51" s="64"/>
      <c r="TAR51" s="64"/>
      <c r="TAS51" s="64"/>
      <c r="TAT51" s="64"/>
      <c r="TAU51" s="64"/>
      <c r="TAV51" s="64"/>
      <c r="TAW51" s="64"/>
      <c r="TAX51" s="64"/>
      <c r="TAY51" s="64"/>
      <c r="TAZ51" s="64"/>
      <c r="TBA51" s="64"/>
      <c r="TBB51" s="64"/>
      <c r="TBC51" s="64"/>
      <c r="TBD51" s="64"/>
      <c r="TBE51" s="64"/>
      <c r="TBF51" s="64"/>
      <c r="TBG51" s="64"/>
      <c r="TBH51" s="64"/>
      <c r="TBI51" s="64"/>
      <c r="TBJ51" s="64"/>
      <c r="TBK51" s="64"/>
      <c r="TBL51" s="64"/>
      <c r="TBM51" s="64"/>
      <c r="TBN51" s="64"/>
      <c r="TBO51" s="64"/>
      <c r="TBP51" s="64"/>
      <c r="TBQ51" s="64"/>
      <c r="TBR51" s="64"/>
      <c r="TBS51" s="64"/>
      <c r="TBT51" s="64"/>
      <c r="TBU51" s="64"/>
      <c r="TBV51" s="64"/>
      <c r="TBW51" s="64"/>
      <c r="TBX51" s="64"/>
      <c r="TBY51" s="64"/>
      <c r="TBZ51" s="64"/>
      <c r="TCA51" s="64"/>
      <c r="TCB51" s="64"/>
      <c r="TCC51" s="64"/>
      <c r="TCD51" s="64"/>
      <c r="TCE51" s="64"/>
      <c r="TCF51" s="64"/>
      <c r="TCG51" s="64"/>
      <c r="TCH51" s="64"/>
      <c r="TCI51" s="64"/>
      <c r="TCJ51" s="64"/>
      <c r="TCK51" s="64"/>
      <c r="TCL51" s="64"/>
      <c r="TCM51" s="64"/>
      <c r="TCN51" s="64"/>
      <c r="TCO51" s="64"/>
      <c r="TCP51" s="64"/>
      <c r="TCQ51" s="64"/>
      <c r="TCR51" s="64"/>
      <c r="TCS51" s="64"/>
      <c r="TCT51" s="64"/>
      <c r="TCU51" s="64"/>
      <c r="TCV51" s="64"/>
      <c r="TCW51" s="64"/>
      <c r="TCX51" s="64"/>
      <c r="TCY51" s="64"/>
      <c r="TCZ51" s="64"/>
      <c r="TDA51" s="64"/>
      <c r="TDB51" s="64"/>
      <c r="TDC51" s="64"/>
      <c r="TDD51" s="64"/>
      <c r="TDE51" s="64"/>
      <c r="TDF51" s="64"/>
      <c r="TDG51" s="64"/>
      <c r="TDH51" s="64"/>
      <c r="TDI51" s="64"/>
      <c r="TDJ51" s="64"/>
      <c r="TDK51" s="64"/>
      <c r="TDL51" s="64"/>
      <c r="TDM51" s="64"/>
      <c r="TDN51" s="64"/>
      <c r="TDO51" s="64"/>
      <c r="TDP51" s="64"/>
      <c r="TDQ51" s="64"/>
      <c r="TDR51" s="64"/>
      <c r="TDS51" s="64"/>
      <c r="TDT51" s="64"/>
      <c r="TDU51" s="64"/>
      <c r="TDV51" s="64"/>
      <c r="TDW51" s="64"/>
      <c r="TDX51" s="64"/>
      <c r="TDY51" s="64"/>
      <c r="TDZ51" s="64"/>
      <c r="TEA51" s="64"/>
      <c r="TEB51" s="64"/>
      <c r="TEC51" s="64"/>
      <c r="TED51" s="64"/>
      <c r="TEE51" s="64"/>
      <c r="TEF51" s="64"/>
      <c r="TEG51" s="64"/>
      <c r="TEH51" s="64"/>
      <c r="TEI51" s="64"/>
      <c r="TEJ51" s="64"/>
      <c r="TEK51" s="64"/>
      <c r="TEL51" s="64"/>
      <c r="TEM51" s="64"/>
      <c r="TEN51" s="64"/>
      <c r="TEO51" s="64"/>
      <c r="TEP51" s="64"/>
      <c r="TEQ51" s="64"/>
      <c r="TER51" s="64"/>
      <c r="TES51" s="64"/>
      <c r="TET51" s="64"/>
      <c r="TEU51" s="64"/>
      <c r="TEV51" s="64"/>
      <c r="TEW51" s="64"/>
      <c r="TEX51" s="64"/>
      <c r="TEY51" s="64"/>
      <c r="TEZ51" s="64"/>
      <c r="TFA51" s="64"/>
      <c r="TFB51" s="64"/>
      <c r="TFC51" s="64"/>
      <c r="TFD51" s="64"/>
      <c r="TFE51" s="64"/>
      <c r="TFF51" s="64"/>
      <c r="TFG51" s="64"/>
      <c r="TFH51" s="64"/>
      <c r="TFI51" s="64"/>
      <c r="TFJ51" s="64"/>
      <c r="TFK51" s="64"/>
      <c r="TFL51" s="64"/>
      <c r="TFM51" s="64"/>
      <c r="TFN51" s="64"/>
      <c r="TFO51" s="64"/>
      <c r="TFP51" s="64"/>
      <c r="TFQ51" s="64"/>
      <c r="TFR51" s="64"/>
      <c r="TFS51" s="64"/>
      <c r="TFT51" s="64"/>
      <c r="TFU51" s="64"/>
      <c r="TFV51" s="64"/>
      <c r="TFW51" s="64"/>
      <c r="TFX51" s="64"/>
      <c r="TFY51" s="64"/>
      <c r="TFZ51" s="64"/>
      <c r="TGA51" s="64"/>
      <c r="TGB51" s="64"/>
      <c r="TGC51" s="64"/>
      <c r="TGD51" s="64"/>
      <c r="TGE51" s="64"/>
      <c r="TGF51" s="64"/>
      <c r="TGG51" s="64"/>
      <c r="TGH51" s="64"/>
      <c r="TGI51" s="64"/>
      <c r="TGJ51" s="64"/>
      <c r="TGK51" s="64"/>
      <c r="TGL51" s="64"/>
      <c r="TGM51" s="64"/>
      <c r="TGN51" s="64"/>
      <c r="TGO51" s="64"/>
      <c r="TGP51" s="64"/>
      <c r="TGQ51" s="64"/>
      <c r="TGR51" s="64"/>
      <c r="TGS51" s="64"/>
      <c r="TGT51" s="64"/>
      <c r="TGU51" s="64"/>
      <c r="TGV51" s="64"/>
      <c r="TGW51" s="64"/>
      <c r="TGX51" s="64"/>
      <c r="TGY51" s="64"/>
      <c r="TGZ51" s="64"/>
      <c r="THA51" s="64"/>
      <c r="THB51" s="64"/>
      <c r="THC51" s="64"/>
      <c r="THD51" s="64"/>
      <c r="THE51" s="64"/>
      <c r="THF51" s="64"/>
      <c r="THG51" s="64"/>
      <c r="THH51" s="64"/>
      <c r="THI51" s="64"/>
      <c r="THJ51" s="64"/>
      <c r="THK51" s="64"/>
      <c r="THL51" s="64"/>
      <c r="THM51" s="64"/>
      <c r="THN51" s="64"/>
      <c r="THO51" s="64"/>
      <c r="THP51" s="64"/>
      <c r="THQ51" s="64"/>
      <c r="THR51" s="64"/>
      <c r="THS51" s="64"/>
      <c r="THT51" s="64"/>
      <c r="THU51" s="64"/>
      <c r="THV51" s="64"/>
      <c r="THW51" s="64"/>
      <c r="THX51" s="64"/>
      <c r="THY51" s="64"/>
      <c r="THZ51" s="64"/>
      <c r="TIA51" s="64"/>
      <c r="TIB51" s="64"/>
      <c r="TIC51" s="64"/>
      <c r="TID51" s="64"/>
      <c r="TIE51" s="64"/>
      <c r="TIF51" s="64"/>
      <c r="TIG51" s="64"/>
      <c r="TIH51" s="64"/>
      <c r="TII51" s="64"/>
      <c r="TIJ51" s="64"/>
      <c r="TIK51" s="64"/>
      <c r="TIL51" s="64"/>
      <c r="TIM51" s="64"/>
      <c r="TIN51" s="64"/>
      <c r="TIO51" s="64"/>
      <c r="TIP51" s="64"/>
      <c r="TIQ51" s="64"/>
      <c r="TIR51" s="64"/>
      <c r="TIS51" s="64"/>
      <c r="TIT51" s="64"/>
      <c r="TIU51" s="64"/>
      <c r="TIV51" s="64"/>
      <c r="TIW51" s="64"/>
      <c r="TIX51" s="64"/>
      <c r="TIY51" s="64"/>
      <c r="TIZ51" s="64"/>
      <c r="TJA51" s="64"/>
      <c r="TJB51" s="64"/>
      <c r="TJC51" s="64"/>
      <c r="TJD51" s="64"/>
      <c r="TJE51" s="64"/>
      <c r="TJF51" s="64"/>
      <c r="TJG51" s="64"/>
      <c r="TJH51" s="64"/>
      <c r="TJI51" s="64"/>
      <c r="TJJ51" s="64"/>
      <c r="TJK51" s="64"/>
      <c r="TJL51" s="64"/>
      <c r="TJM51" s="64"/>
      <c r="TJN51" s="64"/>
      <c r="TJO51" s="64"/>
      <c r="TJP51" s="64"/>
      <c r="TJQ51" s="64"/>
      <c r="TJR51" s="64"/>
      <c r="TJS51" s="64"/>
      <c r="TJT51" s="64"/>
      <c r="TJU51" s="64"/>
      <c r="TJV51" s="64"/>
      <c r="TJW51" s="64"/>
      <c r="TJX51" s="64"/>
      <c r="TJY51" s="64"/>
      <c r="TJZ51" s="64"/>
      <c r="TKA51" s="64"/>
      <c r="TKB51" s="64"/>
      <c r="TKC51" s="64"/>
      <c r="TKD51" s="64"/>
      <c r="TKE51" s="64"/>
      <c r="TKF51" s="64"/>
      <c r="TKG51" s="64"/>
      <c r="TKH51" s="64"/>
      <c r="TKI51" s="64"/>
      <c r="TKJ51" s="64"/>
      <c r="TKK51" s="64"/>
      <c r="TKL51" s="64"/>
      <c r="TKM51" s="64"/>
      <c r="TKN51" s="64"/>
      <c r="TKO51" s="64"/>
      <c r="TKP51" s="64"/>
      <c r="TKQ51" s="64"/>
      <c r="TKR51" s="64"/>
      <c r="TKS51" s="64"/>
      <c r="TKT51" s="64"/>
      <c r="TKU51" s="64"/>
      <c r="TKV51" s="64"/>
      <c r="TKW51" s="64"/>
      <c r="TKX51" s="64"/>
      <c r="TKY51" s="64"/>
      <c r="TKZ51" s="64"/>
      <c r="TLA51" s="64"/>
      <c r="TLB51" s="64"/>
      <c r="TLC51" s="64"/>
      <c r="TLD51" s="64"/>
      <c r="TLE51" s="64"/>
      <c r="TLF51" s="64"/>
      <c r="TLG51" s="64"/>
      <c r="TLH51" s="64"/>
      <c r="TLI51" s="64"/>
      <c r="TLJ51" s="64"/>
      <c r="TLK51" s="64"/>
      <c r="TLL51" s="64"/>
      <c r="TLM51" s="64"/>
      <c r="TLN51" s="64"/>
      <c r="TLO51" s="64"/>
      <c r="TLP51" s="64"/>
      <c r="TLQ51" s="64"/>
      <c r="TLR51" s="64"/>
      <c r="TLS51" s="64"/>
      <c r="TLT51" s="64"/>
      <c r="TLU51" s="64"/>
      <c r="TLV51" s="64"/>
      <c r="TLW51" s="64"/>
      <c r="TLX51" s="64"/>
      <c r="TLY51" s="64"/>
      <c r="TLZ51" s="64"/>
      <c r="TMA51" s="64"/>
      <c r="TMB51" s="64"/>
      <c r="TMC51" s="64"/>
      <c r="TMD51" s="64"/>
      <c r="TME51" s="64"/>
      <c r="TMF51" s="64"/>
      <c r="TMG51" s="64"/>
      <c r="TMH51" s="64"/>
      <c r="TMI51" s="64"/>
      <c r="TMJ51" s="64"/>
      <c r="TMK51" s="64"/>
      <c r="TML51" s="64"/>
      <c r="TMM51" s="64"/>
      <c r="TMN51" s="64"/>
      <c r="TMO51" s="64"/>
      <c r="TMP51" s="64"/>
      <c r="TMQ51" s="64"/>
      <c r="TMR51" s="64"/>
      <c r="TMS51" s="64"/>
      <c r="TMT51" s="64"/>
      <c r="TMU51" s="64"/>
      <c r="TMV51" s="64"/>
      <c r="TMW51" s="64"/>
      <c r="TMX51" s="64"/>
      <c r="TMY51" s="64"/>
      <c r="TMZ51" s="64"/>
      <c r="TNA51" s="64"/>
      <c r="TNB51" s="64"/>
      <c r="TNC51" s="64"/>
      <c r="TND51" s="64"/>
      <c r="TNE51" s="64"/>
      <c r="TNF51" s="64"/>
      <c r="TNG51" s="64"/>
      <c r="TNH51" s="64"/>
      <c r="TNI51" s="64"/>
      <c r="TNJ51" s="64"/>
      <c r="TNK51" s="64"/>
      <c r="TNL51" s="64"/>
      <c r="TNM51" s="64"/>
      <c r="TNN51" s="64"/>
      <c r="TNO51" s="64"/>
      <c r="TNP51" s="64"/>
      <c r="TNQ51" s="64"/>
      <c r="TNR51" s="64"/>
      <c r="TNS51" s="64"/>
      <c r="TNT51" s="64"/>
      <c r="TNU51" s="64"/>
      <c r="TNV51" s="64"/>
      <c r="TNW51" s="64"/>
      <c r="TNX51" s="64"/>
      <c r="TNY51" s="64"/>
      <c r="TNZ51" s="64"/>
      <c r="TOA51" s="64"/>
      <c r="TOB51" s="64"/>
      <c r="TOC51" s="64"/>
      <c r="TOD51" s="64"/>
      <c r="TOE51" s="64"/>
      <c r="TOF51" s="64"/>
      <c r="TOG51" s="64"/>
      <c r="TOH51" s="64"/>
      <c r="TOI51" s="64"/>
      <c r="TOJ51" s="64"/>
      <c r="TOK51" s="64"/>
      <c r="TOL51" s="64"/>
      <c r="TOM51" s="64"/>
      <c r="TON51" s="64"/>
      <c r="TOO51" s="64"/>
      <c r="TOP51" s="64"/>
      <c r="TOQ51" s="64"/>
      <c r="TOR51" s="64"/>
      <c r="TOS51" s="64"/>
      <c r="TOT51" s="64"/>
      <c r="TOU51" s="64"/>
      <c r="TOV51" s="64"/>
      <c r="TOW51" s="64"/>
      <c r="TOX51" s="64"/>
      <c r="TOY51" s="64"/>
      <c r="TOZ51" s="64"/>
      <c r="TPA51" s="64"/>
      <c r="TPB51" s="64"/>
      <c r="TPC51" s="64"/>
      <c r="TPD51" s="64"/>
      <c r="TPE51" s="64"/>
      <c r="TPF51" s="64"/>
      <c r="TPG51" s="64"/>
      <c r="TPH51" s="64"/>
      <c r="TPI51" s="64"/>
      <c r="TPJ51" s="64"/>
      <c r="TPK51" s="64"/>
      <c r="TPL51" s="64"/>
      <c r="TPM51" s="64"/>
      <c r="TPN51" s="64"/>
      <c r="TPO51" s="64"/>
      <c r="TPP51" s="64"/>
      <c r="TPQ51" s="64"/>
      <c r="TPR51" s="64"/>
      <c r="TPS51" s="64"/>
      <c r="TPT51" s="64"/>
      <c r="TPU51" s="64"/>
      <c r="TPV51" s="64"/>
      <c r="TPW51" s="64"/>
      <c r="TPX51" s="64"/>
      <c r="TPY51" s="64"/>
      <c r="TPZ51" s="64"/>
      <c r="TQA51" s="64"/>
      <c r="TQB51" s="64"/>
      <c r="TQC51" s="64"/>
      <c r="TQD51" s="64"/>
      <c r="TQE51" s="64"/>
      <c r="TQF51" s="64"/>
      <c r="TQG51" s="64"/>
      <c r="TQH51" s="64"/>
      <c r="TQI51" s="64"/>
      <c r="TQJ51" s="64"/>
      <c r="TQK51" s="64"/>
      <c r="TQL51" s="64"/>
      <c r="TQM51" s="64"/>
      <c r="TQN51" s="64"/>
      <c r="TQO51" s="64"/>
      <c r="TQP51" s="64"/>
      <c r="TQQ51" s="64"/>
      <c r="TQR51" s="64"/>
      <c r="TQS51" s="64"/>
      <c r="TQT51" s="64"/>
      <c r="TQU51" s="64"/>
      <c r="TQV51" s="64"/>
      <c r="TQW51" s="64"/>
      <c r="TQX51" s="64"/>
      <c r="TQY51" s="64"/>
      <c r="TQZ51" s="64"/>
      <c r="TRA51" s="64"/>
      <c r="TRB51" s="64"/>
      <c r="TRC51" s="64"/>
      <c r="TRD51" s="64"/>
      <c r="TRE51" s="64"/>
      <c r="TRF51" s="64"/>
      <c r="TRG51" s="64"/>
      <c r="TRH51" s="64"/>
      <c r="TRI51" s="64"/>
      <c r="TRJ51" s="64"/>
      <c r="TRK51" s="64"/>
      <c r="TRL51" s="64"/>
      <c r="TRM51" s="64"/>
      <c r="TRN51" s="64"/>
      <c r="TRO51" s="64"/>
      <c r="TRP51" s="64"/>
      <c r="TRQ51" s="64"/>
      <c r="TRR51" s="64"/>
      <c r="TRS51" s="64"/>
      <c r="TRT51" s="64"/>
      <c r="TRU51" s="64"/>
      <c r="TRV51" s="64"/>
      <c r="TRW51" s="64"/>
      <c r="TRX51" s="64"/>
      <c r="TRY51" s="64"/>
      <c r="TRZ51" s="64"/>
      <c r="TSA51" s="64"/>
      <c r="TSB51" s="64"/>
      <c r="TSC51" s="64"/>
      <c r="TSD51" s="64"/>
      <c r="TSE51" s="64"/>
      <c r="TSF51" s="64"/>
      <c r="TSG51" s="64"/>
      <c r="TSH51" s="64"/>
      <c r="TSI51" s="64"/>
      <c r="TSJ51" s="64"/>
      <c r="TSK51" s="64"/>
      <c r="TSL51" s="64"/>
      <c r="TSM51" s="64"/>
      <c r="TSN51" s="64"/>
      <c r="TSO51" s="64"/>
      <c r="TSP51" s="64"/>
      <c r="TSQ51" s="64"/>
      <c r="TSR51" s="64"/>
      <c r="TSS51" s="64"/>
      <c r="TST51" s="64"/>
      <c r="TSU51" s="64"/>
      <c r="TSV51" s="64"/>
      <c r="TSW51" s="64"/>
      <c r="TSX51" s="64"/>
      <c r="TSY51" s="64"/>
      <c r="TSZ51" s="64"/>
      <c r="TTA51" s="64"/>
      <c r="TTB51" s="64"/>
      <c r="TTC51" s="64"/>
      <c r="TTD51" s="64"/>
      <c r="TTE51" s="64"/>
      <c r="TTF51" s="64"/>
      <c r="TTG51" s="64"/>
      <c r="TTH51" s="64"/>
      <c r="TTI51" s="64"/>
      <c r="TTJ51" s="64"/>
      <c r="TTK51" s="64"/>
      <c r="TTL51" s="64"/>
      <c r="TTM51" s="64"/>
      <c r="TTN51" s="64"/>
      <c r="TTO51" s="64"/>
      <c r="TTP51" s="64"/>
      <c r="TTQ51" s="64"/>
      <c r="TTR51" s="64"/>
      <c r="TTS51" s="64"/>
      <c r="TTT51" s="64"/>
      <c r="TTU51" s="64"/>
      <c r="TTV51" s="64"/>
      <c r="TTW51" s="64"/>
      <c r="TTX51" s="64"/>
      <c r="TTY51" s="64"/>
      <c r="TTZ51" s="64"/>
      <c r="TUA51" s="64"/>
      <c r="TUB51" s="64"/>
      <c r="TUC51" s="64"/>
      <c r="TUD51" s="64"/>
      <c r="TUE51" s="64"/>
      <c r="TUF51" s="64"/>
      <c r="TUG51" s="64"/>
      <c r="TUH51" s="64"/>
      <c r="TUI51" s="64"/>
      <c r="TUJ51" s="64"/>
      <c r="TUK51" s="64"/>
      <c r="TUL51" s="64"/>
      <c r="TUM51" s="64"/>
      <c r="TUN51" s="64"/>
      <c r="TUO51" s="64"/>
      <c r="TUP51" s="64"/>
      <c r="TUQ51" s="64"/>
      <c r="TUR51" s="64"/>
      <c r="TUS51" s="64"/>
      <c r="TUT51" s="64"/>
      <c r="TUU51" s="64"/>
      <c r="TUV51" s="64"/>
      <c r="TUW51" s="64"/>
      <c r="TUX51" s="64"/>
      <c r="TUY51" s="64"/>
      <c r="TUZ51" s="64"/>
      <c r="TVA51" s="64"/>
      <c r="TVB51" s="64"/>
      <c r="TVC51" s="64"/>
      <c r="TVD51" s="64"/>
      <c r="TVE51" s="64"/>
      <c r="TVF51" s="64"/>
      <c r="TVG51" s="64"/>
      <c r="TVH51" s="64"/>
      <c r="TVI51" s="64"/>
      <c r="TVJ51" s="64"/>
      <c r="TVK51" s="64"/>
      <c r="TVL51" s="64"/>
      <c r="TVM51" s="64"/>
      <c r="TVN51" s="64"/>
      <c r="TVO51" s="64"/>
      <c r="TVP51" s="64"/>
      <c r="TVQ51" s="64"/>
      <c r="TVR51" s="64"/>
      <c r="TVS51" s="64"/>
      <c r="TVT51" s="64"/>
      <c r="TVU51" s="64"/>
      <c r="TVV51" s="64"/>
      <c r="TVW51" s="64"/>
      <c r="TVX51" s="64"/>
      <c r="TVY51" s="64"/>
      <c r="TVZ51" s="64"/>
      <c r="TWA51" s="64"/>
      <c r="TWB51" s="64"/>
      <c r="TWC51" s="64"/>
      <c r="TWD51" s="64"/>
      <c r="TWE51" s="64"/>
      <c r="TWF51" s="64"/>
      <c r="TWG51" s="64"/>
      <c r="TWH51" s="64"/>
      <c r="TWI51" s="64"/>
      <c r="TWJ51" s="64"/>
      <c r="TWK51" s="64"/>
      <c r="TWL51" s="64"/>
      <c r="TWM51" s="64"/>
      <c r="TWN51" s="64"/>
      <c r="TWO51" s="64"/>
      <c r="TWP51" s="64"/>
      <c r="TWQ51" s="64"/>
      <c r="TWR51" s="64"/>
      <c r="TWS51" s="64"/>
      <c r="TWT51" s="64"/>
      <c r="TWU51" s="64"/>
      <c r="TWV51" s="64"/>
      <c r="TWW51" s="64"/>
      <c r="TWX51" s="64"/>
      <c r="TWY51" s="64"/>
      <c r="TWZ51" s="64"/>
      <c r="TXA51" s="64"/>
      <c r="TXB51" s="64"/>
      <c r="TXC51" s="64"/>
      <c r="TXD51" s="64"/>
      <c r="TXE51" s="64"/>
      <c r="TXF51" s="64"/>
      <c r="TXG51" s="64"/>
      <c r="TXH51" s="64"/>
      <c r="TXI51" s="64"/>
      <c r="TXJ51" s="64"/>
      <c r="TXK51" s="64"/>
      <c r="TXL51" s="64"/>
      <c r="TXM51" s="64"/>
      <c r="TXN51" s="64"/>
      <c r="TXO51" s="64"/>
      <c r="TXP51" s="64"/>
      <c r="TXQ51" s="64"/>
      <c r="TXR51" s="64"/>
      <c r="TXS51" s="64"/>
      <c r="TXT51" s="64"/>
      <c r="TXU51" s="64"/>
      <c r="TXV51" s="64"/>
      <c r="TXW51" s="64"/>
      <c r="TXX51" s="64"/>
      <c r="TXY51" s="64"/>
      <c r="TXZ51" s="64"/>
      <c r="TYA51" s="64"/>
      <c r="TYB51" s="64"/>
      <c r="TYC51" s="64"/>
      <c r="TYD51" s="64"/>
      <c r="TYE51" s="64"/>
      <c r="TYF51" s="64"/>
      <c r="TYG51" s="64"/>
      <c r="TYH51" s="64"/>
      <c r="TYI51" s="64"/>
      <c r="TYJ51" s="64"/>
      <c r="TYK51" s="64"/>
      <c r="TYL51" s="64"/>
      <c r="TYM51" s="64"/>
      <c r="TYN51" s="64"/>
      <c r="TYO51" s="64"/>
      <c r="TYP51" s="64"/>
      <c r="TYQ51" s="64"/>
      <c r="TYR51" s="64"/>
      <c r="TYS51" s="64"/>
      <c r="TYT51" s="64"/>
      <c r="TYU51" s="64"/>
      <c r="TYV51" s="64"/>
      <c r="TYW51" s="64"/>
      <c r="TYX51" s="64"/>
      <c r="TYY51" s="64"/>
      <c r="TYZ51" s="64"/>
      <c r="TZA51" s="64"/>
      <c r="TZB51" s="64"/>
      <c r="TZC51" s="64"/>
      <c r="TZD51" s="64"/>
      <c r="TZE51" s="64"/>
      <c r="TZF51" s="64"/>
      <c r="TZG51" s="64"/>
      <c r="TZH51" s="64"/>
      <c r="TZI51" s="64"/>
      <c r="TZJ51" s="64"/>
      <c r="TZK51" s="64"/>
      <c r="TZL51" s="64"/>
      <c r="TZM51" s="64"/>
      <c r="TZN51" s="64"/>
      <c r="TZO51" s="64"/>
      <c r="TZP51" s="64"/>
      <c r="TZQ51" s="64"/>
      <c r="TZR51" s="64"/>
      <c r="TZS51" s="64"/>
      <c r="TZT51" s="64"/>
      <c r="TZU51" s="64"/>
      <c r="TZV51" s="64"/>
      <c r="TZW51" s="64"/>
      <c r="TZX51" s="64"/>
      <c r="TZY51" s="64"/>
      <c r="TZZ51" s="64"/>
      <c r="UAA51" s="64"/>
      <c r="UAB51" s="64"/>
      <c r="UAC51" s="64"/>
      <c r="UAD51" s="64"/>
      <c r="UAE51" s="64"/>
      <c r="UAF51" s="64"/>
      <c r="UAG51" s="64"/>
      <c r="UAH51" s="64"/>
      <c r="UAI51" s="64"/>
      <c r="UAJ51" s="64"/>
      <c r="UAK51" s="64"/>
      <c r="UAL51" s="64"/>
      <c r="UAM51" s="64"/>
      <c r="UAN51" s="64"/>
      <c r="UAO51" s="64"/>
      <c r="UAP51" s="64"/>
      <c r="UAQ51" s="64"/>
      <c r="UAR51" s="64"/>
      <c r="UAS51" s="64"/>
      <c r="UAT51" s="64"/>
      <c r="UAU51" s="64"/>
      <c r="UAV51" s="64"/>
      <c r="UAW51" s="64"/>
      <c r="UAX51" s="64"/>
      <c r="UAY51" s="64"/>
      <c r="UAZ51" s="64"/>
      <c r="UBA51" s="64"/>
      <c r="UBB51" s="64"/>
      <c r="UBC51" s="64"/>
      <c r="UBD51" s="64"/>
      <c r="UBE51" s="64"/>
      <c r="UBF51" s="64"/>
      <c r="UBG51" s="64"/>
      <c r="UBH51" s="64"/>
      <c r="UBI51" s="64"/>
      <c r="UBJ51" s="64"/>
      <c r="UBK51" s="64"/>
      <c r="UBL51" s="64"/>
      <c r="UBM51" s="64"/>
      <c r="UBN51" s="64"/>
      <c r="UBO51" s="64"/>
      <c r="UBP51" s="64"/>
      <c r="UBQ51" s="64"/>
      <c r="UBR51" s="64"/>
      <c r="UBS51" s="64"/>
      <c r="UBT51" s="64"/>
      <c r="UBU51" s="64"/>
      <c r="UBV51" s="64"/>
      <c r="UBW51" s="64"/>
      <c r="UBX51" s="64"/>
      <c r="UBY51" s="64"/>
      <c r="UBZ51" s="64"/>
      <c r="UCA51" s="64"/>
      <c r="UCB51" s="64"/>
      <c r="UCC51" s="64"/>
      <c r="UCD51" s="64"/>
      <c r="UCE51" s="64"/>
      <c r="UCF51" s="64"/>
      <c r="UCG51" s="64"/>
      <c r="UCH51" s="64"/>
      <c r="UCI51" s="64"/>
      <c r="UCJ51" s="64"/>
      <c r="UCK51" s="64"/>
      <c r="UCL51" s="64"/>
      <c r="UCM51" s="64"/>
      <c r="UCN51" s="64"/>
      <c r="UCO51" s="64"/>
      <c r="UCP51" s="64"/>
      <c r="UCQ51" s="64"/>
      <c r="UCR51" s="64"/>
      <c r="UCS51" s="64"/>
      <c r="UCT51" s="64"/>
      <c r="UCU51" s="64"/>
      <c r="UCV51" s="64"/>
      <c r="UCW51" s="64"/>
      <c r="UCX51" s="64"/>
      <c r="UCY51" s="64"/>
      <c r="UCZ51" s="64"/>
      <c r="UDA51" s="64"/>
      <c r="UDB51" s="64"/>
      <c r="UDC51" s="64"/>
      <c r="UDD51" s="64"/>
      <c r="UDE51" s="64"/>
      <c r="UDF51" s="64"/>
      <c r="UDG51" s="64"/>
      <c r="UDH51" s="64"/>
      <c r="UDI51" s="64"/>
      <c r="UDJ51" s="64"/>
      <c r="UDK51" s="64"/>
      <c r="UDL51" s="64"/>
      <c r="UDM51" s="64"/>
      <c r="UDN51" s="64"/>
      <c r="UDO51" s="64"/>
      <c r="UDP51" s="64"/>
      <c r="UDQ51" s="64"/>
      <c r="UDR51" s="64"/>
      <c r="UDS51" s="64"/>
      <c r="UDT51" s="64"/>
      <c r="UDU51" s="64"/>
      <c r="UDV51" s="64"/>
      <c r="UDW51" s="64"/>
      <c r="UDX51" s="64"/>
      <c r="UDY51" s="64"/>
      <c r="UDZ51" s="64"/>
      <c r="UEA51" s="64"/>
      <c r="UEB51" s="64"/>
      <c r="UEC51" s="64"/>
      <c r="UED51" s="64"/>
      <c r="UEE51" s="64"/>
      <c r="UEF51" s="64"/>
      <c r="UEG51" s="64"/>
      <c r="UEH51" s="64"/>
      <c r="UEI51" s="64"/>
      <c r="UEJ51" s="64"/>
      <c r="UEK51" s="64"/>
      <c r="UEL51" s="64"/>
      <c r="UEM51" s="64"/>
      <c r="UEN51" s="64"/>
      <c r="UEO51" s="64"/>
      <c r="UEP51" s="64"/>
      <c r="UEQ51" s="64"/>
      <c r="UER51" s="64"/>
      <c r="UES51" s="64"/>
      <c r="UET51" s="64"/>
      <c r="UEU51" s="64"/>
      <c r="UEV51" s="64"/>
      <c r="UEW51" s="64"/>
      <c r="UEX51" s="64"/>
      <c r="UEY51" s="64"/>
      <c r="UEZ51" s="64"/>
      <c r="UFA51" s="64"/>
      <c r="UFB51" s="64"/>
      <c r="UFC51" s="64"/>
      <c r="UFD51" s="64"/>
      <c r="UFE51" s="64"/>
      <c r="UFF51" s="64"/>
      <c r="UFG51" s="64"/>
      <c r="UFH51" s="64"/>
      <c r="UFI51" s="64"/>
      <c r="UFJ51" s="64"/>
      <c r="UFK51" s="64"/>
      <c r="UFL51" s="64"/>
      <c r="UFM51" s="64"/>
      <c r="UFN51" s="64"/>
      <c r="UFO51" s="64"/>
      <c r="UFP51" s="64"/>
      <c r="UFQ51" s="64"/>
      <c r="UFR51" s="64"/>
      <c r="UFS51" s="64"/>
      <c r="UFT51" s="64"/>
      <c r="UFU51" s="64"/>
      <c r="UFV51" s="64"/>
      <c r="UFW51" s="64"/>
      <c r="UFX51" s="64"/>
      <c r="UFY51" s="64"/>
      <c r="UFZ51" s="64"/>
      <c r="UGA51" s="64"/>
      <c r="UGB51" s="64"/>
      <c r="UGC51" s="64"/>
      <c r="UGD51" s="64"/>
      <c r="UGE51" s="64"/>
      <c r="UGF51" s="64"/>
      <c r="UGG51" s="64"/>
      <c r="UGH51" s="64"/>
      <c r="UGI51" s="64"/>
      <c r="UGJ51" s="64"/>
      <c r="UGK51" s="64"/>
      <c r="UGL51" s="64"/>
      <c r="UGM51" s="64"/>
      <c r="UGN51" s="64"/>
      <c r="UGO51" s="64"/>
      <c r="UGP51" s="64"/>
      <c r="UGQ51" s="64"/>
      <c r="UGR51" s="64"/>
      <c r="UGS51" s="64"/>
      <c r="UGT51" s="64"/>
      <c r="UGU51" s="64"/>
      <c r="UGV51" s="64"/>
      <c r="UGW51" s="64"/>
      <c r="UGX51" s="64"/>
      <c r="UGY51" s="64"/>
      <c r="UGZ51" s="64"/>
      <c r="UHA51" s="64"/>
      <c r="UHB51" s="64"/>
      <c r="UHC51" s="64"/>
      <c r="UHD51" s="64"/>
      <c r="UHE51" s="64"/>
      <c r="UHF51" s="64"/>
      <c r="UHG51" s="64"/>
      <c r="UHH51" s="64"/>
      <c r="UHI51" s="64"/>
      <c r="UHJ51" s="64"/>
      <c r="UHK51" s="64"/>
      <c r="UHL51" s="64"/>
      <c r="UHM51" s="64"/>
      <c r="UHN51" s="64"/>
      <c r="UHO51" s="64"/>
      <c r="UHP51" s="64"/>
      <c r="UHQ51" s="64"/>
      <c r="UHR51" s="64"/>
      <c r="UHS51" s="64"/>
      <c r="UHT51" s="64"/>
      <c r="UHU51" s="64"/>
      <c r="UHV51" s="64"/>
      <c r="UHW51" s="64"/>
      <c r="UHX51" s="64"/>
      <c r="UHY51" s="64"/>
      <c r="UHZ51" s="64"/>
      <c r="UIA51" s="64"/>
      <c r="UIB51" s="64"/>
      <c r="UIC51" s="64"/>
      <c r="UID51" s="64"/>
      <c r="UIE51" s="64"/>
      <c r="UIF51" s="64"/>
      <c r="UIG51" s="64"/>
      <c r="UIH51" s="64"/>
      <c r="UII51" s="64"/>
      <c r="UIJ51" s="64"/>
      <c r="UIK51" s="64"/>
      <c r="UIL51" s="64"/>
      <c r="UIM51" s="64"/>
      <c r="UIN51" s="64"/>
      <c r="UIO51" s="64"/>
      <c r="UIP51" s="64"/>
      <c r="UIQ51" s="64"/>
      <c r="UIR51" s="64"/>
      <c r="UIS51" s="64"/>
      <c r="UIT51" s="64"/>
      <c r="UIU51" s="64"/>
      <c r="UIV51" s="64"/>
      <c r="UIW51" s="64"/>
      <c r="UIX51" s="64"/>
      <c r="UIY51" s="64"/>
      <c r="UIZ51" s="64"/>
      <c r="UJA51" s="64"/>
      <c r="UJB51" s="64"/>
      <c r="UJC51" s="64"/>
      <c r="UJD51" s="64"/>
      <c r="UJE51" s="64"/>
      <c r="UJF51" s="64"/>
      <c r="UJG51" s="64"/>
      <c r="UJH51" s="64"/>
      <c r="UJI51" s="64"/>
      <c r="UJJ51" s="64"/>
      <c r="UJK51" s="64"/>
      <c r="UJL51" s="64"/>
      <c r="UJM51" s="64"/>
      <c r="UJN51" s="64"/>
      <c r="UJO51" s="64"/>
      <c r="UJP51" s="64"/>
      <c r="UJQ51" s="64"/>
      <c r="UJR51" s="64"/>
      <c r="UJS51" s="64"/>
      <c r="UJT51" s="64"/>
      <c r="UJU51" s="64"/>
      <c r="UJV51" s="64"/>
      <c r="UJW51" s="64"/>
      <c r="UJX51" s="64"/>
      <c r="UJY51" s="64"/>
      <c r="UJZ51" s="64"/>
      <c r="UKA51" s="64"/>
      <c r="UKB51" s="64"/>
      <c r="UKC51" s="64"/>
      <c r="UKD51" s="64"/>
      <c r="UKE51" s="64"/>
      <c r="UKF51" s="64"/>
      <c r="UKG51" s="64"/>
      <c r="UKH51" s="64"/>
      <c r="UKI51" s="64"/>
      <c r="UKJ51" s="64"/>
      <c r="UKK51" s="64"/>
      <c r="UKL51" s="64"/>
      <c r="UKM51" s="64"/>
      <c r="UKN51" s="64"/>
      <c r="UKO51" s="64"/>
      <c r="UKP51" s="64"/>
      <c r="UKQ51" s="64"/>
      <c r="UKR51" s="64"/>
      <c r="UKS51" s="64"/>
      <c r="UKT51" s="64"/>
      <c r="UKU51" s="64"/>
      <c r="UKV51" s="64"/>
      <c r="UKW51" s="64"/>
      <c r="UKX51" s="64"/>
      <c r="UKY51" s="64"/>
      <c r="UKZ51" s="64"/>
      <c r="ULA51" s="64"/>
      <c r="ULB51" s="64"/>
      <c r="ULC51" s="64"/>
      <c r="ULD51" s="64"/>
      <c r="ULE51" s="64"/>
      <c r="ULF51" s="64"/>
      <c r="ULG51" s="64"/>
      <c r="ULH51" s="64"/>
      <c r="ULI51" s="64"/>
      <c r="ULJ51" s="64"/>
      <c r="ULK51" s="64"/>
      <c r="ULL51" s="64"/>
      <c r="ULM51" s="64"/>
      <c r="ULN51" s="64"/>
      <c r="ULO51" s="64"/>
      <c r="ULP51" s="64"/>
      <c r="ULQ51" s="64"/>
      <c r="ULR51" s="64"/>
      <c r="ULS51" s="64"/>
      <c r="ULT51" s="64"/>
      <c r="ULU51" s="64"/>
      <c r="ULV51" s="64"/>
      <c r="ULW51" s="64"/>
      <c r="ULX51" s="64"/>
      <c r="ULY51" s="64"/>
      <c r="ULZ51" s="64"/>
      <c r="UMA51" s="64"/>
      <c r="UMB51" s="64"/>
      <c r="UMC51" s="64"/>
      <c r="UMD51" s="64"/>
      <c r="UME51" s="64"/>
      <c r="UMF51" s="64"/>
      <c r="UMG51" s="64"/>
      <c r="UMH51" s="64"/>
      <c r="UMI51" s="64"/>
      <c r="UMJ51" s="64"/>
      <c r="UMK51" s="64"/>
      <c r="UML51" s="64"/>
      <c r="UMM51" s="64"/>
      <c r="UMN51" s="64"/>
      <c r="UMO51" s="64"/>
      <c r="UMP51" s="64"/>
      <c r="UMQ51" s="64"/>
      <c r="UMR51" s="64"/>
      <c r="UMS51" s="64"/>
      <c r="UMT51" s="64"/>
      <c r="UMU51" s="64"/>
      <c r="UMV51" s="64"/>
      <c r="UMW51" s="64"/>
      <c r="UMX51" s="64"/>
      <c r="UMY51" s="64"/>
      <c r="UMZ51" s="64"/>
      <c r="UNA51" s="64"/>
      <c r="UNB51" s="64"/>
      <c r="UNC51" s="64"/>
      <c r="UND51" s="64"/>
      <c r="UNE51" s="64"/>
      <c r="UNF51" s="64"/>
      <c r="UNG51" s="64"/>
      <c r="UNH51" s="64"/>
      <c r="UNI51" s="64"/>
      <c r="UNJ51" s="64"/>
      <c r="UNK51" s="64"/>
      <c r="UNL51" s="64"/>
      <c r="UNM51" s="64"/>
      <c r="UNN51" s="64"/>
      <c r="UNO51" s="64"/>
      <c r="UNP51" s="64"/>
      <c r="UNQ51" s="64"/>
      <c r="UNR51" s="64"/>
      <c r="UNS51" s="64"/>
      <c r="UNT51" s="64"/>
      <c r="UNU51" s="64"/>
      <c r="UNV51" s="64"/>
      <c r="UNW51" s="64"/>
      <c r="UNX51" s="64"/>
      <c r="UNY51" s="64"/>
      <c r="UNZ51" s="64"/>
      <c r="UOA51" s="64"/>
      <c r="UOB51" s="64"/>
      <c r="UOC51" s="64"/>
      <c r="UOD51" s="64"/>
      <c r="UOE51" s="64"/>
      <c r="UOF51" s="64"/>
      <c r="UOG51" s="64"/>
      <c r="UOH51" s="64"/>
      <c r="UOI51" s="64"/>
      <c r="UOJ51" s="64"/>
      <c r="UOK51" s="64"/>
      <c r="UOL51" s="64"/>
      <c r="UOM51" s="64"/>
      <c r="UON51" s="64"/>
      <c r="UOO51" s="64"/>
      <c r="UOP51" s="64"/>
      <c r="UOQ51" s="64"/>
      <c r="UOR51" s="64"/>
      <c r="UOS51" s="64"/>
      <c r="UOT51" s="64"/>
      <c r="UOU51" s="64"/>
      <c r="UOV51" s="64"/>
      <c r="UOW51" s="64"/>
      <c r="UOX51" s="64"/>
      <c r="UOY51" s="64"/>
      <c r="UOZ51" s="64"/>
      <c r="UPA51" s="64"/>
      <c r="UPB51" s="64"/>
      <c r="UPC51" s="64"/>
      <c r="UPD51" s="64"/>
      <c r="UPE51" s="64"/>
      <c r="UPF51" s="64"/>
      <c r="UPG51" s="64"/>
      <c r="UPH51" s="64"/>
      <c r="UPI51" s="64"/>
      <c r="UPJ51" s="64"/>
      <c r="UPK51" s="64"/>
      <c r="UPL51" s="64"/>
      <c r="UPM51" s="64"/>
      <c r="UPN51" s="64"/>
      <c r="UPO51" s="64"/>
      <c r="UPP51" s="64"/>
      <c r="UPQ51" s="64"/>
      <c r="UPR51" s="64"/>
      <c r="UPS51" s="64"/>
      <c r="UPT51" s="64"/>
      <c r="UPU51" s="64"/>
      <c r="UPV51" s="64"/>
      <c r="UPW51" s="64"/>
      <c r="UPX51" s="64"/>
      <c r="UPY51" s="64"/>
      <c r="UPZ51" s="64"/>
      <c r="UQA51" s="64"/>
      <c r="UQB51" s="64"/>
      <c r="UQC51" s="64"/>
      <c r="UQD51" s="64"/>
      <c r="UQE51" s="64"/>
      <c r="UQF51" s="64"/>
      <c r="UQG51" s="64"/>
      <c r="UQH51" s="64"/>
      <c r="UQI51" s="64"/>
      <c r="UQJ51" s="64"/>
      <c r="UQK51" s="64"/>
      <c r="UQL51" s="64"/>
      <c r="UQM51" s="64"/>
      <c r="UQN51" s="64"/>
      <c r="UQO51" s="64"/>
      <c r="UQP51" s="64"/>
      <c r="UQQ51" s="64"/>
      <c r="UQR51" s="64"/>
      <c r="UQS51" s="64"/>
      <c r="UQT51" s="64"/>
      <c r="UQU51" s="64"/>
      <c r="UQV51" s="64"/>
      <c r="UQW51" s="64"/>
      <c r="UQX51" s="64"/>
      <c r="UQY51" s="64"/>
      <c r="UQZ51" s="64"/>
      <c r="URA51" s="64"/>
      <c r="URB51" s="64"/>
      <c r="URC51" s="64"/>
      <c r="URD51" s="64"/>
      <c r="URE51" s="64"/>
      <c r="URF51" s="64"/>
      <c r="URG51" s="64"/>
      <c r="URH51" s="64"/>
      <c r="URI51" s="64"/>
      <c r="URJ51" s="64"/>
      <c r="URK51" s="64"/>
      <c r="URL51" s="64"/>
      <c r="URM51" s="64"/>
      <c r="URN51" s="64"/>
      <c r="URO51" s="64"/>
      <c r="URP51" s="64"/>
      <c r="URQ51" s="64"/>
      <c r="URR51" s="64"/>
      <c r="URS51" s="64"/>
      <c r="URT51" s="64"/>
      <c r="URU51" s="64"/>
      <c r="URV51" s="64"/>
      <c r="URW51" s="64"/>
      <c r="URX51" s="64"/>
      <c r="URY51" s="64"/>
      <c r="URZ51" s="64"/>
      <c r="USA51" s="64"/>
      <c r="USB51" s="64"/>
      <c r="USC51" s="64"/>
      <c r="USD51" s="64"/>
      <c r="USE51" s="64"/>
      <c r="USF51" s="64"/>
      <c r="USG51" s="64"/>
      <c r="USH51" s="64"/>
      <c r="USI51" s="64"/>
      <c r="USJ51" s="64"/>
      <c r="USK51" s="64"/>
      <c r="USL51" s="64"/>
      <c r="USM51" s="64"/>
      <c r="USN51" s="64"/>
      <c r="USO51" s="64"/>
      <c r="USP51" s="64"/>
      <c r="USQ51" s="64"/>
      <c r="USR51" s="64"/>
      <c r="USS51" s="64"/>
      <c r="UST51" s="64"/>
      <c r="USU51" s="64"/>
      <c r="USV51" s="64"/>
      <c r="USW51" s="64"/>
      <c r="USX51" s="64"/>
      <c r="USY51" s="64"/>
      <c r="USZ51" s="64"/>
      <c r="UTA51" s="64"/>
      <c r="UTB51" s="64"/>
      <c r="UTC51" s="64"/>
      <c r="UTD51" s="64"/>
      <c r="UTE51" s="64"/>
      <c r="UTF51" s="64"/>
      <c r="UTG51" s="64"/>
      <c r="UTH51" s="64"/>
      <c r="UTI51" s="64"/>
      <c r="UTJ51" s="64"/>
      <c r="UTK51" s="64"/>
      <c r="UTL51" s="64"/>
      <c r="UTM51" s="64"/>
      <c r="UTN51" s="64"/>
      <c r="UTO51" s="64"/>
      <c r="UTP51" s="64"/>
      <c r="UTQ51" s="64"/>
      <c r="UTR51" s="64"/>
      <c r="UTS51" s="64"/>
      <c r="UTT51" s="64"/>
      <c r="UTU51" s="64"/>
      <c r="UTV51" s="64"/>
      <c r="UTW51" s="64"/>
      <c r="UTX51" s="64"/>
      <c r="UTY51" s="64"/>
      <c r="UTZ51" s="64"/>
      <c r="UUA51" s="64"/>
      <c r="UUB51" s="64"/>
      <c r="UUC51" s="64"/>
      <c r="UUD51" s="64"/>
      <c r="UUE51" s="64"/>
      <c r="UUF51" s="64"/>
      <c r="UUG51" s="64"/>
      <c r="UUH51" s="64"/>
      <c r="UUI51" s="64"/>
      <c r="UUJ51" s="64"/>
      <c r="UUK51" s="64"/>
      <c r="UUL51" s="64"/>
      <c r="UUM51" s="64"/>
      <c r="UUN51" s="64"/>
      <c r="UUO51" s="64"/>
      <c r="UUP51" s="64"/>
      <c r="UUQ51" s="64"/>
      <c r="UUR51" s="64"/>
      <c r="UUS51" s="64"/>
      <c r="UUT51" s="64"/>
      <c r="UUU51" s="64"/>
      <c r="UUV51" s="64"/>
      <c r="UUW51" s="64"/>
      <c r="UUX51" s="64"/>
      <c r="UUY51" s="64"/>
      <c r="UUZ51" s="64"/>
      <c r="UVA51" s="64"/>
      <c r="UVB51" s="64"/>
      <c r="UVC51" s="64"/>
      <c r="UVD51" s="64"/>
      <c r="UVE51" s="64"/>
      <c r="UVF51" s="64"/>
      <c r="UVG51" s="64"/>
      <c r="UVH51" s="64"/>
      <c r="UVI51" s="64"/>
      <c r="UVJ51" s="64"/>
      <c r="UVK51" s="64"/>
      <c r="UVL51" s="64"/>
      <c r="UVM51" s="64"/>
      <c r="UVN51" s="64"/>
      <c r="UVO51" s="64"/>
      <c r="UVP51" s="64"/>
      <c r="UVQ51" s="64"/>
      <c r="UVR51" s="64"/>
      <c r="UVS51" s="64"/>
      <c r="UVT51" s="64"/>
      <c r="UVU51" s="64"/>
      <c r="UVV51" s="64"/>
      <c r="UVW51" s="64"/>
      <c r="UVX51" s="64"/>
      <c r="UVY51" s="64"/>
      <c r="UVZ51" s="64"/>
      <c r="UWA51" s="64"/>
      <c r="UWB51" s="64"/>
      <c r="UWC51" s="64"/>
      <c r="UWD51" s="64"/>
      <c r="UWE51" s="64"/>
      <c r="UWF51" s="64"/>
      <c r="UWG51" s="64"/>
      <c r="UWH51" s="64"/>
      <c r="UWI51" s="64"/>
      <c r="UWJ51" s="64"/>
      <c r="UWK51" s="64"/>
      <c r="UWL51" s="64"/>
      <c r="UWM51" s="64"/>
      <c r="UWN51" s="64"/>
      <c r="UWO51" s="64"/>
      <c r="UWP51" s="64"/>
      <c r="UWQ51" s="64"/>
      <c r="UWR51" s="64"/>
      <c r="UWS51" s="64"/>
      <c r="UWT51" s="64"/>
      <c r="UWU51" s="64"/>
      <c r="UWV51" s="64"/>
      <c r="UWW51" s="64"/>
      <c r="UWX51" s="64"/>
      <c r="UWY51" s="64"/>
      <c r="UWZ51" s="64"/>
      <c r="UXA51" s="64"/>
      <c r="UXB51" s="64"/>
      <c r="UXC51" s="64"/>
      <c r="UXD51" s="64"/>
      <c r="UXE51" s="64"/>
      <c r="UXF51" s="64"/>
      <c r="UXG51" s="64"/>
      <c r="UXH51" s="64"/>
      <c r="UXI51" s="64"/>
      <c r="UXJ51" s="64"/>
      <c r="UXK51" s="64"/>
      <c r="UXL51" s="64"/>
      <c r="UXM51" s="64"/>
      <c r="UXN51" s="64"/>
      <c r="UXO51" s="64"/>
      <c r="UXP51" s="64"/>
      <c r="UXQ51" s="64"/>
      <c r="UXR51" s="64"/>
      <c r="UXS51" s="64"/>
      <c r="UXT51" s="64"/>
      <c r="UXU51" s="64"/>
      <c r="UXV51" s="64"/>
      <c r="UXW51" s="64"/>
      <c r="UXX51" s="64"/>
      <c r="UXY51" s="64"/>
      <c r="UXZ51" s="64"/>
      <c r="UYA51" s="64"/>
      <c r="UYB51" s="64"/>
      <c r="UYC51" s="64"/>
      <c r="UYD51" s="64"/>
      <c r="UYE51" s="64"/>
      <c r="UYF51" s="64"/>
      <c r="UYG51" s="64"/>
      <c r="UYH51" s="64"/>
      <c r="UYI51" s="64"/>
      <c r="UYJ51" s="64"/>
      <c r="UYK51" s="64"/>
      <c r="UYL51" s="64"/>
      <c r="UYM51" s="64"/>
      <c r="UYN51" s="64"/>
      <c r="UYO51" s="64"/>
      <c r="UYP51" s="64"/>
      <c r="UYQ51" s="64"/>
      <c r="UYR51" s="64"/>
      <c r="UYS51" s="64"/>
      <c r="UYT51" s="64"/>
      <c r="UYU51" s="64"/>
      <c r="UYV51" s="64"/>
      <c r="UYW51" s="64"/>
      <c r="UYX51" s="64"/>
      <c r="UYY51" s="64"/>
      <c r="UYZ51" s="64"/>
      <c r="UZA51" s="64"/>
      <c r="UZB51" s="64"/>
      <c r="UZC51" s="64"/>
      <c r="UZD51" s="64"/>
      <c r="UZE51" s="64"/>
      <c r="UZF51" s="64"/>
      <c r="UZG51" s="64"/>
      <c r="UZH51" s="64"/>
      <c r="UZI51" s="64"/>
      <c r="UZJ51" s="64"/>
      <c r="UZK51" s="64"/>
      <c r="UZL51" s="64"/>
      <c r="UZM51" s="64"/>
      <c r="UZN51" s="64"/>
      <c r="UZO51" s="64"/>
      <c r="UZP51" s="64"/>
      <c r="UZQ51" s="64"/>
      <c r="UZR51" s="64"/>
      <c r="UZS51" s="64"/>
      <c r="UZT51" s="64"/>
      <c r="UZU51" s="64"/>
      <c r="UZV51" s="64"/>
      <c r="UZW51" s="64"/>
      <c r="UZX51" s="64"/>
      <c r="UZY51" s="64"/>
      <c r="UZZ51" s="64"/>
      <c r="VAA51" s="64"/>
      <c r="VAB51" s="64"/>
      <c r="VAC51" s="64"/>
      <c r="VAD51" s="64"/>
      <c r="VAE51" s="64"/>
      <c r="VAF51" s="64"/>
      <c r="VAG51" s="64"/>
      <c r="VAH51" s="64"/>
      <c r="VAI51" s="64"/>
      <c r="VAJ51" s="64"/>
      <c r="VAK51" s="64"/>
      <c r="VAL51" s="64"/>
      <c r="VAM51" s="64"/>
      <c r="VAN51" s="64"/>
      <c r="VAO51" s="64"/>
      <c r="VAP51" s="64"/>
      <c r="VAQ51" s="64"/>
      <c r="VAR51" s="64"/>
      <c r="VAS51" s="64"/>
      <c r="VAT51" s="64"/>
      <c r="VAU51" s="64"/>
      <c r="VAV51" s="64"/>
      <c r="VAW51" s="64"/>
      <c r="VAX51" s="64"/>
      <c r="VAY51" s="64"/>
      <c r="VAZ51" s="64"/>
      <c r="VBA51" s="64"/>
      <c r="VBB51" s="64"/>
      <c r="VBC51" s="64"/>
      <c r="VBD51" s="64"/>
      <c r="VBE51" s="64"/>
      <c r="VBF51" s="64"/>
      <c r="VBG51" s="64"/>
      <c r="VBH51" s="64"/>
      <c r="VBI51" s="64"/>
      <c r="VBJ51" s="64"/>
      <c r="VBK51" s="64"/>
      <c r="VBL51" s="64"/>
      <c r="VBM51" s="64"/>
      <c r="VBN51" s="64"/>
      <c r="VBO51" s="64"/>
      <c r="VBP51" s="64"/>
      <c r="VBQ51" s="64"/>
      <c r="VBR51" s="64"/>
      <c r="VBS51" s="64"/>
      <c r="VBT51" s="64"/>
      <c r="VBU51" s="64"/>
      <c r="VBV51" s="64"/>
      <c r="VBW51" s="64"/>
      <c r="VBX51" s="64"/>
      <c r="VBY51" s="64"/>
      <c r="VBZ51" s="64"/>
      <c r="VCA51" s="64"/>
      <c r="VCB51" s="64"/>
      <c r="VCC51" s="64"/>
      <c r="VCD51" s="64"/>
      <c r="VCE51" s="64"/>
      <c r="VCF51" s="64"/>
      <c r="VCG51" s="64"/>
      <c r="VCH51" s="64"/>
      <c r="VCI51" s="64"/>
      <c r="VCJ51" s="64"/>
      <c r="VCK51" s="64"/>
      <c r="VCL51" s="64"/>
      <c r="VCM51" s="64"/>
      <c r="VCN51" s="64"/>
      <c r="VCO51" s="64"/>
      <c r="VCP51" s="64"/>
      <c r="VCQ51" s="64"/>
      <c r="VCR51" s="64"/>
      <c r="VCS51" s="64"/>
      <c r="VCT51" s="64"/>
      <c r="VCU51" s="64"/>
      <c r="VCV51" s="64"/>
      <c r="VCW51" s="64"/>
      <c r="VCX51" s="64"/>
      <c r="VCY51" s="64"/>
      <c r="VCZ51" s="64"/>
      <c r="VDA51" s="64"/>
      <c r="VDB51" s="64"/>
      <c r="VDC51" s="64"/>
      <c r="VDD51" s="64"/>
      <c r="VDE51" s="64"/>
      <c r="VDF51" s="64"/>
      <c r="VDG51" s="64"/>
      <c r="VDH51" s="64"/>
      <c r="VDI51" s="64"/>
      <c r="VDJ51" s="64"/>
      <c r="VDK51" s="64"/>
      <c r="VDL51" s="64"/>
      <c r="VDM51" s="64"/>
      <c r="VDN51" s="64"/>
      <c r="VDO51" s="64"/>
      <c r="VDP51" s="64"/>
      <c r="VDQ51" s="64"/>
      <c r="VDR51" s="64"/>
      <c r="VDS51" s="64"/>
      <c r="VDT51" s="64"/>
      <c r="VDU51" s="64"/>
      <c r="VDV51" s="64"/>
      <c r="VDW51" s="64"/>
      <c r="VDX51" s="64"/>
      <c r="VDY51" s="64"/>
      <c r="VDZ51" s="64"/>
      <c r="VEA51" s="64"/>
      <c r="VEB51" s="64"/>
      <c r="VEC51" s="64"/>
      <c r="VED51" s="64"/>
      <c r="VEE51" s="64"/>
      <c r="VEF51" s="64"/>
      <c r="VEG51" s="64"/>
      <c r="VEH51" s="64"/>
      <c r="VEI51" s="64"/>
      <c r="VEJ51" s="64"/>
      <c r="VEK51" s="64"/>
      <c r="VEL51" s="64"/>
      <c r="VEM51" s="64"/>
      <c r="VEN51" s="64"/>
      <c r="VEO51" s="64"/>
      <c r="VEP51" s="64"/>
      <c r="VEQ51" s="64"/>
      <c r="VER51" s="64"/>
      <c r="VES51" s="64"/>
      <c r="VET51" s="64"/>
      <c r="VEU51" s="64"/>
      <c r="VEV51" s="64"/>
      <c r="VEW51" s="64"/>
      <c r="VEX51" s="64"/>
      <c r="VEY51" s="64"/>
      <c r="VEZ51" s="64"/>
      <c r="VFA51" s="64"/>
      <c r="VFB51" s="64"/>
      <c r="VFC51" s="64"/>
      <c r="VFD51" s="64"/>
      <c r="VFE51" s="64"/>
      <c r="VFF51" s="64"/>
      <c r="VFG51" s="64"/>
      <c r="VFH51" s="64"/>
      <c r="VFI51" s="64"/>
      <c r="VFJ51" s="64"/>
      <c r="VFK51" s="64"/>
      <c r="VFL51" s="64"/>
      <c r="VFM51" s="64"/>
      <c r="VFN51" s="64"/>
      <c r="VFO51" s="64"/>
      <c r="VFP51" s="64"/>
      <c r="VFQ51" s="64"/>
      <c r="VFR51" s="64"/>
      <c r="VFS51" s="64"/>
      <c r="VFT51" s="64"/>
      <c r="VFU51" s="64"/>
      <c r="VFV51" s="64"/>
      <c r="VFW51" s="64"/>
      <c r="VFX51" s="64"/>
      <c r="VFY51" s="64"/>
      <c r="VFZ51" s="64"/>
      <c r="VGA51" s="64"/>
      <c r="VGB51" s="64"/>
      <c r="VGC51" s="64"/>
      <c r="VGD51" s="64"/>
      <c r="VGE51" s="64"/>
      <c r="VGF51" s="64"/>
      <c r="VGG51" s="64"/>
      <c r="VGH51" s="64"/>
      <c r="VGI51" s="64"/>
      <c r="VGJ51" s="64"/>
      <c r="VGK51" s="64"/>
      <c r="VGL51" s="64"/>
      <c r="VGM51" s="64"/>
      <c r="VGN51" s="64"/>
      <c r="VGO51" s="64"/>
      <c r="VGP51" s="64"/>
      <c r="VGQ51" s="64"/>
      <c r="VGR51" s="64"/>
      <c r="VGS51" s="64"/>
      <c r="VGT51" s="64"/>
      <c r="VGU51" s="64"/>
      <c r="VGV51" s="64"/>
      <c r="VGW51" s="64"/>
      <c r="VGX51" s="64"/>
      <c r="VGY51" s="64"/>
      <c r="VGZ51" s="64"/>
      <c r="VHA51" s="64"/>
      <c r="VHB51" s="64"/>
      <c r="VHC51" s="64"/>
      <c r="VHD51" s="64"/>
      <c r="VHE51" s="64"/>
      <c r="VHF51" s="64"/>
      <c r="VHG51" s="64"/>
      <c r="VHH51" s="64"/>
      <c r="VHI51" s="64"/>
      <c r="VHJ51" s="64"/>
      <c r="VHK51" s="64"/>
      <c r="VHL51" s="64"/>
      <c r="VHM51" s="64"/>
      <c r="VHN51" s="64"/>
      <c r="VHO51" s="64"/>
      <c r="VHP51" s="64"/>
      <c r="VHQ51" s="64"/>
      <c r="VHR51" s="64"/>
      <c r="VHS51" s="64"/>
      <c r="VHT51" s="64"/>
      <c r="VHU51" s="64"/>
      <c r="VHV51" s="64"/>
      <c r="VHW51" s="64"/>
      <c r="VHX51" s="64"/>
      <c r="VHY51" s="64"/>
      <c r="VHZ51" s="64"/>
      <c r="VIA51" s="64"/>
      <c r="VIB51" s="64"/>
      <c r="VIC51" s="64"/>
      <c r="VID51" s="64"/>
      <c r="VIE51" s="64"/>
      <c r="VIF51" s="64"/>
      <c r="VIG51" s="64"/>
      <c r="VIH51" s="64"/>
      <c r="VII51" s="64"/>
      <c r="VIJ51" s="64"/>
      <c r="VIK51" s="64"/>
      <c r="VIL51" s="64"/>
      <c r="VIM51" s="64"/>
      <c r="VIN51" s="64"/>
      <c r="VIO51" s="64"/>
      <c r="VIP51" s="64"/>
      <c r="VIQ51" s="64"/>
      <c r="VIR51" s="64"/>
      <c r="VIS51" s="64"/>
      <c r="VIT51" s="64"/>
      <c r="VIU51" s="64"/>
      <c r="VIV51" s="64"/>
      <c r="VIW51" s="64"/>
      <c r="VIX51" s="64"/>
      <c r="VIY51" s="64"/>
      <c r="VIZ51" s="64"/>
      <c r="VJA51" s="64"/>
      <c r="VJB51" s="64"/>
      <c r="VJC51" s="64"/>
      <c r="VJD51" s="64"/>
      <c r="VJE51" s="64"/>
      <c r="VJF51" s="64"/>
      <c r="VJG51" s="64"/>
      <c r="VJH51" s="64"/>
      <c r="VJI51" s="64"/>
      <c r="VJJ51" s="64"/>
      <c r="VJK51" s="64"/>
      <c r="VJL51" s="64"/>
      <c r="VJM51" s="64"/>
      <c r="VJN51" s="64"/>
      <c r="VJO51" s="64"/>
      <c r="VJP51" s="64"/>
      <c r="VJQ51" s="64"/>
      <c r="VJR51" s="64"/>
      <c r="VJS51" s="64"/>
      <c r="VJT51" s="64"/>
      <c r="VJU51" s="64"/>
      <c r="VJV51" s="64"/>
      <c r="VJW51" s="64"/>
      <c r="VJX51" s="64"/>
      <c r="VJY51" s="64"/>
      <c r="VJZ51" s="64"/>
      <c r="VKA51" s="64"/>
      <c r="VKB51" s="64"/>
      <c r="VKC51" s="64"/>
      <c r="VKD51" s="64"/>
      <c r="VKE51" s="64"/>
      <c r="VKF51" s="64"/>
      <c r="VKG51" s="64"/>
      <c r="VKH51" s="64"/>
      <c r="VKI51" s="64"/>
      <c r="VKJ51" s="64"/>
      <c r="VKK51" s="64"/>
      <c r="VKL51" s="64"/>
      <c r="VKM51" s="64"/>
      <c r="VKN51" s="64"/>
      <c r="VKO51" s="64"/>
      <c r="VKP51" s="64"/>
      <c r="VKQ51" s="64"/>
      <c r="VKR51" s="64"/>
      <c r="VKS51" s="64"/>
      <c r="VKT51" s="64"/>
      <c r="VKU51" s="64"/>
      <c r="VKV51" s="64"/>
      <c r="VKW51" s="64"/>
      <c r="VKX51" s="64"/>
      <c r="VKY51" s="64"/>
      <c r="VKZ51" s="64"/>
      <c r="VLA51" s="64"/>
      <c r="VLB51" s="64"/>
      <c r="VLC51" s="64"/>
      <c r="VLD51" s="64"/>
      <c r="VLE51" s="64"/>
      <c r="VLF51" s="64"/>
      <c r="VLG51" s="64"/>
      <c r="VLH51" s="64"/>
      <c r="VLI51" s="64"/>
      <c r="VLJ51" s="64"/>
      <c r="VLK51" s="64"/>
      <c r="VLL51" s="64"/>
      <c r="VLM51" s="64"/>
      <c r="VLN51" s="64"/>
      <c r="VLO51" s="64"/>
      <c r="VLP51" s="64"/>
      <c r="VLQ51" s="64"/>
      <c r="VLR51" s="64"/>
      <c r="VLS51" s="64"/>
      <c r="VLT51" s="64"/>
      <c r="VLU51" s="64"/>
      <c r="VLV51" s="64"/>
      <c r="VLW51" s="64"/>
      <c r="VLX51" s="64"/>
      <c r="VLY51" s="64"/>
      <c r="VLZ51" s="64"/>
      <c r="VMA51" s="64"/>
      <c r="VMB51" s="64"/>
      <c r="VMC51" s="64"/>
      <c r="VMD51" s="64"/>
      <c r="VME51" s="64"/>
      <c r="VMF51" s="64"/>
      <c r="VMG51" s="64"/>
      <c r="VMH51" s="64"/>
      <c r="VMI51" s="64"/>
      <c r="VMJ51" s="64"/>
      <c r="VMK51" s="64"/>
      <c r="VML51" s="64"/>
      <c r="VMM51" s="64"/>
      <c r="VMN51" s="64"/>
      <c r="VMO51" s="64"/>
      <c r="VMP51" s="64"/>
      <c r="VMQ51" s="64"/>
      <c r="VMR51" s="64"/>
      <c r="VMS51" s="64"/>
      <c r="VMT51" s="64"/>
      <c r="VMU51" s="64"/>
      <c r="VMV51" s="64"/>
      <c r="VMW51" s="64"/>
      <c r="VMX51" s="64"/>
      <c r="VMY51" s="64"/>
      <c r="VMZ51" s="64"/>
      <c r="VNA51" s="64"/>
      <c r="VNB51" s="64"/>
      <c r="VNC51" s="64"/>
      <c r="VND51" s="64"/>
      <c r="VNE51" s="64"/>
      <c r="VNF51" s="64"/>
      <c r="VNG51" s="64"/>
      <c r="VNH51" s="64"/>
      <c r="VNI51" s="64"/>
      <c r="VNJ51" s="64"/>
      <c r="VNK51" s="64"/>
      <c r="VNL51" s="64"/>
      <c r="VNM51" s="64"/>
      <c r="VNN51" s="64"/>
      <c r="VNO51" s="64"/>
      <c r="VNP51" s="64"/>
      <c r="VNQ51" s="64"/>
      <c r="VNR51" s="64"/>
      <c r="VNS51" s="64"/>
      <c r="VNT51" s="64"/>
      <c r="VNU51" s="64"/>
      <c r="VNV51" s="64"/>
      <c r="VNW51" s="64"/>
      <c r="VNX51" s="64"/>
      <c r="VNY51" s="64"/>
      <c r="VNZ51" s="64"/>
      <c r="VOA51" s="64"/>
      <c r="VOB51" s="64"/>
      <c r="VOC51" s="64"/>
      <c r="VOD51" s="64"/>
      <c r="VOE51" s="64"/>
      <c r="VOF51" s="64"/>
      <c r="VOG51" s="64"/>
      <c r="VOH51" s="64"/>
      <c r="VOI51" s="64"/>
      <c r="VOJ51" s="64"/>
      <c r="VOK51" s="64"/>
      <c r="VOL51" s="64"/>
      <c r="VOM51" s="64"/>
      <c r="VON51" s="64"/>
      <c r="VOO51" s="64"/>
      <c r="VOP51" s="64"/>
      <c r="VOQ51" s="64"/>
      <c r="VOR51" s="64"/>
      <c r="VOS51" s="64"/>
      <c r="VOT51" s="64"/>
      <c r="VOU51" s="64"/>
      <c r="VOV51" s="64"/>
      <c r="VOW51" s="64"/>
      <c r="VOX51" s="64"/>
      <c r="VOY51" s="64"/>
      <c r="VOZ51" s="64"/>
      <c r="VPA51" s="64"/>
      <c r="VPB51" s="64"/>
      <c r="VPC51" s="64"/>
      <c r="VPD51" s="64"/>
      <c r="VPE51" s="64"/>
      <c r="VPF51" s="64"/>
      <c r="VPG51" s="64"/>
      <c r="VPH51" s="64"/>
      <c r="VPI51" s="64"/>
      <c r="VPJ51" s="64"/>
      <c r="VPK51" s="64"/>
      <c r="VPL51" s="64"/>
      <c r="VPM51" s="64"/>
      <c r="VPN51" s="64"/>
      <c r="VPO51" s="64"/>
      <c r="VPP51" s="64"/>
      <c r="VPQ51" s="64"/>
      <c r="VPR51" s="64"/>
      <c r="VPS51" s="64"/>
      <c r="VPT51" s="64"/>
      <c r="VPU51" s="64"/>
      <c r="VPV51" s="64"/>
      <c r="VPW51" s="64"/>
      <c r="VPX51" s="64"/>
      <c r="VPY51" s="64"/>
      <c r="VPZ51" s="64"/>
      <c r="VQA51" s="64"/>
      <c r="VQB51" s="64"/>
      <c r="VQC51" s="64"/>
      <c r="VQD51" s="64"/>
      <c r="VQE51" s="64"/>
      <c r="VQF51" s="64"/>
      <c r="VQG51" s="64"/>
      <c r="VQH51" s="64"/>
      <c r="VQI51" s="64"/>
      <c r="VQJ51" s="64"/>
      <c r="VQK51" s="64"/>
      <c r="VQL51" s="64"/>
      <c r="VQM51" s="64"/>
      <c r="VQN51" s="64"/>
      <c r="VQO51" s="64"/>
      <c r="VQP51" s="64"/>
      <c r="VQQ51" s="64"/>
      <c r="VQR51" s="64"/>
      <c r="VQS51" s="64"/>
      <c r="VQT51" s="64"/>
      <c r="VQU51" s="64"/>
      <c r="VQV51" s="64"/>
      <c r="VQW51" s="64"/>
      <c r="VQX51" s="64"/>
      <c r="VQY51" s="64"/>
      <c r="VQZ51" s="64"/>
      <c r="VRA51" s="64"/>
      <c r="VRB51" s="64"/>
      <c r="VRC51" s="64"/>
      <c r="VRD51" s="64"/>
      <c r="VRE51" s="64"/>
      <c r="VRF51" s="64"/>
      <c r="VRG51" s="64"/>
      <c r="VRH51" s="64"/>
      <c r="VRI51" s="64"/>
      <c r="VRJ51" s="64"/>
      <c r="VRK51" s="64"/>
      <c r="VRL51" s="64"/>
      <c r="VRM51" s="64"/>
      <c r="VRN51" s="64"/>
      <c r="VRO51" s="64"/>
      <c r="VRP51" s="64"/>
      <c r="VRQ51" s="64"/>
      <c r="VRR51" s="64"/>
      <c r="VRS51" s="64"/>
      <c r="VRT51" s="64"/>
      <c r="VRU51" s="64"/>
      <c r="VRV51" s="64"/>
      <c r="VRW51" s="64"/>
      <c r="VRX51" s="64"/>
      <c r="VRY51" s="64"/>
      <c r="VRZ51" s="64"/>
      <c r="VSA51" s="64"/>
      <c r="VSB51" s="64"/>
      <c r="VSC51" s="64"/>
      <c r="VSD51" s="64"/>
      <c r="VSE51" s="64"/>
      <c r="VSF51" s="64"/>
      <c r="VSG51" s="64"/>
      <c r="VSH51" s="64"/>
      <c r="VSI51" s="64"/>
      <c r="VSJ51" s="64"/>
      <c r="VSK51" s="64"/>
      <c r="VSL51" s="64"/>
      <c r="VSM51" s="64"/>
      <c r="VSN51" s="64"/>
      <c r="VSO51" s="64"/>
      <c r="VSP51" s="64"/>
      <c r="VSQ51" s="64"/>
      <c r="VSR51" s="64"/>
      <c r="VSS51" s="64"/>
      <c r="VST51" s="64"/>
      <c r="VSU51" s="64"/>
      <c r="VSV51" s="64"/>
      <c r="VSW51" s="64"/>
      <c r="VSX51" s="64"/>
      <c r="VSY51" s="64"/>
      <c r="VSZ51" s="64"/>
      <c r="VTA51" s="64"/>
      <c r="VTB51" s="64"/>
      <c r="VTC51" s="64"/>
      <c r="VTD51" s="64"/>
      <c r="VTE51" s="64"/>
      <c r="VTF51" s="64"/>
      <c r="VTG51" s="64"/>
      <c r="VTH51" s="64"/>
      <c r="VTI51" s="64"/>
      <c r="VTJ51" s="64"/>
      <c r="VTK51" s="64"/>
      <c r="VTL51" s="64"/>
      <c r="VTM51" s="64"/>
      <c r="VTN51" s="64"/>
      <c r="VTO51" s="64"/>
      <c r="VTP51" s="64"/>
      <c r="VTQ51" s="64"/>
      <c r="VTR51" s="64"/>
      <c r="VTS51" s="64"/>
      <c r="VTT51" s="64"/>
      <c r="VTU51" s="64"/>
      <c r="VTV51" s="64"/>
      <c r="VTW51" s="64"/>
      <c r="VTX51" s="64"/>
      <c r="VTY51" s="64"/>
      <c r="VTZ51" s="64"/>
      <c r="VUA51" s="64"/>
      <c r="VUB51" s="64"/>
      <c r="VUC51" s="64"/>
      <c r="VUD51" s="64"/>
      <c r="VUE51" s="64"/>
      <c r="VUF51" s="64"/>
      <c r="VUG51" s="64"/>
      <c r="VUH51" s="64"/>
      <c r="VUI51" s="64"/>
      <c r="VUJ51" s="64"/>
      <c r="VUK51" s="64"/>
      <c r="VUL51" s="64"/>
      <c r="VUM51" s="64"/>
      <c r="VUN51" s="64"/>
      <c r="VUO51" s="64"/>
      <c r="VUP51" s="64"/>
      <c r="VUQ51" s="64"/>
      <c r="VUR51" s="64"/>
      <c r="VUS51" s="64"/>
      <c r="VUT51" s="64"/>
      <c r="VUU51" s="64"/>
      <c r="VUV51" s="64"/>
      <c r="VUW51" s="64"/>
      <c r="VUX51" s="64"/>
      <c r="VUY51" s="64"/>
      <c r="VUZ51" s="64"/>
      <c r="VVA51" s="64"/>
      <c r="VVB51" s="64"/>
      <c r="VVC51" s="64"/>
      <c r="VVD51" s="64"/>
      <c r="VVE51" s="64"/>
      <c r="VVF51" s="64"/>
      <c r="VVG51" s="64"/>
      <c r="VVH51" s="64"/>
      <c r="VVI51" s="64"/>
      <c r="VVJ51" s="64"/>
      <c r="VVK51" s="64"/>
      <c r="VVL51" s="64"/>
      <c r="VVM51" s="64"/>
      <c r="VVN51" s="64"/>
      <c r="VVO51" s="64"/>
      <c r="VVP51" s="64"/>
      <c r="VVQ51" s="64"/>
      <c r="VVR51" s="64"/>
      <c r="VVS51" s="64"/>
      <c r="VVT51" s="64"/>
      <c r="VVU51" s="64"/>
      <c r="VVV51" s="64"/>
      <c r="VVW51" s="64"/>
      <c r="VVX51" s="64"/>
      <c r="VVY51" s="64"/>
      <c r="VVZ51" s="64"/>
      <c r="VWA51" s="64"/>
      <c r="VWB51" s="64"/>
      <c r="VWC51" s="64"/>
      <c r="VWD51" s="64"/>
      <c r="VWE51" s="64"/>
      <c r="VWF51" s="64"/>
      <c r="VWG51" s="64"/>
      <c r="VWH51" s="64"/>
      <c r="VWI51" s="64"/>
      <c r="VWJ51" s="64"/>
      <c r="VWK51" s="64"/>
      <c r="VWL51" s="64"/>
      <c r="VWM51" s="64"/>
      <c r="VWN51" s="64"/>
      <c r="VWO51" s="64"/>
      <c r="VWP51" s="64"/>
      <c r="VWQ51" s="64"/>
      <c r="VWR51" s="64"/>
      <c r="VWS51" s="64"/>
      <c r="VWT51" s="64"/>
      <c r="VWU51" s="64"/>
      <c r="VWV51" s="64"/>
      <c r="VWW51" s="64"/>
      <c r="VWX51" s="64"/>
      <c r="VWY51" s="64"/>
      <c r="VWZ51" s="64"/>
      <c r="VXA51" s="64"/>
      <c r="VXB51" s="64"/>
      <c r="VXC51" s="64"/>
      <c r="VXD51" s="64"/>
      <c r="VXE51" s="64"/>
      <c r="VXF51" s="64"/>
      <c r="VXG51" s="64"/>
      <c r="VXH51" s="64"/>
      <c r="VXI51" s="64"/>
      <c r="VXJ51" s="64"/>
      <c r="VXK51" s="64"/>
      <c r="VXL51" s="64"/>
      <c r="VXM51" s="64"/>
      <c r="VXN51" s="64"/>
      <c r="VXO51" s="64"/>
      <c r="VXP51" s="64"/>
      <c r="VXQ51" s="64"/>
      <c r="VXR51" s="64"/>
      <c r="VXS51" s="64"/>
      <c r="VXT51" s="64"/>
      <c r="VXU51" s="64"/>
      <c r="VXV51" s="64"/>
      <c r="VXW51" s="64"/>
      <c r="VXX51" s="64"/>
      <c r="VXY51" s="64"/>
      <c r="VXZ51" s="64"/>
      <c r="VYA51" s="64"/>
      <c r="VYB51" s="64"/>
      <c r="VYC51" s="64"/>
      <c r="VYD51" s="64"/>
      <c r="VYE51" s="64"/>
      <c r="VYF51" s="64"/>
      <c r="VYG51" s="64"/>
      <c r="VYH51" s="64"/>
      <c r="VYI51" s="64"/>
      <c r="VYJ51" s="64"/>
      <c r="VYK51" s="64"/>
      <c r="VYL51" s="64"/>
      <c r="VYM51" s="64"/>
      <c r="VYN51" s="64"/>
      <c r="VYO51" s="64"/>
      <c r="VYP51" s="64"/>
      <c r="VYQ51" s="64"/>
      <c r="VYR51" s="64"/>
      <c r="VYS51" s="64"/>
      <c r="VYT51" s="64"/>
      <c r="VYU51" s="64"/>
      <c r="VYV51" s="64"/>
      <c r="VYW51" s="64"/>
      <c r="VYX51" s="64"/>
      <c r="VYY51" s="64"/>
      <c r="VYZ51" s="64"/>
      <c r="VZA51" s="64"/>
      <c r="VZB51" s="64"/>
      <c r="VZC51" s="64"/>
      <c r="VZD51" s="64"/>
      <c r="VZE51" s="64"/>
      <c r="VZF51" s="64"/>
      <c r="VZG51" s="64"/>
      <c r="VZH51" s="64"/>
      <c r="VZI51" s="64"/>
      <c r="VZJ51" s="64"/>
      <c r="VZK51" s="64"/>
      <c r="VZL51" s="64"/>
      <c r="VZM51" s="64"/>
      <c r="VZN51" s="64"/>
      <c r="VZO51" s="64"/>
      <c r="VZP51" s="64"/>
      <c r="VZQ51" s="64"/>
      <c r="VZR51" s="64"/>
      <c r="VZS51" s="64"/>
      <c r="VZT51" s="64"/>
      <c r="VZU51" s="64"/>
      <c r="VZV51" s="64"/>
      <c r="VZW51" s="64"/>
      <c r="VZX51" s="64"/>
      <c r="VZY51" s="64"/>
      <c r="VZZ51" s="64"/>
      <c r="WAA51" s="64"/>
      <c r="WAB51" s="64"/>
      <c r="WAC51" s="64"/>
      <c r="WAD51" s="64"/>
      <c r="WAE51" s="64"/>
      <c r="WAF51" s="64"/>
      <c r="WAG51" s="64"/>
      <c r="WAH51" s="64"/>
      <c r="WAI51" s="64"/>
      <c r="WAJ51" s="64"/>
      <c r="WAK51" s="64"/>
      <c r="WAL51" s="64"/>
      <c r="WAM51" s="64"/>
      <c r="WAN51" s="64"/>
      <c r="WAO51" s="64"/>
      <c r="WAP51" s="64"/>
      <c r="WAQ51" s="64"/>
      <c r="WAR51" s="64"/>
      <c r="WAS51" s="64"/>
      <c r="WAT51" s="64"/>
      <c r="WAU51" s="64"/>
      <c r="WAV51" s="64"/>
      <c r="WAW51" s="64"/>
      <c r="WAX51" s="64"/>
      <c r="WAY51" s="64"/>
      <c r="WAZ51" s="64"/>
      <c r="WBA51" s="64"/>
      <c r="WBB51" s="64"/>
      <c r="WBC51" s="64"/>
      <c r="WBD51" s="64"/>
      <c r="WBE51" s="64"/>
      <c r="WBF51" s="64"/>
      <c r="WBG51" s="64"/>
      <c r="WBH51" s="64"/>
      <c r="WBI51" s="64"/>
      <c r="WBJ51" s="64"/>
      <c r="WBK51" s="64"/>
      <c r="WBL51" s="64"/>
      <c r="WBM51" s="64"/>
      <c r="WBN51" s="64"/>
      <c r="WBO51" s="64"/>
      <c r="WBP51" s="64"/>
      <c r="WBQ51" s="64"/>
      <c r="WBR51" s="64"/>
      <c r="WBS51" s="64"/>
      <c r="WBT51" s="64"/>
      <c r="WBU51" s="64"/>
      <c r="WBV51" s="64"/>
      <c r="WBW51" s="64"/>
      <c r="WBX51" s="64"/>
      <c r="WBY51" s="64"/>
      <c r="WBZ51" s="64"/>
      <c r="WCA51" s="64"/>
      <c r="WCB51" s="64"/>
      <c r="WCC51" s="64"/>
      <c r="WCD51" s="64"/>
      <c r="WCE51" s="64"/>
      <c r="WCF51" s="64"/>
      <c r="WCG51" s="64"/>
      <c r="WCH51" s="64"/>
      <c r="WCI51" s="64"/>
      <c r="WCJ51" s="64"/>
      <c r="WCK51" s="64"/>
      <c r="WCL51" s="64"/>
      <c r="WCM51" s="64"/>
      <c r="WCN51" s="64"/>
      <c r="WCO51" s="64"/>
      <c r="WCP51" s="64"/>
      <c r="WCQ51" s="64"/>
      <c r="WCR51" s="64"/>
      <c r="WCS51" s="64"/>
      <c r="WCT51" s="64"/>
      <c r="WCU51" s="64"/>
      <c r="WCV51" s="64"/>
      <c r="WCW51" s="64"/>
      <c r="WCX51" s="64"/>
      <c r="WCY51" s="64"/>
      <c r="WCZ51" s="64"/>
      <c r="WDA51" s="64"/>
      <c r="WDB51" s="64"/>
      <c r="WDC51" s="64"/>
      <c r="WDD51" s="64"/>
      <c r="WDE51" s="64"/>
      <c r="WDF51" s="64"/>
      <c r="WDG51" s="64"/>
      <c r="WDH51" s="64"/>
      <c r="WDI51" s="64"/>
      <c r="WDJ51" s="64"/>
      <c r="WDK51" s="64"/>
      <c r="WDL51" s="64"/>
      <c r="WDM51" s="64"/>
      <c r="WDN51" s="64"/>
      <c r="WDO51" s="64"/>
      <c r="WDP51" s="64"/>
      <c r="WDQ51" s="64"/>
      <c r="WDR51" s="64"/>
      <c r="WDS51" s="64"/>
      <c r="WDT51" s="64"/>
      <c r="WDU51" s="64"/>
      <c r="WDV51" s="64"/>
      <c r="WDW51" s="64"/>
      <c r="WDX51" s="64"/>
      <c r="WDY51" s="64"/>
      <c r="WDZ51" s="64"/>
      <c r="WEA51" s="64"/>
      <c r="WEB51" s="64"/>
      <c r="WEC51" s="64"/>
      <c r="WED51" s="64"/>
      <c r="WEE51" s="64"/>
      <c r="WEF51" s="64"/>
      <c r="WEG51" s="64"/>
      <c r="WEH51" s="64"/>
      <c r="WEI51" s="64"/>
      <c r="WEJ51" s="64"/>
      <c r="WEK51" s="64"/>
      <c r="WEL51" s="64"/>
      <c r="WEM51" s="64"/>
      <c r="WEN51" s="64"/>
      <c r="WEO51" s="64"/>
      <c r="WEP51" s="64"/>
      <c r="WEQ51" s="64"/>
      <c r="WER51" s="64"/>
      <c r="WES51" s="64"/>
      <c r="WET51" s="64"/>
      <c r="WEU51" s="64"/>
      <c r="WEV51" s="64"/>
      <c r="WEW51" s="64"/>
      <c r="WEX51" s="64"/>
      <c r="WEY51" s="64"/>
      <c r="WEZ51" s="64"/>
      <c r="WFA51" s="64"/>
      <c r="WFB51" s="64"/>
      <c r="WFC51" s="64"/>
      <c r="WFD51" s="64"/>
      <c r="WFE51" s="64"/>
      <c r="WFF51" s="64"/>
      <c r="WFG51" s="64"/>
      <c r="WFH51" s="64"/>
      <c r="WFI51" s="64"/>
      <c r="WFJ51" s="64"/>
      <c r="WFK51" s="64"/>
      <c r="WFL51" s="64"/>
      <c r="WFM51" s="64"/>
      <c r="WFN51" s="64"/>
      <c r="WFO51" s="64"/>
      <c r="WFP51" s="64"/>
      <c r="WFQ51" s="64"/>
      <c r="WFR51" s="64"/>
      <c r="WFS51" s="64"/>
      <c r="WFT51" s="64"/>
      <c r="WFU51" s="64"/>
      <c r="WFV51" s="64"/>
      <c r="WFW51" s="64"/>
      <c r="WFX51" s="64"/>
      <c r="WFY51" s="64"/>
      <c r="WFZ51" s="64"/>
      <c r="WGA51" s="64"/>
      <c r="WGB51" s="64"/>
      <c r="WGC51" s="64"/>
      <c r="WGD51" s="64"/>
      <c r="WGE51" s="64"/>
      <c r="WGF51" s="64"/>
      <c r="WGG51" s="64"/>
      <c r="WGH51" s="64"/>
      <c r="WGI51" s="64"/>
      <c r="WGJ51" s="64"/>
      <c r="WGK51" s="64"/>
      <c r="WGL51" s="64"/>
      <c r="WGM51" s="64"/>
      <c r="WGN51" s="64"/>
      <c r="WGO51" s="64"/>
      <c r="WGP51" s="64"/>
      <c r="WGQ51" s="64"/>
      <c r="WGR51" s="64"/>
      <c r="WGS51" s="64"/>
      <c r="WGT51" s="64"/>
      <c r="WGU51" s="64"/>
      <c r="WGV51" s="64"/>
      <c r="WGW51" s="64"/>
      <c r="WGX51" s="64"/>
      <c r="WGY51" s="64"/>
      <c r="WGZ51" s="64"/>
      <c r="WHA51" s="64"/>
      <c r="WHB51" s="64"/>
      <c r="WHC51" s="64"/>
      <c r="WHD51" s="64"/>
      <c r="WHE51" s="64"/>
      <c r="WHF51" s="64"/>
      <c r="WHG51" s="64"/>
      <c r="WHH51" s="64"/>
      <c r="WHI51" s="64"/>
      <c r="WHJ51" s="64"/>
      <c r="WHK51" s="64"/>
      <c r="WHL51" s="64"/>
      <c r="WHM51" s="64"/>
      <c r="WHN51" s="64"/>
      <c r="WHO51" s="64"/>
      <c r="WHP51" s="64"/>
      <c r="WHQ51" s="64"/>
      <c r="WHR51" s="64"/>
      <c r="WHS51" s="64"/>
      <c r="WHT51" s="64"/>
      <c r="WHU51" s="64"/>
      <c r="WHV51" s="64"/>
      <c r="WHW51" s="64"/>
      <c r="WHX51" s="64"/>
      <c r="WHY51" s="64"/>
      <c r="WHZ51" s="64"/>
      <c r="WIA51" s="64"/>
      <c r="WIB51" s="64"/>
      <c r="WIC51" s="64"/>
      <c r="WID51" s="64"/>
      <c r="WIE51" s="64"/>
      <c r="WIF51" s="64"/>
      <c r="WIG51" s="64"/>
      <c r="WIH51" s="64"/>
      <c r="WII51" s="64"/>
      <c r="WIJ51" s="64"/>
      <c r="WIK51" s="64"/>
      <c r="WIL51" s="64"/>
      <c r="WIM51" s="64"/>
      <c r="WIN51" s="64"/>
      <c r="WIO51" s="64"/>
      <c r="WIP51" s="64"/>
      <c r="WIQ51" s="64"/>
      <c r="WIR51" s="64"/>
      <c r="WIS51" s="64"/>
      <c r="WIT51" s="64"/>
      <c r="WIU51" s="64"/>
      <c r="WIV51" s="64"/>
      <c r="WIW51" s="64"/>
      <c r="WIX51" s="64"/>
      <c r="WIY51" s="64"/>
      <c r="WIZ51" s="64"/>
      <c r="WJA51" s="64"/>
      <c r="WJB51" s="64"/>
      <c r="WJC51" s="64"/>
      <c r="WJD51" s="64"/>
      <c r="WJE51" s="64"/>
      <c r="WJF51" s="64"/>
      <c r="WJG51" s="64"/>
      <c r="WJH51" s="64"/>
      <c r="WJI51" s="64"/>
      <c r="WJJ51" s="64"/>
      <c r="WJK51" s="64"/>
      <c r="WJL51" s="64"/>
      <c r="WJM51" s="64"/>
      <c r="WJN51" s="64"/>
      <c r="WJO51" s="64"/>
      <c r="WJP51" s="64"/>
      <c r="WJQ51" s="64"/>
      <c r="WJR51" s="64"/>
      <c r="WJS51" s="64"/>
      <c r="WJT51" s="64"/>
      <c r="WJU51" s="64"/>
      <c r="WJV51" s="64"/>
      <c r="WJW51" s="64"/>
      <c r="WJX51" s="64"/>
      <c r="WJY51" s="64"/>
      <c r="WJZ51" s="64"/>
      <c r="WKA51" s="64"/>
      <c r="WKB51" s="64"/>
      <c r="WKC51" s="64"/>
      <c r="WKD51" s="64"/>
      <c r="WKE51" s="64"/>
      <c r="WKF51" s="64"/>
      <c r="WKG51" s="64"/>
      <c r="WKH51" s="64"/>
      <c r="WKI51" s="64"/>
      <c r="WKJ51" s="64"/>
      <c r="WKK51" s="64"/>
      <c r="WKL51" s="64"/>
      <c r="WKM51" s="64"/>
      <c r="WKN51" s="64"/>
      <c r="WKO51" s="64"/>
      <c r="WKP51" s="64"/>
      <c r="WKQ51" s="64"/>
      <c r="WKR51" s="64"/>
      <c r="WKS51" s="64"/>
      <c r="WKT51" s="64"/>
      <c r="WKU51" s="64"/>
      <c r="WKV51" s="64"/>
      <c r="WKW51" s="64"/>
      <c r="WKX51" s="64"/>
      <c r="WKY51" s="64"/>
      <c r="WKZ51" s="64"/>
      <c r="WLA51" s="64"/>
      <c r="WLB51" s="64"/>
      <c r="WLC51" s="64"/>
      <c r="WLD51" s="64"/>
      <c r="WLE51" s="64"/>
      <c r="WLF51" s="64"/>
      <c r="WLG51" s="64"/>
      <c r="WLH51" s="64"/>
      <c r="WLI51" s="64"/>
      <c r="WLJ51" s="64"/>
      <c r="WLK51" s="64"/>
      <c r="WLL51" s="64"/>
      <c r="WLM51" s="64"/>
      <c r="WLN51" s="64"/>
      <c r="WLO51" s="64"/>
      <c r="WLP51" s="64"/>
      <c r="WLQ51" s="64"/>
      <c r="WLR51" s="64"/>
      <c r="WLS51" s="64"/>
      <c r="WLT51" s="64"/>
      <c r="WLU51" s="64"/>
      <c r="WLV51" s="64"/>
      <c r="WLW51" s="64"/>
      <c r="WLX51" s="64"/>
      <c r="WLY51" s="64"/>
      <c r="WLZ51" s="64"/>
      <c r="WMA51" s="64"/>
      <c r="WMB51" s="64"/>
      <c r="WMC51" s="64"/>
      <c r="WMD51" s="64"/>
      <c r="WME51" s="64"/>
      <c r="WMF51" s="64"/>
      <c r="WMG51" s="64"/>
      <c r="WMH51" s="64"/>
      <c r="WMI51" s="64"/>
      <c r="WMJ51" s="64"/>
      <c r="WMK51" s="64"/>
      <c r="WML51" s="64"/>
      <c r="WMM51" s="64"/>
      <c r="WMN51" s="64"/>
      <c r="WMO51" s="64"/>
      <c r="WMP51" s="64"/>
      <c r="WMQ51" s="64"/>
      <c r="WMR51" s="64"/>
      <c r="WMS51" s="64"/>
      <c r="WMT51" s="64"/>
      <c r="WMU51" s="64"/>
      <c r="WMV51" s="64"/>
      <c r="WMW51" s="64"/>
      <c r="WMX51" s="64"/>
      <c r="WMY51" s="64"/>
      <c r="WMZ51" s="64"/>
      <c r="WNA51" s="64"/>
      <c r="WNB51" s="64"/>
      <c r="WNC51" s="64"/>
      <c r="WND51" s="64"/>
      <c r="WNE51" s="64"/>
      <c r="WNF51" s="64"/>
      <c r="WNG51" s="64"/>
      <c r="WNH51" s="64"/>
      <c r="WNI51" s="64"/>
      <c r="WNJ51" s="64"/>
      <c r="WNK51" s="64"/>
      <c r="WNL51" s="64"/>
      <c r="WNM51" s="64"/>
      <c r="WNN51" s="64"/>
      <c r="WNO51" s="64"/>
      <c r="WNP51" s="64"/>
      <c r="WNQ51" s="64"/>
      <c r="WNR51" s="64"/>
      <c r="WNS51" s="64"/>
      <c r="WNT51" s="64"/>
      <c r="WNU51" s="64"/>
      <c r="WNV51" s="64"/>
      <c r="WNW51" s="64"/>
      <c r="WNX51" s="64"/>
      <c r="WNY51" s="64"/>
      <c r="WNZ51" s="64"/>
      <c r="WOA51" s="64"/>
      <c r="WOB51" s="64"/>
      <c r="WOC51" s="64"/>
      <c r="WOD51" s="64"/>
      <c r="WOE51" s="64"/>
      <c r="WOF51" s="64"/>
      <c r="WOG51" s="64"/>
      <c r="WOH51" s="64"/>
      <c r="WOI51" s="64"/>
      <c r="WOJ51" s="64"/>
      <c r="WOK51" s="64"/>
      <c r="WOL51" s="64"/>
      <c r="WOM51" s="64"/>
      <c r="WON51" s="64"/>
      <c r="WOO51" s="64"/>
      <c r="WOP51" s="64"/>
      <c r="WOQ51" s="64"/>
      <c r="WOR51" s="64"/>
      <c r="WOS51" s="64"/>
      <c r="WOT51" s="64"/>
      <c r="WOU51" s="64"/>
      <c r="WOV51" s="64"/>
      <c r="WOW51" s="64"/>
      <c r="WOX51" s="64"/>
      <c r="WOY51" s="64"/>
      <c r="WOZ51" s="64"/>
      <c r="WPA51" s="64"/>
      <c r="WPB51" s="64"/>
      <c r="WPC51" s="64"/>
      <c r="WPD51" s="64"/>
      <c r="WPE51" s="64"/>
      <c r="WPF51" s="64"/>
      <c r="WPG51" s="64"/>
      <c r="WPH51" s="64"/>
      <c r="WPI51" s="64"/>
      <c r="WPJ51" s="64"/>
      <c r="WPK51" s="64"/>
      <c r="WPL51" s="64"/>
      <c r="WPM51" s="64"/>
      <c r="WPN51" s="64"/>
      <c r="WPO51" s="64"/>
      <c r="WPP51" s="64"/>
      <c r="WPQ51" s="64"/>
      <c r="WPR51" s="64"/>
      <c r="WPS51" s="64"/>
      <c r="WPT51" s="64"/>
      <c r="WPU51" s="64"/>
      <c r="WPV51" s="64"/>
      <c r="WPW51" s="64"/>
      <c r="WPX51" s="64"/>
      <c r="WPY51" s="64"/>
      <c r="WPZ51" s="64"/>
      <c r="WQA51" s="64"/>
      <c r="WQB51" s="64"/>
      <c r="WQC51" s="64"/>
      <c r="WQD51" s="64"/>
      <c r="WQE51" s="64"/>
      <c r="WQF51" s="64"/>
      <c r="WQG51" s="64"/>
      <c r="WQH51" s="64"/>
      <c r="WQI51" s="64"/>
      <c r="WQJ51" s="64"/>
      <c r="WQK51" s="64"/>
      <c r="WQL51" s="64"/>
      <c r="WQM51" s="64"/>
      <c r="WQN51" s="64"/>
      <c r="WQO51" s="64"/>
      <c r="WQP51" s="64"/>
      <c r="WQQ51" s="64"/>
      <c r="WQR51" s="64"/>
      <c r="WQS51" s="64"/>
      <c r="WQT51" s="64"/>
      <c r="WQU51" s="64"/>
      <c r="WQV51" s="64"/>
      <c r="WQW51" s="64"/>
      <c r="WQX51" s="64"/>
      <c r="WQY51" s="64"/>
      <c r="WQZ51" s="64"/>
      <c r="WRA51" s="64"/>
      <c r="WRB51" s="64"/>
      <c r="WRC51" s="64"/>
      <c r="WRD51" s="64"/>
      <c r="WRE51" s="64"/>
      <c r="WRF51" s="64"/>
      <c r="WRG51" s="64"/>
      <c r="WRH51" s="64"/>
      <c r="WRI51" s="64"/>
      <c r="WRJ51" s="64"/>
      <c r="WRK51" s="64"/>
      <c r="WRL51" s="64"/>
      <c r="WRM51" s="64"/>
      <c r="WRN51" s="64"/>
      <c r="WRO51" s="64"/>
      <c r="WRP51" s="64"/>
      <c r="WRQ51" s="64"/>
      <c r="WRR51" s="64"/>
      <c r="WRS51" s="64"/>
      <c r="WRT51" s="64"/>
      <c r="WRU51" s="64"/>
      <c r="WRV51" s="64"/>
      <c r="WRW51" s="64"/>
      <c r="WRX51" s="64"/>
      <c r="WRY51" s="64"/>
      <c r="WRZ51" s="64"/>
      <c r="WSA51" s="64"/>
      <c r="WSB51" s="64"/>
      <c r="WSC51" s="64"/>
      <c r="WSD51" s="64"/>
      <c r="WSE51" s="64"/>
      <c r="WSF51" s="64"/>
      <c r="WSG51" s="64"/>
      <c r="WSH51" s="64"/>
      <c r="WSI51" s="64"/>
      <c r="WSJ51" s="64"/>
      <c r="WSK51" s="64"/>
      <c r="WSL51" s="64"/>
      <c r="WSM51" s="64"/>
      <c r="WSN51" s="64"/>
      <c r="WSO51" s="64"/>
      <c r="WSP51" s="64"/>
      <c r="WSQ51" s="64"/>
      <c r="WSR51" s="64"/>
      <c r="WSS51" s="64"/>
      <c r="WST51" s="64"/>
      <c r="WSU51" s="64"/>
      <c r="WSV51" s="64"/>
      <c r="WSW51" s="64"/>
      <c r="WSX51" s="64"/>
      <c r="WSY51" s="64"/>
      <c r="WSZ51" s="64"/>
      <c r="WTA51" s="64"/>
      <c r="WTB51" s="64"/>
      <c r="WTC51" s="64"/>
      <c r="WTD51" s="64"/>
      <c r="WTE51" s="64"/>
      <c r="WTF51" s="64"/>
      <c r="WTG51" s="64"/>
      <c r="WTH51" s="64"/>
      <c r="WTI51" s="64"/>
      <c r="WTJ51" s="64"/>
      <c r="WTK51" s="64"/>
      <c r="WTL51" s="64"/>
      <c r="WTM51" s="64"/>
      <c r="WTN51" s="64"/>
      <c r="WTO51" s="64"/>
      <c r="WTP51" s="64"/>
      <c r="WTQ51" s="64"/>
      <c r="WTR51" s="64"/>
      <c r="WTS51" s="64"/>
      <c r="WTT51" s="64"/>
      <c r="WTU51" s="64"/>
      <c r="WTV51" s="64"/>
      <c r="WTW51" s="64"/>
      <c r="WTX51" s="64"/>
      <c r="WTY51" s="64"/>
      <c r="WTZ51" s="64"/>
      <c r="WUA51" s="64"/>
      <c r="WUB51" s="64"/>
      <c r="WUC51" s="64"/>
      <c r="WUD51" s="64"/>
      <c r="WUE51" s="64"/>
      <c r="WUF51" s="64"/>
      <c r="WUG51" s="64"/>
      <c r="WUH51" s="64"/>
      <c r="WUI51" s="64"/>
      <c r="WUJ51" s="64"/>
      <c r="WUK51" s="64"/>
      <c r="WUL51" s="64"/>
      <c r="WUM51" s="64"/>
      <c r="WUN51" s="64"/>
      <c r="WUO51" s="64"/>
      <c r="WUP51" s="64"/>
      <c r="WUQ51" s="64"/>
      <c r="WUR51" s="64"/>
      <c r="WUS51" s="64"/>
      <c r="WUT51" s="64"/>
      <c r="WUU51" s="64"/>
      <c r="WUV51" s="64"/>
      <c r="WUW51" s="64"/>
      <c r="WUX51" s="64"/>
      <c r="WUY51" s="64"/>
      <c r="WUZ51" s="64"/>
      <c r="WVA51" s="64"/>
      <c r="WVB51" s="64"/>
      <c r="WVC51" s="64"/>
      <c r="WVD51" s="64"/>
      <c r="WVE51" s="64"/>
      <c r="WVF51" s="64"/>
      <c r="WVG51" s="64"/>
      <c r="WVH51" s="64"/>
      <c r="WVI51" s="64"/>
      <c r="WVJ51" s="64"/>
      <c r="WVK51" s="64"/>
      <c r="WVL51" s="64"/>
      <c r="WVM51" s="64"/>
      <c r="WVN51" s="64"/>
      <c r="WVO51" s="64"/>
      <c r="WVP51" s="64"/>
      <c r="WVQ51" s="64"/>
      <c r="WVR51" s="64"/>
      <c r="WVS51" s="64"/>
      <c r="WVT51" s="64"/>
      <c r="WVU51" s="64"/>
      <c r="WVV51" s="64"/>
      <c r="WVW51" s="64"/>
      <c r="WVX51" s="64"/>
      <c r="WVY51" s="64"/>
      <c r="WVZ51" s="64"/>
      <c r="WWA51" s="64"/>
      <c r="WWB51" s="64"/>
      <c r="WWC51" s="64"/>
      <c r="WWD51" s="64"/>
      <c r="WWE51" s="64"/>
      <c r="WWF51" s="64"/>
      <c r="WWG51" s="64"/>
      <c r="WWH51" s="64"/>
      <c r="WWI51" s="64"/>
      <c r="WWJ51" s="64"/>
      <c r="WWK51" s="64"/>
      <c r="WWL51" s="64"/>
      <c r="WWM51" s="64"/>
      <c r="WWN51" s="64"/>
      <c r="WWO51" s="64"/>
      <c r="WWP51" s="64"/>
      <c r="WWQ51" s="64"/>
      <c r="WWR51" s="64"/>
      <c r="WWS51" s="64"/>
      <c r="WWT51" s="64"/>
      <c r="WWU51" s="64"/>
      <c r="WWV51" s="64"/>
      <c r="WWW51" s="64"/>
      <c r="WWX51" s="64"/>
      <c r="WWY51" s="64"/>
      <c r="WWZ51" s="64"/>
      <c r="WXA51" s="64"/>
      <c r="WXB51" s="64"/>
      <c r="WXC51" s="64"/>
      <c r="WXD51" s="64"/>
      <c r="WXE51" s="64"/>
      <c r="WXF51" s="64"/>
      <c r="WXG51" s="64"/>
      <c r="WXH51" s="64"/>
      <c r="WXI51" s="64"/>
      <c r="WXJ51" s="64"/>
      <c r="WXK51" s="64"/>
      <c r="WXL51" s="64"/>
      <c r="WXM51" s="64"/>
      <c r="WXN51" s="64"/>
      <c r="WXO51" s="64"/>
      <c r="WXP51" s="64"/>
      <c r="WXQ51" s="64"/>
      <c r="WXR51" s="64"/>
      <c r="WXS51" s="64"/>
      <c r="WXT51" s="64"/>
      <c r="WXU51" s="64"/>
      <c r="WXV51" s="64"/>
      <c r="WXW51" s="64"/>
      <c r="WXX51" s="64"/>
      <c r="WXY51" s="64"/>
      <c r="WXZ51" s="64"/>
      <c r="WYA51" s="64"/>
      <c r="WYB51" s="64"/>
      <c r="WYC51" s="64"/>
      <c r="WYD51" s="64"/>
      <c r="WYE51" s="64"/>
      <c r="WYF51" s="64"/>
      <c r="WYG51" s="64"/>
      <c r="WYH51" s="64"/>
      <c r="WYI51" s="64"/>
      <c r="WYJ51" s="64"/>
      <c r="WYK51" s="64"/>
      <c r="WYL51" s="64"/>
      <c r="WYM51" s="64"/>
      <c r="WYN51" s="64"/>
      <c r="WYO51" s="64"/>
      <c r="WYP51" s="64"/>
      <c r="WYQ51" s="64"/>
      <c r="WYR51" s="64"/>
      <c r="WYS51" s="64"/>
      <c r="WYT51" s="64"/>
      <c r="WYU51" s="64"/>
      <c r="WYV51" s="64"/>
      <c r="WYW51" s="64"/>
      <c r="WYX51" s="64"/>
      <c r="WYY51" s="64"/>
      <c r="WYZ51" s="64"/>
      <c r="WZA51" s="64"/>
      <c r="WZB51" s="64"/>
      <c r="WZC51" s="64"/>
      <c r="WZD51" s="64"/>
      <c r="WZE51" s="64"/>
      <c r="WZF51" s="64"/>
      <c r="WZG51" s="64"/>
      <c r="WZH51" s="64"/>
      <c r="WZI51" s="64"/>
      <c r="WZJ51" s="64"/>
      <c r="WZK51" s="64"/>
      <c r="WZL51" s="64"/>
      <c r="WZM51" s="64"/>
      <c r="WZN51" s="64"/>
      <c r="WZO51" s="64"/>
      <c r="WZP51" s="64"/>
      <c r="WZQ51" s="64"/>
      <c r="WZR51" s="64"/>
      <c r="WZS51" s="64"/>
      <c r="WZT51" s="64"/>
      <c r="WZU51" s="64"/>
      <c r="WZV51" s="64"/>
      <c r="WZW51" s="64"/>
      <c r="WZX51" s="64"/>
      <c r="WZY51" s="64"/>
      <c r="WZZ51" s="64"/>
      <c r="XAA51" s="64"/>
      <c r="XAB51" s="64"/>
      <c r="XAC51" s="64"/>
      <c r="XAD51" s="64"/>
      <c r="XAE51" s="64"/>
      <c r="XAF51" s="64"/>
      <c r="XAG51" s="64"/>
      <c r="XAH51" s="64"/>
      <c r="XAI51" s="64"/>
      <c r="XAJ51" s="64"/>
      <c r="XAK51" s="64"/>
      <c r="XAL51" s="64"/>
      <c r="XAM51" s="64"/>
      <c r="XAN51" s="64"/>
      <c r="XAO51" s="64"/>
      <c r="XAP51" s="64"/>
      <c r="XAQ51" s="64"/>
      <c r="XAR51" s="64"/>
      <c r="XAS51" s="64"/>
      <c r="XAT51" s="64"/>
      <c r="XAU51" s="64"/>
      <c r="XAV51" s="64"/>
      <c r="XAW51" s="64"/>
      <c r="XAX51" s="64"/>
      <c r="XAY51" s="64"/>
      <c r="XAZ51" s="64"/>
      <c r="XBA51" s="64"/>
      <c r="XBB51" s="64"/>
      <c r="XBC51" s="64"/>
      <c r="XBD51" s="64"/>
      <c r="XBE51" s="64"/>
      <c r="XBF51" s="64"/>
      <c r="XBG51" s="64"/>
      <c r="XBH51" s="64"/>
      <c r="XBI51" s="64"/>
      <c r="XBJ51" s="64"/>
      <c r="XBK51" s="64"/>
      <c r="XBL51" s="64"/>
      <c r="XBM51" s="64"/>
      <c r="XBN51" s="64"/>
      <c r="XBO51" s="64"/>
      <c r="XBP51" s="64"/>
      <c r="XBQ51" s="64"/>
      <c r="XBR51" s="64"/>
      <c r="XBS51" s="64"/>
      <c r="XBT51" s="64"/>
      <c r="XBU51" s="64"/>
      <c r="XBV51" s="64"/>
      <c r="XBW51" s="64"/>
      <c r="XBX51" s="64"/>
      <c r="XBY51" s="64"/>
      <c r="XBZ51" s="64"/>
      <c r="XCA51" s="64"/>
      <c r="XCB51" s="64"/>
      <c r="XCC51" s="64"/>
      <c r="XCD51" s="64"/>
      <c r="XCE51" s="64"/>
      <c r="XCF51" s="64"/>
      <c r="XCG51" s="64"/>
      <c r="XCH51" s="64"/>
      <c r="XCI51" s="64"/>
      <c r="XCJ51" s="64"/>
      <c r="XCK51" s="64"/>
      <c r="XCL51" s="64"/>
      <c r="XCM51" s="64"/>
      <c r="XCN51" s="64"/>
      <c r="XCO51" s="64"/>
      <c r="XCP51" s="64"/>
      <c r="XCQ51" s="64"/>
      <c r="XCR51" s="64"/>
      <c r="XCS51" s="64"/>
      <c r="XCT51" s="64"/>
      <c r="XCU51" s="64"/>
      <c r="XCV51" s="64"/>
      <c r="XCW51" s="64"/>
      <c r="XCX51" s="64"/>
      <c r="XCY51" s="64"/>
      <c r="XCZ51" s="64"/>
    </row>
    <row r="52" spans="2:16328" x14ac:dyDescent="0.35">
      <c r="B52" s="20" t="s">
        <v>111</v>
      </c>
      <c r="C52" s="17">
        <f ca="1">+C44+C49</f>
        <v>536.67589736342006</v>
      </c>
      <c r="D52" s="17">
        <f t="shared" ref="D52:L52" ca="1" si="9">+D44+D49</f>
        <v>609.22026361225244</v>
      </c>
      <c r="E52" s="17">
        <f t="shared" ca="1" si="9"/>
        <v>667.70715397250274</v>
      </c>
      <c r="F52" s="17">
        <f t="shared" ca="1" si="9"/>
        <v>711.66160066817577</v>
      </c>
      <c r="G52" s="17">
        <f t="shared" ca="1" si="9"/>
        <v>759.9711732021533</v>
      </c>
      <c r="H52" s="17">
        <f t="shared" ca="1" si="9"/>
        <v>799.54205992756567</v>
      </c>
      <c r="I52" s="17">
        <f t="shared" ca="1" si="9"/>
        <v>831.27992415574727</v>
      </c>
      <c r="J52" s="17">
        <f t="shared" ca="1" si="9"/>
        <v>855.18939038079429</v>
      </c>
      <c r="K52" s="17">
        <f t="shared" ca="1" si="9"/>
        <v>842.47922192606393</v>
      </c>
      <c r="L52" s="17">
        <f t="shared" ca="1" si="9"/>
        <v>814.29472525298047</v>
      </c>
      <c r="M52" s="97">
        <f ca="1">+M44+M49</f>
        <v>744.31279392745614</v>
      </c>
      <c r="O52" s="68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  <c r="GE52" s="64"/>
      <c r="GF52" s="64"/>
      <c r="GG52" s="64"/>
      <c r="GH52" s="64"/>
      <c r="GI52" s="64"/>
      <c r="GJ52" s="64"/>
      <c r="GK52" s="64"/>
      <c r="GL52" s="64"/>
      <c r="GM52" s="64"/>
      <c r="GN52" s="64"/>
      <c r="GO52" s="64"/>
      <c r="GP52" s="64"/>
      <c r="GQ52" s="64"/>
      <c r="GR52" s="64"/>
      <c r="GS52" s="64"/>
      <c r="GT52" s="64"/>
      <c r="GU52" s="64"/>
      <c r="GV52" s="64"/>
      <c r="GW52" s="64"/>
      <c r="GX52" s="64"/>
      <c r="GY52" s="64"/>
      <c r="GZ52" s="64"/>
      <c r="HA52" s="64"/>
      <c r="HB52" s="64"/>
      <c r="HC52" s="64"/>
      <c r="HD52" s="64"/>
      <c r="HE52" s="64"/>
      <c r="HF52" s="64"/>
      <c r="HG52" s="64"/>
      <c r="HH52" s="64"/>
      <c r="HI52" s="64"/>
      <c r="HJ52" s="64"/>
      <c r="HK52" s="64"/>
      <c r="HL52" s="64"/>
      <c r="HM52" s="64"/>
      <c r="HN52" s="64"/>
      <c r="HO52" s="64"/>
      <c r="HP52" s="64"/>
      <c r="HQ52" s="64"/>
      <c r="HR52" s="64"/>
      <c r="HS52" s="64"/>
      <c r="HT52" s="64"/>
      <c r="HU52" s="64"/>
      <c r="HV52" s="64"/>
      <c r="HW52" s="64"/>
      <c r="HX52" s="64"/>
      <c r="HY52" s="64"/>
      <c r="HZ52" s="64"/>
      <c r="IA52" s="64"/>
      <c r="IB52" s="64"/>
      <c r="IC52" s="64"/>
      <c r="ID52" s="64"/>
      <c r="IE52" s="64"/>
      <c r="IF52" s="64"/>
      <c r="IG52" s="64"/>
      <c r="IH52" s="64"/>
      <c r="II52" s="64"/>
      <c r="IJ52" s="64"/>
      <c r="IK52" s="64"/>
      <c r="IL52" s="64"/>
      <c r="IM52" s="64"/>
      <c r="IN52" s="64"/>
      <c r="IO52" s="64"/>
      <c r="IP52" s="64"/>
      <c r="IQ52" s="64"/>
      <c r="IR52" s="64"/>
      <c r="IS52" s="64"/>
      <c r="IT52" s="64"/>
      <c r="IU52" s="64"/>
      <c r="IV52" s="64"/>
      <c r="IW52" s="64"/>
      <c r="IX52" s="64"/>
      <c r="IY52" s="64"/>
      <c r="IZ52" s="64"/>
      <c r="JA52" s="64"/>
      <c r="JB52" s="64"/>
      <c r="JC52" s="64"/>
      <c r="JD52" s="64"/>
      <c r="JE52" s="64"/>
      <c r="JF52" s="64"/>
      <c r="JG52" s="64"/>
      <c r="JH52" s="64"/>
      <c r="JI52" s="64"/>
      <c r="JJ52" s="64"/>
      <c r="JK52" s="64"/>
      <c r="JL52" s="64"/>
      <c r="JM52" s="64"/>
      <c r="JN52" s="64"/>
      <c r="JO52" s="64"/>
      <c r="JP52" s="64"/>
      <c r="JQ52" s="64"/>
      <c r="JR52" s="64"/>
      <c r="JS52" s="64"/>
      <c r="JT52" s="64"/>
      <c r="JU52" s="64"/>
      <c r="JV52" s="64"/>
      <c r="JW52" s="64"/>
      <c r="JX52" s="64"/>
      <c r="JY52" s="64"/>
      <c r="JZ52" s="64"/>
      <c r="KA52" s="64"/>
      <c r="KB52" s="64"/>
      <c r="KC52" s="64"/>
      <c r="KD52" s="64"/>
      <c r="KE52" s="64"/>
      <c r="KF52" s="64"/>
      <c r="KG52" s="64"/>
      <c r="KH52" s="64"/>
      <c r="KI52" s="64"/>
      <c r="KJ52" s="64"/>
      <c r="KK52" s="64"/>
      <c r="KL52" s="64"/>
      <c r="KM52" s="64"/>
      <c r="KN52" s="64"/>
      <c r="KO52" s="64"/>
      <c r="KP52" s="64"/>
      <c r="KQ52" s="64"/>
      <c r="KR52" s="64"/>
      <c r="KS52" s="64"/>
      <c r="KT52" s="64"/>
      <c r="KU52" s="64"/>
      <c r="KV52" s="64"/>
      <c r="KW52" s="64"/>
      <c r="KX52" s="64"/>
      <c r="KY52" s="64"/>
      <c r="KZ52" s="64"/>
      <c r="LA52" s="64"/>
      <c r="LB52" s="64"/>
      <c r="LC52" s="64"/>
      <c r="LD52" s="64"/>
      <c r="LE52" s="64"/>
      <c r="LF52" s="64"/>
      <c r="LG52" s="64"/>
      <c r="LH52" s="64"/>
      <c r="LI52" s="64"/>
      <c r="LJ52" s="64"/>
      <c r="LK52" s="64"/>
      <c r="LL52" s="64"/>
      <c r="LM52" s="64"/>
      <c r="LN52" s="64"/>
      <c r="LO52" s="64"/>
      <c r="LP52" s="64"/>
      <c r="LQ52" s="64"/>
      <c r="LR52" s="64"/>
      <c r="LS52" s="64"/>
      <c r="LT52" s="64"/>
      <c r="LU52" s="64"/>
      <c r="LV52" s="64"/>
      <c r="LW52" s="64"/>
      <c r="LX52" s="64"/>
      <c r="LY52" s="64"/>
      <c r="LZ52" s="64"/>
      <c r="MA52" s="64"/>
      <c r="MB52" s="64"/>
      <c r="MC52" s="64"/>
      <c r="MD52" s="64"/>
      <c r="ME52" s="64"/>
      <c r="MF52" s="64"/>
      <c r="MG52" s="64"/>
      <c r="MH52" s="64"/>
      <c r="MI52" s="64"/>
      <c r="MJ52" s="64"/>
      <c r="MK52" s="64"/>
      <c r="ML52" s="64"/>
      <c r="MM52" s="64"/>
      <c r="MN52" s="64"/>
      <c r="MO52" s="64"/>
      <c r="MP52" s="64"/>
      <c r="MQ52" s="64"/>
      <c r="MR52" s="64"/>
      <c r="MS52" s="64"/>
      <c r="MT52" s="64"/>
      <c r="MU52" s="64"/>
      <c r="MV52" s="64"/>
      <c r="MW52" s="64"/>
      <c r="MX52" s="64"/>
      <c r="MY52" s="64"/>
      <c r="MZ52" s="64"/>
      <c r="NA52" s="64"/>
      <c r="NB52" s="64"/>
      <c r="NC52" s="64"/>
      <c r="ND52" s="64"/>
      <c r="NE52" s="64"/>
      <c r="NF52" s="64"/>
      <c r="NG52" s="64"/>
      <c r="NH52" s="64"/>
      <c r="NI52" s="64"/>
      <c r="NJ52" s="64"/>
      <c r="NK52" s="64"/>
      <c r="NL52" s="64"/>
      <c r="NM52" s="64"/>
      <c r="NN52" s="64"/>
      <c r="NO52" s="64"/>
      <c r="NP52" s="64"/>
      <c r="NQ52" s="64"/>
      <c r="NR52" s="64"/>
      <c r="NS52" s="64"/>
      <c r="NT52" s="64"/>
      <c r="NU52" s="64"/>
      <c r="NV52" s="64"/>
      <c r="NW52" s="64"/>
      <c r="NX52" s="64"/>
      <c r="NY52" s="64"/>
      <c r="NZ52" s="64"/>
      <c r="OA52" s="64"/>
      <c r="OB52" s="64"/>
      <c r="OC52" s="64"/>
      <c r="OD52" s="64"/>
      <c r="OE52" s="64"/>
      <c r="OF52" s="64"/>
      <c r="OG52" s="64"/>
      <c r="OH52" s="64"/>
      <c r="OI52" s="64"/>
      <c r="OJ52" s="64"/>
      <c r="OK52" s="64"/>
      <c r="OL52" s="64"/>
      <c r="OM52" s="64"/>
      <c r="ON52" s="64"/>
      <c r="OO52" s="64"/>
      <c r="OP52" s="64"/>
      <c r="OQ52" s="64"/>
      <c r="OR52" s="64"/>
      <c r="OS52" s="64"/>
      <c r="OT52" s="64"/>
      <c r="OU52" s="64"/>
      <c r="OV52" s="64"/>
      <c r="OW52" s="64"/>
      <c r="OX52" s="64"/>
      <c r="OY52" s="64"/>
      <c r="OZ52" s="64"/>
      <c r="PA52" s="64"/>
      <c r="PB52" s="64"/>
      <c r="PC52" s="64"/>
      <c r="PD52" s="64"/>
      <c r="PE52" s="64"/>
      <c r="PF52" s="64"/>
      <c r="PG52" s="64"/>
      <c r="PH52" s="64"/>
      <c r="PI52" s="64"/>
      <c r="PJ52" s="64"/>
      <c r="PK52" s="64"/>
      <c r="PL52" s="64"/>
      <c r="PM52" s="64"/>
      <c r="PN52" s="64"/>
      <c r="PO52" s="64"/>
      <c r="PP52" s="64"/>
      <c r="PQ52" s="64"/>
      <c r="PR52" s="64"/>
      <c r="PS52" s="64"/>
      <c r="PT52" s="64"/>
      <c r="PU52" s="64"/>
      <c r="PV52" s="64"/>
      <c r="PW52" s="64"/>
      <c r="PX52" s="64"/>
      <c r="PY52" s="64"/>
      <c r="PZ52" s="64"/>
      <c r="QA52" s="64"/>
      <c r="QB52" s="64"/>
      <c r="QC52" s="64"/>
      <c r="QD52" s="64"/>
      <c r="QE52" s="64"/>
      <c r="QF52" s="64"/>
      <c r="QG52" s="64"/>
      <c r="QH52" s="64"/>
      <c r="QI52" s="64"/>
      <c r="QJ52" s="64"/>
      <c r="QK52" s="64"/>
      <c r="QL52" s="64"/>
      <c r="QM52" s="64"/>
      <c r="QN52" s="64"/>
      <c r="QO52" s="64"/>
      <c r="QP52" s="64"/>
      <c r="QQ52" s="64"/>
      <c r="QR52" s="64"/>
      <c r="QS52" s="64"/>
      <c r="QT52" s="64"/>
      <c r="QU52" s="64"/>
      <c r="QV52" s="64"/>
      <c r="QW52" s="64"/>
      <c r="QX52" s="64"/>
      <c r="QY52" s="64"/>
      <c r="QZ52" s="64"/>
      <c r="RA52" s="64"/>
      <c r="RB52" s="64"/>
      <c r="RC52" s="64"/>
      <c r="RD52" s="64"/>
      <c r="RE52" s="64"/>
      <c r="RF52" s="64"/>
      <c r="RG52" s="64"/>
      <c r="RH52" s="64"/>
      <c r="RI52" s="64"/>
      <c r="RJ52" s="64"/>
      <c r="RK52" s="64"/>
      <c r="RL52" s="64"/>
      <c r="RM52" s="64"/>
      <c r="RN52" s="64"/>
      <c r="RO52" s="64"/>
      <c r="RP52" s="64"/>
      <c r="RQ52" s="64"/>
      <c r="RR52" s="64"/>
      <c r="RS52" s="64"/>
      <c r="RT52" s="64"/>
      <c r="RU52" s="64"/>
      <c r="RV52" s="64"/>
      <c r="RW52" s="64"/>
      <c r="RX52" s="64"/>
      <c r="RY52" s="64"/>
      <c r="RZ52" s="64"/>
      <c r="SA52" s="64"/>
      <c r="SB52" s="64"/>
      <c r="SC52" s="64"/>
      <c r="SD52" s="64"/>
      <c r="SE52" s="64"/>
      <c r="SF52" s="64"/>
      <c r="SG52" s="64"/>
      <c r="SH52" s="64"/>
      <c r="SI52" s="64"/>
      <c r="SJ52" s="64"/>
      <c r="SK52" s="64"/>
      <c r="SL52" s="64"/>
      <c r="SM52" s="64"/>
      <c r="SN52" s="64"/>
      <c r="SO52" s="64"/>
      <c r="SP52" s="64"/>
      <c r="SQ52" s="64"/>
      <c r="SR52" s="64"/>
      <c r="SS52" s="64"/>
      <c r="ST52" s="64"/>
      <c r="SU52" s="64"/>
      <c r="SV52" s="64"/>
      <c r="SW52" s="64"/>
      <c r="SX52" s="64"/>
      <c r="SY52" s="64"/>
      <c r="SZ52" s="64"/>
      <c r="TA52" s="64"/>
      <c r="TB52" s="64"/>
      <c r="TC52" s="64"/>
      <c r="TD52" s="64"/>
      <c r="TE52" s="64"/>
      <c r="TF52" s="64"/>
      <c r="TG52" s="64"/>
      <c r="TH52" s="64"/>
      <c r="TI52" s="64"/>
      <c r="TJ52" s="64"/>
      <c r="TK52" s="64"/>
      <c r="TL52" s="64"/>
      <c r="TM52" s="64"/>
      <c r="TN52" s="64"/>
      <c r="TO52" s="64"/>
      <c r="TP52" s="64"/>
      <c r="TQ52" s="64"/>
      <c r="TR52" s="64"/>
      <c r="TS52" s="64"/>
      <c r="TT52" s="64"/>
      <c r="TU52" s="64"/>
      <c r="TV52" s="64"/>
      <c r="TW52" s="64"/>
      <c r="TX52" s="64"/>
      <c r="TY52" s="64"/>
      <c r="TZ52" s="64"/>
      <c r="UA52" s="64"/>
      <c r="UB52" s="64"/>
      <c r="UC52" s="64"/>
      <c r="UD52" s="64"/>
      <c r="UE52" s="64"/>
      <c r="UF52" s="64"/>
      <c r="UG52" s="64"/>
      <c r="UH52" s="64"/>
      <c r="UI52" s="64"/>
      <c r="UJ52" s="64"/>
      <c r="UK52" s="64"/>
      <c r="UL52" s="64"/>
      <c r="UM52" s="64"/>
      <c r="UN52" s="64"/>
      <c r="UO52" s="64"/>
      <c r="UP52" s="64"/>
      <c r="UQ52" s="64"/>
      <c r="UR52" s="64"/>
      <c r="US52" s="64"/>
      <c r="UT52" s="64"/>
      <c r="UU52" s="64"/>
      <c r="UV52" s="64"/>
      <c r="UW52" s="64"/>
      <c r="UX52" s="64"/>
      <c r="UY52" s="64"/>
      <c r="UZ52" s="64"/>
      <c r="VA52" s="64"/>
      <c r="VB52" s="64"/>
      <c r="VC52" s="64"/>
      <c r="VD52" s="64"/>
      <c r="VE52" s="64"/>
      <c r="VF52" s="64"/>
      <c r="VG52" s="64"/>
      <c r="VH52" s="64"/>
      <c r="VI52" s="64"/>
      <c r="VJ52" s="64"/>
      <c r="VK52" s="64"/>
      <c r="VL52" s="64"/>
      <c r="VM52" s="64"/>
      <c r="VN52" s="64"/>
      <c r="VO52" s="64"/>
      <c r="VP52" s="64"/>
      <c r="VQ52" s="64"/>
      <c r="VR52" s="64"/>
      <c r="VS52" s="64"/>
      <c r="VT52" s="64"/>
      <c r="VU52" s="64"/>
      <c r="VV52" s="64"/>
      <c r="VW52" s="64"/>
      <c r="VX52" s="64"/>
      <c r="VY52" s="64"/>
      <c r="VZ52" s="64"/>
      <c r="WA52" s="64"/>
      <c r="WB52" s="64"/>
      <c r="WC52" s="64"/>
      <c r="WD52" s="64"/>
      <c r="WE52" s="64"/>
      <c r="WF52" s="64"/>
      <c r="WG52" s="64"/>
      <c r="WH52" s="64"/>
      <c r="WI52" s="64"/>
      <c r="WJ52" s="64"/>
      <c r="WK52" s="64"/>
      <c r="WL52" s="64"/>
      <c r="WM52" s="64"/>
      <c r="WN52" s="64"/>
      <c r="WO52" s="64"/>
      <c r="WP52" s="64"/>
      <c r="WQ52" s="64"/>
      <c r="WR52" s="64"/>
      <c r="WS52" s="64"/>
      <c r="WT52" s="64"/>
      <c r="WU52" s="64"/>
      <c r="WV52" s="64"/>
      <c r="WW52" s="64"/>
      <c r="WX52" s="64"/>
      <c r="WY52" s="64"/>
      <c r="WZ52" s="64"/>
      <c r="XA52" s="64"/>
      <c r="XB52" s="64"/>
      <c r="XC52" s="64"/>
      <c r="XD52" s="64"/>
      <c r="XE52" s="64"/>
      <c r="XF52" s="64"/>
      <c r="XG52" s="64"/>
      <c r="XH52" s="64"/>
      <c r="XI52" s="64"/>
      <c r="XJ52" s="64"/>
      <c r="XK52" s="64"/>
      <c r="XL52" s="64"/>
      <c r="XM52" s="64"/>
      <c r="XN52" s="64"/>
      <c r="XO52" s="64"/>
      <c r="XP52" s="64"/>
      <c r="XQ52" s="64"/>
      <c r="XR52" s="64"/>
      <c r="XS52" s="64"/>
      <c r="XT52" s="64"/>
      <c r="XU52" s="64"/>
      <c r="XV52" s="64"/>
      <c r="XW52" s="64"/>
      <c r="XX52" s="64"/>
      <c r="XY52" s="64"/>
      <c r="XZ52" s="64"/>
      <c r="YA52" s="64"/>
      <c r="YB52" s="64"/>
      <c r="YC52" s="64"/>
      <c r="YD52" s="64"/>
      <c r="YE52" s="64"/>
      <c r="YF52" s="64"/>
      <c r="YG52" s="64"/>
      <c r="YH52" s="64"/>
      <c r="YI52" s="64"/>
      <c r="YJ52" s="64"/>
      <c r="YK52" s="64"/>
      <c r="YL52" s="64"/>
      <c r="YM52" s="64"/>
      <c r="YN52" s="64"/>
      <c r="YO52" s="64"/>
      <c r="YP52" s="64"/>
      <c r="YQ52" s="64"/>
      <c r="YR52" s="64"/>
      <c r="YS52" s="64"/>
      <c r="YT52" s="64"/>
      <c r="YU52" s="64"/>
      <c r="YV52" s="64"/>
      <c r="YW52" s="64"/>
      <c r="YX52" s="64"/>
      <c r="YY52" s="64"/>
      <c r="YZ52" s="64"/>
      <c r="ZA52" s="64"/>
      <c r="ZB52" s="64"/>
      <c r="ZC52" s="64"/>
      <c r="ZD52" s="64"/>
      <c r="ZE52" s="64"/>
      <c r="ZF52" s="64"/>
      <c r="ZG52" s="64"/>
      <c r="ZH52" s="64"/>
      <c r="ZI52" s="64"/>
      <c r="ZJ52" s="64"/>
      <c r="ZK52" s="64"/>
      <c r="ZL52" s="64"/>
      <c r="ZM52" s="64"/>
      <c r="ZN52" s="64"/>
      <c r="ZO52" s="64"/>
      <c r="ZP52" s="64"/>
      <c r="ZQ52" s="64"/>
      <c r="ZR52" s="64"/>
      <c r="ZS52" s="64"/>
      <c r="ZT52" s="64"/>
      <c r="ZU52" s="64"/>
      <c r="ZV52" s="64"/>
      <c r="ZW52" s="64"/>
      <c r="ZX52" s="64"/>
      <c r="ZY52" s="64"/>
      <c r="ZZ52" s="64"/>
      <c r="AAA52" s="64"/>
      <c r="AAB52" s="64"/>
      <c r="AAC52" s="64"/>
      <c r="AAD52" s="64"/>
      <c r="AAE52" s="64"/>
      <c r="AAF52" s="64"/>
      <c r="AAG52" s="64"/>
      <c r="AAH52" s="64"/>
      <c r="AAI52" s="64"/>
      <c r="AAJ52" s="64"/>
      <c r="AAK52" s="64"/>
      <c r="AAL52" s="64"/>
      <c r="AAM52" s="64"/>
      <c r="AAN52" s="64"/>
      <c r="AAO52" s="64"/>
      <c r="AAP52" s="64"/>
      <c r="AAQ52" s="64"/>
      <c r="AAR52" s="64"/>
      <c r="AAS52" s="64"/>
      <c r="AAT52" s="64"/>
      <c r="AAU52" s="64"/>
      <c r="AAV52" s="64"/>
      <c r="AAW52" s="64"/>
      <c r="AAX52" s="64"/>
      <c r="AAY52" s="64"/>
      <c r="AAZ52" s="64"/>
      <c r="ABA52" s="64"/>
      <c r="ABB52" s="64"/>
      <c r="ABC52" s="64"/>
      <c r="ABD52" s="64"/>
      <c r="ABE52" s="64"/>
      <c r="ABF52" s="64"/>
      <c r="ABG52" s="64"/>
      <c r="ABH52" s="64"/>
      <c r="ABI52" s="64"/>
      <c r="ABJ52" s="64"/>
      <c r="ABK52" s="64"/>
      <c r="ABL52" s="64"/>
      <c r="ABM52" s="64"/>
      <c r="ABN52" s="64"/>
      <c r="ABO52" s="64"/>
      <c r="ABP52" s="64"/>
      <c r="ABQ52" s="64"/>
      <c r="ABR52" s="64"/>
      <c r="ABS52" s="64"/>
      <c r="ABT52" s="64"/>
      <c r="ABU52" s="64"/>
      <c r="ABV52" s="64"/>
      <c r="ABW52" s="64"/>
      <c r="ABX52" s="64"/>
      <c r="ABY52" s="64"/>
      <c r="ABZ52" s="64"/>
      <c r="ACA52" s="64"/>
      <c r="ACB52" s="64"/>
      <c r="ACC52" s="64"/>
      <c r="ACD52" s="64"/>
      <c r="ACE52" s="64"/>
      <c r="ACF52" s="64"/>
      <c r="ACG52" s="64"/>
      <c r="ACH52" s="64"/>
      <c r="ACI52" s="64"/>
      <c r="ACJ52" s="64"/>
      <c r="ACK52" s="64"/>
      <c r="ACL52" s="64"/>
      <c r="ACM52" s="64"/>
      <c r="ACN52" s="64"/>
      <c r="ACO52" s="64"/>
      <c r="ACP52" s="64"/>
      <c r="ACQ52" s="64"/>
      <c r="ACR52" s="64"/>
      <c r="ACS52" s="64"/>
      <c r="ACT52" s="64"/>
      <c r="ACU52" s="64"/>
      <c r="ACV52" s="64"/>
      <c r="ACW52" s="64"/>
      <c r="ACX52" s="64"/>
      <c r="ACY52" s="64"/>
      <c r="ACZ52" s="64"/>
      <c r="ADA52" s="64"/>
      <c r="ADB52" s="64"/>
      <c r="ADC52" s="64"/>
      <c r="ADD52" s="64"/>
      <c r="ADE52" s="64"/>
      <c r="ADF52" s="64"/>
      <c r="ADG52" s="64"/>
      <c r="ADH52" s="64"/>
      <c r="ADI52" s="64"/>
      <c r="ADJ52" s="64"/>
      <c r="ADK52" s="64"/>
      <c r="ADL52" s="64"/>
      <c r="ADM52" s="64"/>
      <c r="ADN52" s="64"/>
      <c r="ADO52" s="64"/>
      <c r="ADP52" s="64"/>
      <c r="ADQ52" s="64"/>
      <c r="ADR52" s="64"/>
      <c r="ADS52" s="64"/>
      <c r="ADT52" s="64"/>
      <c r="ADU52" s="64"/>
      <c r="ADV52" s="64"/>
      <c r="ADW52" s="64"/>
      <c r="ADX52" s="64"/>
      <c r="ADY52" s="64"/>
      <c r="ADZ52" s="64"/>
      <c r="AEA52" s="64"/>
      <c r="AEB52" s="64"/>
      <c r="AEC52" s="64"/>
      <c r="AED52" s="64"/>
      <c r="AEE52" s="64"/>
      <c r="AEF52" s="64"/>
      <c r="AEG52" s="64"/>
      <c r="AEH52" s="64"/>
      <c r="AEI52" s="64"/>
      <c r="AEJ52" s="64"/>
      <c r="AEK52" s="64"/>
      <c r="AEL52" s="64"/>
      <c r="AEM52" s="64"/>
      <c r="AEN52" s="64"/>
      <c r="AEO52" s="64"/>
      <c r="AEP52" s="64"/>
      <c r="AEQ52" s="64"/>
      <c r="AER52" s="64"/>
      <c r="AES52" s="64"/>
      <c r="AET52" s="64"/>
      <c r="AEU52" s="64"/>
      <c r="AEV52" s="64"/>
      <c r="AEW52" s="64"/>
      <c r="AEX52" s="64"/>
      <c r="AEY52" s="64"/>
      <c r="AEZ52" s="64"/>
      <c r="AFA52" s="64"/>
      <c r="AFB52" s="64"/>
      <c r="AFC52" s="64"/>
      <c r="AFD52" s="64"/>
      <c r="AFE52" s="64"/>
      <c r="AFF52" s="64"/>
      <c r="AFG52" s="64"/>
      <c r="AFH52" s="64"/>
      <c r="AFI52" s="64"/>
      <c r="AFJ52" s="64"/>
      <c r="AFK52" s="64"/>
      <c r="AFL52" s="64"/>
      <c r="AFM52" s="64"/>
      <c r="AFN52" s="64"/>
      <c r="AFO52" s="64"/>
      <c r="AFP52" s="64"/>
      <c r="AFQ52" s="64"/>
      <c r="AFR52" s="64"/>
      <c r="AFS52" s="64"/>
      <c r="AFT52" s="64"/>
      <c r="AFU52" s="64"/>
      <c r="AFV52" s="64"/>
      <c r="AFW52" s="64"/>
      <c r="AFX52" s="64"/>
      <c r="AFY52" s="64"/>
      <c r="AFZ52" s="64"/>
      <c r="AGA52" s="64"/>
      <c r="AGB52" s="64"/>
      <c r="AGC52" s="64"/>
      <c r="AGD52" s="64"/>
      <c r="AGE52" s="64"/>
      <c r="AGF52" s="64"/>
      <c r="AGG52" s="64"/>
      <c r="AGH52" s="64"/>
      <c r="AGI52" s="64"/>
      <c r="AGJ52" s="64"/>
      <c r="AGK52" s="64"/>
      <c r="AGL52" s="64"/>
      <c r="AGM52" s="64"/>
      <c r="AGN52" s="64"/>
      <c r="AGO52" s="64"/>
      <c r="AGP52" s="64"/>
      <c r="AGQ52" s="64"/>
      <c r="AGR52" s="64"/>
      <c r="AGS52" s="64"/>
      <c r="AGT52" s="64"/>
      <c r="AGU52" s="64"/>
      <c r="AGV52" s="64"/>
      <c r="AGW52" s="64"/>
      <c r="AGX52" s="64"/>
      <c r="AGY52" s="64"/>
      <c r="AGZ52" s="64"/>
      <c r="AHA52" s="64"/>
      <c r="AHB52" s="64"/>
      <c r="AHC52" s="64"/>
      <c r="AHD52" s="64"/>
      <c r="AHE52" s="64"/>
      <c r="AHF52" s="64"/>
      <c r="AHG52" s="64"/>
      <c r="AHH52" s="64"/>
      <c r="AHI52" s="64"/>
      <c r="AHJ52" s="64"/>
      <c r="AHK52" s="64"/>
      <c r="AHL52" s="64"/>
      <c r="AHM52" s="64"/>
      <c r="AHN52" s="64"/>
      <c r="AHO52" s="64"/>
      <c r="AHP52" s="64"/>
      <c r="AHQ52" s="64"/>
      <c r="AHR52" s="64"/>
      <c r="AHS52" s="64"/>
      <c r="AHT52" s="64"/>
      <c r="AHU52" s="64"/>
      <c r="AHV52" s="64"/>
      <c r="AHW52" s="64"/>
      <c r="AHX52" s="64"/>
      <c r="AHY52" s="64"/>
      <c r="AHZ52" s="64"/>
      <c r="AIA52" s="64"/>
      <c r="AIB52" s="64"/>
      <c r="AIC52" s="64"/>
      <c r="AID52" s="64"/>
      <c r="AIE52" s="64"/>
      <c r="AIF52" s="64"/>
      <c r="AIG52" s="64"/>
      <c r="AIH52" s="64"/>
      <c r="AII52" s="64"/>
      <c r="AIJ52" s="64"/>
      <c r="AIK52" s="64"/>
      <c r="AIL52" s="64"/>
      <c r="AIM52" s="64"/>
      <c r="AIN52" s="64"/>
      <c r="AIO52" s="64"/>
      <c r="AIP52" s="64"/>
      <c r="AIQ52" s="64"/>
      <c r="AIR52" s="64"/>
      <c r="AIS52" s="64"/>
      <c r="AIT52" s="64"/>
      <c r="AIU52" s="64"/>
      <c r="AIV52" s="64"/>
      <c r="AIW52" s="64"/>
      <c r="AIX52" s="64"/>
      <c r="AIY52" s="64"/>
      <c r="AIZ52" s="64"/>
      <c r="AJA52" s="64"/>
      <c r="AJB52" s="64"/>
      <c r="AJC52" s="64"/>
      <c r="AJD52" s="64"/>
      <c r="AJE52" s="64"/>
      <c r="AJF52" s="64"/>
      <c r="AJG52" s="64"/>
      <c r="AJH52" s="64"/>
      <c r="AJI52" s="64"/>
      <c r="AJJ52" s="64"/>
      <c r="AJK52" s="64"/>
      <c r="AJL52" s="64"/>
      <c r="AJM52" s="64"/>
      <c r="AJN52" s="64"/>
      <c r="AJO52" s="64"/>
      <c r="AJP52" s="64"/>
      <c r="AJQ52" s="64"/>
      <c r="AJR52" s="64"/>
      <c r="AJS52" s="64"/>
      <c r="AJT52" s="64"/>
      <c r="AJU52" s="64"/>
      <c r="AJV52" s="64"/>
      <c r="AJW52" s="64"/>
      <c r="AJX52" s="64"/>
      <c r="AJY52" s="64"/>
      <c r="AJZ52" s="64"/>
      <c r="AKA52" s="64"/>
      <c r="AKB52" s="64"/>
      <c r="AKC52" s="64"/>
      <c r="AKD52" s="64"/>
      <c r="AKE52" s="64"/>
      <c r="AKF52" s="64"/>
      <c r="AKG52" s="64"/>
      <c r="AKH52" s="64"/>
      <c r="AKI52" s="64"/>
      <c r="AKJ52" s="64"/>
      <c r="AKK52" s="64"/>
      <c r="AKL52" s="64"/>
      <c r="AKM52" s="64"/>
      <c r="AKN52" s="64"/>
      <c r="AKO52" s="64"/>
      <c r="AKP52" s="64"/>
      <c r="AKQ52" s="64"/>
      <c r="AKR52" s="64"/>
      <c r="AKS52" s="64"/>
      <c r="AKT52" s="64"/>
      <c r="AKU52" s="64"/>
      <c r="AKV52" s="64"/>
      <c r="AKW52" s="64"/>
      <c r="AKX52" s="64"/>
      <c r="AKY52" s="64"/>
      <c r="AKZ52" s="64"/>
      <c r="ALA52" s="64"/>
      <c r="ALB52" s="64"/>
      <c r="ALC52" s="64"/>
      <c r="ALD52" s="64"/>
      <c r="ALE52" s="64"/>
      <c r="ALF52" s="64"/>
      <c r="ALG52" s="64"/>
      <c r="ALH52" s="64"/>
      <c r="ALI52" s="64"/>
      <c r="ALJ52" s="64"/>
      <c r="ALK52" s="64"/>
      <c r="ALL52" s="64"/>
      <c r="ALM52" s="64"/>
      <c r="ALN52" s="64"/>
      <c r="ALO52" s="64"/>
      <c r="ALP52" s="64"/>
      <c r="ALQ52" s="64"/>
      <c r="ALR52" s="64"/>
      <c r="ALS52" s="64"/>
      <c r="ALT52" s="64"/>
      <c r="ALU52" s="64"/>
      <c r="ALV52" s="64"/>
      <c r="ALW52" s="64"/>
      <c r="ALX52" s="64"/>
      <c r="ALY52" s="64"/>
      <c r="ALZ52" s="64"/>
      <c r="AMA52" s="64"/>
      <c r="AMB52" s="64"/>
      <c r="AMC52" s="64"/>
      <c r="AMD52" s="64"/>
      <c r="AME52" s="64"/>
      <c r="AMF52" s="64"/>
      <c r="AMG52" s="64"/>
      <c r="AMH52" s="64"/>
      <c r="AMI52" s="64"/>
      <c r="AMJ52" s="64"/>
      <c r="AMK52" s="64"/>
      <c r="AML52" s="64"/>
      <c r="AMM52" s="64"/>
      <c r="AMN52" s="64"/>
      <c r="AMO52" s="64"/>
      <c r="AMP52" s="64"/>
      <c r="AMQ52" s="64"/>
      <c r="AMR52" s="64"/>
      <c r="AMS52" s="64"/>
      <c r="AMT52" s="64"/>
      <c r="AMU52" s="64"/>
      <c r="AMV52" s="64"/>
      <c r="AMW52" s="64"/>
      <c r="AMX52" s="64"/>
      <c r="AMY52" s="64"/>
      <c r="AMZ52" s="64"/>
      <c r="ANA52" s="64"/>
      <c r="ANB52" s="64"/>
      <c r="ANC52" s="64"/>
      <c r="AND52" s="64"/>
      <c r="ANE52" s="64"/>
      <c r="ANF52" s="64"/>
      <c r="ANG52" s="64"/>
      <c r="ANH52" s="64"/>
      <c r="ANI52" s="64"/>
      <c r="ANJ52" s="64"/>
      <c r="ANK52" s="64"/>
      <c r="ANL52" s="64"/>
      <c r="ANM52" s="64"/>
      <c r="ANN52" s="64"/>
      <c r="ANO52" s="64"/>
      <c r="ANP52" s="64"/>
      <c r="ANQ52" s="64"/>
      <c r="ANR52" s="64"/>
      <c r="ANS52" s="64"/>
      <c r="ANT52" s="64"/>
      <c r="ANU52" s="64"/>
      <c r="ANV52" s="64"/>
      <c r="ANW52" s="64"/>
      <c r="ANX52" s="64"/>
      <c r="ANY52" s="64"/>
      <c r="ANZ52" s="64"/>
      <c r="AOA52" s="64"/>
      <c r="AOB52" s="64"/>
      <c r="AOC52" s="64"/>
      <c r="AOD52" s="64"/>
      <c r="AOE52" s="64"/>
      <c r="AOF52" s="64"/>
      <c r="AOG52" s="64"/>
      <c r="AOH52" s="64"/>
      <c r="AOI52" s="64"/>
      <c r="AOJ52" s="64"/>
      <c r="AOK52" s="64"/>
      <c r="AOL52" s="64"/>
      <c r="AOM52" s="64"/>
      <c r="AON52" s="64"/>
      <c r="AOO52" s="64"/>
      <c r="AOP52" s="64"/>
      <c r="AOQ52" s="64"/>
      <c r="AOR52" s="64"/>
      <c r="AOS52" s="64"/>
      <c r="AOT52" s="64"/>
      <c r="AOU52" s="64"/>
      <c r="AOV52" s="64"/>
      <c r="AOW52" s="64"/>
      <c r="AOX52" s="64"/>
      <c r="AOY52" s="64"/>
      <c r="AOZ52" s="64"/>
      <c r="APA52" s="64"/>
      <c r="APB52" s="64"/>
      <c r="APC52" s="64"/>
      <c r="APD52" s="64"/>
      <c r="APE52" s="64"/>
      <c r="APF52" s="64"/>
      <c r="APG52" s="64"/>
      <c r="APH52" s="64"/>
      <c r="API52" s="64"/>
      <c r="APJ52" s="64"/>
      <c r="APK52" s="64"/>
      <c r="APL52" s="64"/>
      <c r="APM52" s="64"/>
      <c r="APN52" s="64"/>
      <c r="APO52" s="64"/>
      <c r="APP52" s="64"/>
      <c r="APQ52" s="64"/>
      <c r="APR52" s="64"/>
      <c r="APS52" s="64"/>
      <c r="APT52" s="64"/>
      <c r="APU52" s="64"/>
      <c r="APV52" s="64"/>
      <c r="APW52" s="64"/>
      <c r="APX52" s="64"/>
      <c r="APY52" s="64"/>
      <c r="APZ52" s="64"/>
      <c r="AQA52" s="64"/>
      <c r="AQB52" s="64"/>
      <c r="AQC52" s="64"/>
      <c r="AQD52" s="64"/>
      <c r="AQE52" s="64"/>
      <c r="AQF52" s="64"/>
      <c r="AQG52" s="64"/>
      <c r="AQH52" s="64"/>
      <c r="AQI52" s="64"/>
      <c r="AQJ52" s="64"/>
      <c r="AQK52" s="64"/>
      <c r="AQL52" s="64"/>
      <c r="AQM52" s="64"/>
      <c r="AQN52" s="64"/>
      <c r="AQO52" s="64"/>
      <c r="AQP52" s="64"/>
      <c r="AQQ52" s="64"/>
      <c r="AQR52" s="64"/>
      <c r="AQS52" s="64"/>
      <c r="AQT52" s="64"/>
      <c r="AQU52" s="64"/>
      <c r="AQV52" s="64"/>
      <c r="AQW52" s="64"/>
      <c r="AQX52" s="64"/>
      <c r="AQY52" s="64"/>
      <c r="AQZ52" s="64"/>
      <c r="ARA52" s="64"/>
      <c r="ARB52" s="64"/>
      <c r="ARC52" s="64"/>
      <c r="ARD52" s="64"/>
      <c r="ARE52" s="64"/>
      <c r="ARF52" s="64"/>
      <c r="ARG52" s="64"/>
      <c r="ARH52" s="64"/>
      <c r="ARI52" s="64"/>
      <c r="ARJ52" s="64"/>
      <c r="ARK52" s="64"/>
      <c r="ARL52" s="64"/>
      <c r="ARM52" s="64"/>
      <c r="ARN52" s="64"/>
      <c r="ARO52" s="64"/>
      <c r="ARP52" s="64"/>
      <c r="ARQ52" s="64"/>
      <c r="ARR52" s="64"/>
      <c r="ARS52" s="64"/>
      <c r="ART52" s="64"/>
      <c r="ARU52" s="64"/>
      <c r="ARV52" s="64"/>
      <c r="ARW52" s="64"/>
      <c r="ARX52" s="64"/>
      <c r="ARY52" s="64"/>
      <c r="ARZ52" s="64"/>
      <c r="ASA52" s="64"/>
      <c r="ASB52" s="64"/>
      <c r="ASC52" s="64"/>
      <c r="ASD52" s="64"/>
      <c r="ASE52" s="64"/>
      <c r="ASF52" s="64"/>
      <c r="ASG52" s="64"/>
      <c r="ASH52" s="64"/>
      <c r="ASI52" s="64"/>
      <c r="ASJ52" s="64"/>
      <c r="ASK52" s="64"/>
      <c r="ASL52" s="64"/>
      <c r="ASM52" s="64"/>
      <c r="ASN52" s="64"/>
      <c r="ASO52" s="64"/>
      <c r="ASP52" s="64"/>
      <c r="ASQ52" s="64"/>
      <c r="ASR52" s="64"/>
      <c r="ASS52" s="64"/>
      <c r="AST52" s="64"/>
      <c r="ASU52" s="64"/>
      <c r="ASV52" s="64"/>
      <c r="ASW52" s="64"/>
      <c r="ASX52" s="64"/>
      <c r="ASY52" s="64"/>
      <c r="ASZ52" s="64"/>
      <c r="ATA52" s="64"/>
      <c r="ATB52" s="64"/>
      <c r="ATC52" s="64"/>
      <c r="ATD52" s="64"/>
      <c r="ATE52" s="64"/>
      <c r="ATF52" s="64"/>
      <c r="ATG52" s="64"/>
      <c r="ATH52" s="64"/>
      <c r="ATI52" s="64"/>
      <c r="ATJ52" s="64"/>
      <c r="ATK52" s="64"/>
      <c r="ATL52" s="64"/>
      <c r="ATM52" s="64"/>
      <c r="ATN52" s="64"/>
      <c r="ATO52" s="64"/>
      <c r="ATP52" s="64"/>
      <c r="ATQ52" s="64"/>
      <c r="ATR52" s="64"/>
      <c r="ATS52" s="64"/>
      <c r="ATT52" s="64"/>
      <c r="ATU52" s="64"/>
      <c r="ATV52" s="64"/>
      <c r="ATW52" s="64"/>
      <c r="ATX52" s="64"/>
      <c r="ATY52" s="64"/>
      <c r="ATZ52" s="64"/>
      <c r="AUA52" s="64"/>
      <c r="AUB52" s="64"/>
      <c r="AUC52" s="64"/>
      <c r="AUD52" s="64"/>
      <c r="AUE52" s="64"/>
      <c r="AUF52" s="64"/>
      <c r="AUG52" s="64"/>
      <c r="AUH52" s="64"/>
      <c r="AUI52" s="64"/>
      <c r="AUJ52" s="64"/>
      <c r="AUK52" s="64"/>
      <c r="AUL52" s="64"/>
      <c r="AUM52" s="64"/>
      <c r="AUN52" s="64"/>
      <c r="AUO52" s="64"/>
      <c r="AUP52" s="64"/>
      <c r="AUQ52" s="64"/>
      <c r="AUR52" s="64"/>
      <c r="AUS52" s="64"/>
      <c r="AUT52" s="64"/>
      <c r="AUU52" s="64"/>
      <c r="AUV52" s="64"/>
      <c r="AUW52" s="64"/>
      <c r="AUX52" s="64"/>
      <c r="AUY52" s="64"/>
      <c r="AUZ52" s="64"/>
      <c r="AVA52" s="64"/>
      <c r="AVB52" s="64"/>
      <c r="AVC52" s="64"/>
      <c r="AVD52" s="64"/>
      <c r="AVE52" s="64"/>
      <c r="AVF52" s="64"/>
      <c r="AVG52" s="64"/>
      <c r="AVH52" s="64"/>
      <c r="AVI52" s="64"/>
      <c r="AVJ52" s="64"/>
      <c r="AVK52" s="64"/>
      <c r="AVL52" s="64"/>
      <c r="AVM52" s="64"/>
      <c r="AVN52" s="64"/>
      <c r="AVO52" s="64"/>
      <c r="AVP52" s="64"/>
      <c r="AVQ52" s="64"/>
      <c r="AVR52" s="64"/>
      <c r="AVS52" s="64"/>
      <c r="AVT52" s="64"/>
      <c r="AVU52" s="64"/>
      <c r="AVV52" s="64"/>
      <c r="AVW52" s="64"/>
      <c r="AVX52" s="64"/>
      <c r="AVY52" s="64"/>
      <c r="AVZ52" s="64"/>
      <c r="AWA52" s="64"/>
      <c r="AWB52" s="64"/>
      <c r="AWC52" s="64"/>
      <c r="AWD52" s="64"/>
      <c r="AWE52" s="64"/>
      <c r="AWF52" s="64"/>
      <c r="AWG52" s="64"/>
      <c r="AWH52" s="64"/>
      <c r="AWI52" s="64"/>
      <c r="AWJ52" s="64"/>
      <c r="AWK52" s="64"/>
      <c r="AWL52" s="64"/>
      <c r="AWM52" s="64"/>
      <c r="AWN52" s="64"/>
      <c r="AWO52" s="64"/>
      <c r="AWP52" s="64"/>
      <c r="AWQ52" s="64"/>
      <c r="AWR52" s="64"/>
      <c r="AWS52" s="64"/>
      <c r="AWT52" s="64"/>
      <c r="AWU52" s="64"/>
      <c r="AWV52" s="64"/>
      <c r="AWW52" s="64"/>
      <c r="AWX52" s="64"/>
      <c r="AWY52" s="64"/>
      <c r="AWZ52" s="64"/>
      <c r="AXA52" s="64"/>
      <c r="AXB52" s="64"/>
      <c r="AXC52" s="64"/>
      <c r="AXD52" s="64"/>
      <c r="AXE52" s="64"/>
      <c r="AXF52" s="64"/>
      <c r="AXG52" s="64"/>
      <c r="AXH52" s="64"/>
      <c r="AXI52" s="64"/>
      <c r="AXJ52" s="64"/>
      <c r="AXK52" s="64"/>
      <c r="AXL52" s="64"/>
      <c r="AXM52" s="64"/>
      <c r="AXN52" s="64"/>
      <c r="AXO52" s="64"/>
      <c r="AXP52" s="64"/>
      <c r="AXQ52" s="64"/>
      <c r="AXR52" s="64"/>
      <c r="AXS52" s="64"/>
      <c r="AXT52" s="64"/>
      <c r="AXU52" s="64"/>
      <c r="AXV52" s="64"/>
      <c r="AXW52" s="64"/>
      <c r="AXX52" s="64"/>
      <c r="AXY52" s="64"/>
      <c r="AXZ52" s="64"/>
      <c r="AYA52" s="64"/>
      <c r="AYB52" s="64"/>
      <c r="AYC52" s="64"/>
      <c r="AYD52" s="64"/>
      <c r="AYE52" s="64"/>
      <c r="AYF52" s="64"/>
      <c r="AYG52" s="64"/>
      <c r="AYH52" s="64"/>
      <c r="AYI52" s="64"/>
      <c r="AYJ52" s="64"/>
      <c r="AYK52" s="64"/>
      <c r="AYL52" s="64"/>
      <c r="AYM52" s="64"/>
      <c r="AYN52" s="64"/>
      <c r="AYO52" s="64"/>
      <c r="AYP52" s="64"/>
      <c r="AYQ52" s="64"/>
      <c r="AYR52" s="64"/>
      <c r="AYS52" s="64"/>
      <c r="AYT52" s="64"/>
      <c r="AYU52" s="64"/>
      <c r="AYV52" s="64"/>
      <c r="AYW52" s="64"/>
      <c r="AYX52" s="64"/>
      <c r="AYY52" s="64"/>
      <c r="AYZ52" s="64"/>
      <c r="AZA52" s="64"/>
      <c r="AZB52" s="64"/>
      <c r="AZC52" s="64"/>
      <c r="AZD52" s="64"/>
      <c r="AZE52" s="64"/>
      <c r="AZF52" s="64"/>
      <c r="AZG52" s="64"/>
      <c r="AZH52" s="64"/>
      <c r="AZI52" s="64"/>
      <c r="AZJ52" s="64"/>
      <c r="AZK52" s="64"/>
      <c r="AZL52" s="64"/>
      <c r="AZM52" s="64"/>
      <c r="AZN52" s="64"/>
      <c r="AZO52" s="64"/>
      <c r="AZP52" s="64"/>
      <c r="AZQ52" s="64"/>
      <c r="AZR52" s="64"/>
      <c r="AZS52" s="64"/>
      <c r="AZT52" s="64"/>
      <c r="AZU52" s="64"/>
      <c r="AZV52" s="64"/>
      <c r="AZW52" s="64"/>
      <c r="AZX52" s="64"/>
      <c r="AZY52" s="64"/>
      <c r="AZZ52" s="64"/>
      <c r="BAA52" s="64"/>
      <c r="BAB52" s="64"/>
      <c r="BAC52" s="64"/>
      <c r="BAD52" s="64"/>
      <c r="BAE52" s="64"/>
      <c r="BAF52" s="64"/>
      <c r="BAG52" s="64"/>
      <c r="BAH52" s="64"/>
      <c r="BAI52" s="64"/>
      <c r="BAJ52" s="64"/>
      <c r="BAK52" s="64"/>
      <c r="BAL52" s="64"/>
      <c r="BAM52" s="64"/>
      <c r="BAN52" s="64"/>
      <c r="BAO52" s="64"/>
      <c r="BAP52" s="64"/>
      <c r="BAQ52" s="64"/>
      <c r="BAR52" s="64"/>
      <c r="BAS52" s="64"/>
      <c r="BAT52" s="64"/>
      <c r="BAU52" s="64"/>
      <c r="BAV52" s="64"/>
      <c r="BAW52" s="64"/>
      <c r="BAX52" s="64"/>
      <c r="BAY52" s="64"/>
      <c r="BAZ52" s="64"/>
      <c r="BBA52" s="64"/>
      <c r="BBB52" s="64"/>
      <c r="BBC52" s="64"/>
      <c r="BBD52" s="64"/>
      <c r="BBE52" s="64"/>
      <c r="BBF52" s="64"/>
      <c r="BBG52" s="64"/>
      <c r="BBH52" s="64"/>
      <c r="BBI52" s="64"/>
      <c r="BBJ52" s="64"/>
      <c r="BBK52" s="64"/>
      <c r="BBL52" s="64"/>
      <c r="BBM52" s="64"/>
      <c r="BBN52" s="64"/>
      <c r="BBO52" s="64"/>
      <c r="BBP52" s="64"/>
      <c r="BBQ52" s="64"/>
      <c r="BBR52" s="64"/>
      <c r="BBS52" s="64"/>
      <c r="BBT52" s="64"/>
      <c r="BBU52" s="64"/>
      <c r="BBV52" s="64"/>
      <c r="BBW52" s="64"/>
      <c r="BBX52" s="64"/>
      <c r="BBY52" s="64"/>
      <c r="BBZ52" s="64"/>
      <c r="BCA52" s="64"/>
      <c r="BCB52" s="64"/>
      <c r="BCC52" s="64"/>
      <c r="BCD52" s="64"/>
      <c r="BCE52" s="64"/>
      <c r="BCF52" s="64"/>
      <c r="BCG52" s="64"/>
      <c r="BCH52" s="64"/>
      <c r="BCI52" s="64"/>
      <c r="BCJ52" s="64"/>
      <c r="BCK52" s="64"/>
      <c r="BCL52" s="64"/>
      <c r="BCM52" s="64"/>
      <c r="BCN52" s="64"/>
      <c r="BCO52" s="64"/>
      <c r="BCP52" s="64"/>
      <c r="BCQ52" s="64"/>
      <c r="BCR52" s="64"/>
      <c r="BCS52" s="64"/>
      <c r="BCT52" s="64"/>
      <c r="BCU52" s="64"/>
      <c r="BCV52" s="64"/>
      <c r="BCW52" s="64"/>
      <c r="BCX52" s="64"/>
      <c r="BCY52" s="64"/>
      <c r="BCZ52" s="64"/>
      <c r="BDA52" s="64"/>
      <c r="BDB52" s="64"/>
      <c r="BDC52" s="64"/>
      <c r="BDD52" s="64"/>
      <c r="BDE52" s="64"/>
      <c r="BDF52" s="64"/>
      <c r="BDG52" s="64"/>
      <c r="BDH52" s="64"/>
      <c r="BDI52" s="64"/>
      <c r="BDJ52" s="64"/>
      <c r="BDK52" s="64"/>
      <c r="BDL52" s="64"/>
      <c r="BDM52" s="64"/>
      <c r="BDN52" s="64"/>
      <c r="BDO52" s="64"/>
      <c r="BDP52" s="64"/>
      <c r="BDQ52" s="64"/>
      <c r="BDR52" s="64"/>
      <c r="BDS52" s="64"/>
      <c r="BDT52" s="64"/>
      <c r="BDU52" s="64"/>
      <c r="BDV52" s="64"/>
      <c r="BDW52" s="64"/>
      <c r="BDX52" s="64"/>
      <c r="BDY52" s="64"/>
      <c r="BDZ52" s="64"/>
      <c r="BEA52" s="64"/>
      <c r="BEB52" s="64"/>
      <c r="BEC52" s="64"/>
      <c r="BED52" s="64"/>
      <c r="BEE52" s="64"/>
      <c r="BEF52" s="64"/>
      <c r="BEG52" s="64"/>
      <c r="BEH52" s="64"/>
      <c r="BEI52" s="64"/>
      <c r="BEJ52" s="64"/>
      <c r="BEK52" s="64"/>
      <c r="BEL52" s="64"/>
      <c r="BEM52" s="64"/>
      <c r="BEN52" s="64"/>
      <c r="BEO52" s="64"/>
      <c r="BEP52" s="64"/>
      <c r="BEQ52" s="64"/>
      <c r="BER52" s="64"/>
      <c r="BES52" s="64"/>
      <c r="BET52" s="64"/>
      <c r="BEU52" s="64"/>
      <c r="BEV52" s="64"/>
      <c r="BEW52" s="64"/>
      <c r="BEX52" s="64"/>
      <c r="BEY52" s="64"/>
      <c r="BEZ52" s="64"/>
      <c r="BFA52" s="64"/>
      <c r="BFB52" s="64"/>
      <c r="BFC52" s="64"/>
      <c r="BFD52" s="64"/>
      <c r="BFE52" s="64"/>
      <c r="BFF52" s="64"/>
      <c r="BFG52" s="64"/>
      <c r="BFH52" s="64"/>
      <c r="BFI52" s="64"/>
      <c r="BFJ52" s="64"/>
      <c r="BFK52" s="64"/>
      <c r="BFL52" s="64"/>
      <c r="BFM52" s="64"/>
      <c r="BFN52" s="64"/>
      <c r="BFO52" s="64"/>
      <c r="BFP52" s="64"/>
      <c r="BFQ52" s="64"/>
      <c r="BFR52" s="64"/>
      <c r="BFS52" s="64"/>
      <c r="BFT52" s="64"/>
      <c r="BFU52" s="64"/>
      <c r="BFV52" s="64"/>
      <c r="BFW52" s="64"/>
      <c r="BFX52" s="64"/>
      <c r="BFY52" s="64"/>
      <c r="BFZ52" s="64"/>
      <c r="BGA52" s="64"/>
      <c r="BGB52" s="64"/>
      <c r="BGC52" s="64"/>
      <c r="BGD52" s="64"/>
      <c r="BGE52" s="64"/>
      <c r="BGF52" s="64"/>
      <c r="BGG52" s="64"/>
      <c r="BGH52" s="64"/>
      <c r="BGI52" s="64"/>
      <c r="BGJ52" s="64"/>
      <c r="BGK52" s="64"/>
      <c r="BGL52" s="64"/>
      <c r="BGM52" s="64"/>
      <c r="BGN52" s="64"/>
      <c r="BGO52" s="64"/>
      <c r="BGP52" s="64"/>
      <c r="BGQ52" s="64"/>
      <c r="BGR52" s="64"/>
      <c r="BGS52" s="64"/>
      <c r="BGT52" s="64"/>
      <c r="BGU52" s="64"/>
      <c r="BGV52" s="64"/>
      <c r="BGW52" s="64"/>
      <c r="BGX52" s="64"/>
      <c r="BGY52" s="64"/>
      <c r="BGZ52" s="64"/>
      <c r="BHA52" s="64"/>
      <c r="BHB52" s="64"/>
      <c r="BHC52" s="64"/>
      <c r="BHD52" s="64"/>
      <c r="BHE52" s="64"/>
      <c r="BHF52" s="64"/>
      <c r="BHG52" s="64"/>
      <c r="BHH52" s="64"/>
      <c r="BHI52" s="64"/>
      <c r="BHJ52" s="64"/>
      <c r="BHK52" s="64"/>
      <c r="BHL52" s="64"/>
      <c r="BHM52" s="64"/>
      <c r="BHN52" s="64"/>
      <c r="BHO52" s="64"/>
      <c r="BHP52" s="64"/>
      <c r="BHQ52" s="64"/>
      <c r="BHR52" s="64"/>
      <c r="BHS52" s="64"/>
      <c r="BHT52" s="64"/>
      <c r="BHU52" s="64"/>
      <c r="BHV52" s="64"/>
      <c r="BHW52" s="64"/>
      <c r="BHX52" s="64"/>
      <c r="BHY52" s="64"/>
      <c r="BHZ52" s="64"/>
      <c r="BIA52" s="64"/>
      <c r="BIB52" s="64"/>
      <c r="BIC52" s="64"/>
      <c r="BID52" s="64"/>
      <c r="BIE52" s="64"/>
      <c r="BIF52" s="64"/>
      <c r="BIG52" s="64"/>
      <c r="BIH52" s="64"/>
      <c r="BII52" s="64"/>
      <c r="BIJ52" s="64"/>
      <c r="BIK52" s="64"/>
      <c r="BIL52" s="64"/>
      <c r="BIM52" s="64"/>
      <c r="BIN52" s="64"/>
      <c r="BIO52" s="64"/>
      <c r="BIP52" s="64"/>
      <c r="BIQ52" s="64"/>
      <c r="BIR52" s="64"/>
      <c r="BIS52" s="64"/>
      <c r="BIT52" s="64"/>
      <c r="BIU52" s="64"/>
      <c r="BIV52" s="64"/>
      <c r="BIW52" s="64"/>
      <c r="BIX52" s="64"/>
      <c r="BIY52" s="64"/>
      <c r="BIZ52" s="64"/>
      <c r="BJA52" s="64"/>
      <c r="BJB52" s="64"/>
      <c r="BJC52" s="64"/>
      <c r="BJD52" s="64"/>
      <c r="BJE52" s="64"/>
      <c r="BJF52" s="64"/>
      <c r="BJG52" s="64"/>
      <c r="BJH52" s="64"/>
      <c r="BJI52" s="64"/>
      <c r="BJJ52" s="64"/>
      <c r="BJK52" s="64"/>
      <c r="BJL52" s="64"/>
      <c r="BJM52" s="64"/>
      <c r="BJN52" s="64"/>
      <c r="BJO52" s="64"/>
      <c r="BJP52" s="64"/>
      <c r="BJQ52" s="64"/>
      <c r="BJR52" s="64"/>
      <c r="BJS52" s="64"/>
      <c r="BJT52" s="64"/>
      <c r="BJU52" s="64"/>
      <c r="BJV52" s="64"/>
      <c r="BJW52" s="64"/>
      <c r="BJX52" s="64"/>
      <c r="BJY52" s="64"/>
      <c r="BJZ52" s="64"/>
      <c r="BKA52" s="64"/>
      <c r="BKB52" s="64"/>
      <c r="BKC52" s="64"/>
      <c r="BKD52" s="64"/>
      <c r="BKE52" s="64"/>
      <c r="BKF52" s="64"/>
      <c r="BKG52" s="64"/>
      <c r="BKH52" s="64"/>
      <c r="BKI52" s="64"/>
      <c r="BKJ52" s="64"/>
      <c r="BKK52" s="64"/>
      <c r="BKL52" s="64"/>
      <c r="BKM52" s="64"/>
      <c r="BKN52" s="64"/>
      <c r="BKO52" s="64"/>
      <c r="BKP52" s="64"/>
      <c r="BKQ52" s="64"/>
      <c r="BKR52" s="64"/>
      <c r="BKS52" s="64"/>
      <c r="BKT52" s="64"/>
      <c r="BKU52" s="64"/>
      <c r="BKV52" s="64"/>
      <c r="BKW52" s="64"/>
      <c r="BKX52" s="64"/>
      <c r="BKY52" s="64"/>
      <c r="BKZ52" s="64"/>
      <c r="BLA52" s="64"/>
      <c r="BLB52" s="64"/>
      <c r="BLC52" s="64"/>
      <c r="BLD52" s="64"/>
      <c r="BLE52" s="64"/>
      <c r="BLF52" s="64"/>
      <c r="BLG52" s="64"/>
      <c r="BLH52" s="64"/>
      <c r="BLI52" s="64"/>
      <c r="BLJ52" s="64"/>
      <c r="BLK52" s="64"/>
      <c r="BLL52" s="64"/>
      <c r="BLM52" s="64"/>
      <c r="BLN52" s="64"/>
      <c r="BLO52" s="64"/>
      <c r="BLP52" s="64"/>
      <c r="BLQ52" s="64"/>
      <c r="BLR52" s="64"/>
      <c r="BLS52" s="64"/>
      <c r="BLT52" s="64"/>
      <c r="BLU52" s="64"/>
      <c r="BLV52" s="64"/>
      <c r="BLW52" s="64"/>
      <c r="BLX52" s="64"/>
      <c r="BLY52" s="64"/>
      <c r="BLZ52" s="64"/>
      <c r="BMA52" s="64"/>
      <c r="BMB52" s="64"/>
      <c r="BMC52" s="64"/>
      <c r="BMD52" s="64"/>
      <c r="BME52" s="64"/>
      <c r="BMF52" s="64"/>
      <c r="BMG52" s="64"/>
      <c r="BMH52" s="64"/>
      <c r="BMI52" s="64"/>
      <c r="BMJ52" s="64"/>
      <c r="BMK52" s="64"/>
      <c r="BML52" s="64"/>
      <c r="BMM52" s="64"/>
      <c r="BMN52" s="64"/>
      <c r="BMO52" s="64"/>
      <c r="BMP52" s="64"/>
      <c r="BMQ52" s="64"/>
      <c r="BMR52" s="64"/>
      <c r="BMS52" s="64"/>
      <c r="BMT52" s="64"/>
      <c r="BMU52" s="64"/>
      <c r="BMV52" s="64"/>
      <c r="BMW52" s="64"/>
      <c r="BMX52" s="64"/>
      <c r="BMY52" s="64"/>
      <c r="BMZ52" s="64"/>
      <c r="BNA52" s="64"/>
      <c r="BNB52" s="64"/>
      <c r="BNC52" s="64"/>
      <c r="BND52" s="64"/>
      <c r="BNE52" s="64"/>
      <c r="BNF52" s="64"/>
      <c r="BNG52" s="64"/>
      <c r="BNH52" s="64"/>
      <c r="BNI52" s="64"/>
      <c r="BNJ52" s="64"/>
      <c r="BNK52" s="64"/>
      <c r="BNL52" s="64"/>
      <c r="BNM52" s="64"/>
      <c r="BNN52" s="64"/>
      <c r="BNO52" s="64"/>
      <c r="BNP52" s="64"/>
      <c r="BNQ52" s="64"/>
      <c r="BNR52" s="64"/>
      <c r="BNS52" s="64"/>
      <c r="BNT52" s="64"/>
      <c r="BNU52" s="64"/>
      <c r="BNV52" s="64"/>
      <c r="BNW52" s="64"/>
      <c r="BNX52" s="64"/>
      <c r="BNY52" s="64"/>
      <c r="BNZ52" s="64"/>
      <c r="BOA52" s="64"/>
      <c r="BOB52" s="64"/>
      <c r="BOC52" s="64"/>
      <c r="BOD52" s="64"/>
      <c r="BOE52" s="64"/>
      <c r="BOF52" s="64"/>
      <c r="BOG52" s="64"/>
      <c r="BOH52" s="64"/>
      <c r="BOI52" s="64"/>
      <c r="BOJ52" s="64"/>
      <c r="BOK52" s="64"/>
      <c r="BOL52" s="64"/>
      <c r="BOM52" s="64"/>
      <c r="BON52" s="64"/>
      <c r="BOO52" s="64"/>
      <c r="BOP52" s="64"/>
      <c r="BOQ52" s="64"/>
      <c r="BOR52" s="64"/>
      <c r="BOS52" s="64"/>
      <c r="BOT52" s="64"/>
      <c r="BOU52" s="64"/>
      <c r="BOV52" s="64"/>
      <c r="BOW52" s="64"/>
      <c r="BOX52" s="64"/>
      <c r="BOY52" s="64"/>
      <c r="BOZ52" s="64"/>
      <c r="BPA52" s="64"/>
      <c r="BPB52" s="64"/>
      <c r="BPC52" s="64"/>
      <c r="BPD52" s="64"/>
      <c r="BPE52" s="64"/>
      <c r="BPF52" s="64"/>
      <c r="BPG52" s="64"/>
      <c r="BPH52" s="64"/>
      <c r="BPI52" s="64"/>
      <c r="BPJ52" s="64"/>
      <c r="BPK52" s="64"/>
      <c r="BPL52" s="64"/>
      <c r="BPM52" s="64"/>
      <c r="BPN52" s="64"/>
      <c r="BPO52" s="64"/>
      <c r="BPP52" s="64"/>
      <c r="BPQ52" s="64"/>
      <c r="BPR52" s="64"/>
      <c r="BPS52" s="64"/>
      <c r="BPT52" s="64"/>
      <c r="BPU52" s="64"/>
      <c r="BPV52" s="64"/>
      <c r="BPW52" s="64"/>
      <c r="BPX52" s="64"/>
      <c r="BPY52" s="64"/>
      <c r="BPZ52" s="64"/>
      <c r="BQA52" s="64"/>
      <c r="BQB52" s="64"/>
      <c r="BQC52" s="64"/>
      <c r="BQD52" s="64"/>
      <c r="BQE52" s="64"/>
      <c r="BQF52" s="64"/>
      <c r="BQG52" s="64"/>
      <c r="BQH52" s="64"/>
      <c r="BQI52" s="64"/>
      <c r="BQJ52" s="64"/>
      <c r="BQK52" s="64"/>
      <c r="BQL52" s="64"/>
      <c r="BQM52" s="64"/>
      <c r="BQN52" s="64"/>
      <c r="BQO52" s="64"/>
      <c r="BQP52" s="64"/>
      <c r="BQQ52" s="64"/>
      <c r="BQR52" s="64"/>
      <c r="BQS52" s="64"/>
      <c r="BQT52" s="64"/>
      <c r="BQU52" s="64"/>
      <c r="BQV52" s="64"/>
      <c r="BQW52" s="64"/>
      <c r="BQX52" s="64"/>
      <c r="BQY52" s="64"/>
      <c r="BQZ52" s="64"/>
      <c r="BRA52" s="64"/>
      <c r="BRB52" s="64"/>
      <c r="BRC52" s="64"/>
      <c r="BRD52" s="64"/>
      <c r="BRE52" s="64"/>
      <c r="BRF52" s="64"/>
      <c r="BRG52" s="64"/>
      <c r="BRH52" s="64"/>
      <c r="BRI52" s="64"/>
      <c r="BRJ52" s="64"/>
      <c r="BRK52" s="64"/>
      <c r="BRL52" s="64"/>
      <c r="BRM52" s="64"/>
      <c r="BRN52" s="64"/>
      <c r="BRO52" s="64"/>
      <c r="BRP52" s="64"/>
      <c r="BRQ52" s="64"/>
      <c r="BRR52" s="64"/>
      <c r="BRS52" s="64"/>
      <c r="BRT52" s="64"/>
      <c r="BRU52" s="64"/>
      <c r="BRV52" s="64"/>
      <c r="BRW52" s="64"/>
      <c r="BRX52" s="64"/>
      <c r="BRY52" s="64"/>
      <c r="BRZ52" s="64"/>
      <c r="BSA52" s="64"/>
      <c r="BSB52" s="64"/>
      <c r="BSC52" s="64"/>
      <c r="BSD52" s="64"/>
      <c r="BSE52" s="64"/>
      <c r="BSF52" s="64"/>
      <c r="BSG52" s="64"/>
      <c r="BSH52" s="64"/>
      <c r="BSI52" s="64"/>
      <c r="BSJ52" s="64"/>
      <c r="BSK52" s="64"/>
      <c r="BSL52" s="64"/>
      <c r="BSM52" s="64"/>
      <c r="BSN52" s="64"/>
      <c r="BSO52" s="64"/>
      <c r="BSP52" s="64"/>
      <c r="BSQ52" s="64"/>
      <c r="BSR52" s="64"/>
      <c r="BSS52" s="64"/>
      <c r="BST52" s="64"/>
      <c r="BSU52" s="64"/>
      <c r="BSV52" s="64"/>
      <c r="BSW52" s="64"/>
      <c r="BSX52" s="64"/>
      <c r="BSY52" s="64"/>
      <c r="BSZ52" s="64"/>
      <c r="BTA52" s="64"/>
      <c r="BTB52" s="64"/>
      <c r="BTC52" s="64"/>
      <c r="BTD52" s="64"/>
      <c r="BTE52" s="64"/>
      <c r="BTF52" s="64"/>
      <c r="BTG52" s="64"/>
      <c r="BTH52" s="64"/>
      <c r="BTI52" s="64"/>
      <c r="BTJ52" s="64"/>
      <c r="BTK52" s="64"/>
      <c r="BTL52" s="64"/>
      <c r="BTM52" s="64"/>
      <c r="BTN52" s="64"/>
      <c r="BTO52" s="64"/>
      <c r="BTP52" s="64"/>
      <c r="BTQ52" s="64"/>
      <c r="BTR52" s="64"/>
      <c r="BTS52" s="64"/>
      <c r="BTT52" s="64"/>
      <c r="BTU52" s="64"/>
      <c r="BTV52" s="64"/>
      <c r="BTW52" s="64"/>
      <c r="BTX52" s="64"/>
      <c r="BTY52" s="64"/>
      <c r="BTZ52" s="64"/>
      <c r="BUA52" s="64"/>
      <c r="BUB52" s="64"/>
      <c r="BUC52" s="64"/>
      <c r="BUD52" s="64"/>
      <c r="BUE52" s="64"/>
      <c r="BUF52" s="64"/>
      <c r="BUG52" s="64"/>
      <c r="BUH52" s="64"/>
      <c r="BUI52" s="64"/>
      <c r="BUJ52" s="64"/>
      <c r="BUK52" s="64"/>
      <c r="BUL52" s="64"/>
      <c r="BUM52" s="64"/>
      <c r="BUN52" s="64"/>
      <c r="BUO52" s="64"/>
      <c r="BUP52" s="64"/>
      <c r="BUQ52" s="64"/>
      <c r="BUR52" s="64"/>
      <c r="BUS52" s="64"/>
      <c r="BUT52" s="64"/>
      <c r="BUU52" s="64"/>
      <c r="BUV52" s="64"/>
      <c r="BUW52" s="64"/>
      <c r="BUX52" s="64"/>
      <c r="BUY52" s="64"/>
      <c r="BUZ52" s="64"/>
      <c r="BVA52" s="64"/>
      <c r="BVB52" s="64"/>
      <c r="BVC52" s="64"/>
      <c r="BVD52" s="64"/>
      <c r="BVE52" s="64"/>
      <c r="BVF52" s="64"/>
      <c r="BVG52" s="64"/>
      <c r="BVH52" s="64"/>
      <c r="BVI52" s="64"/>
      <c r="BVJ52" s="64"/>
      <c r="BVK52" s="64"/>
      <c r="BVL52" s="64"/>
      <c r="BVM52" s="64"/>
      <c r="BVN52" s="64"/>
      <c r="BVO52" s="64"/>
      <c r="BVP52" s="64"/>
      <c r="BVQ52" s="64"/>
      <c r="BVR52" s="64"/>
      <c r="BVS52" s="64"/>
      <c r="BVT52" s="64"/>
      <c r="BVU52" s="64"/>
      <c r="BVV52" s="64"/>
      <c r="BVW52" s="64"/>
      <c r="BVX52" s="64"/>
      <c r="BVY52" s="64"/>
      <c r="BVZ52" s="64"/>
      <c r="BWA52" s="64"/>
      <c r="BWB52" s="64"/>
      <c r="BWC52" s="64"/>
      <c r="BWD52" s="64"/>
      <c r="BWE52" s="64"/>
      <c r="BWF52" s="64"/>
      <c r="BWG52" s="64"/>
      <c r="BWH52" s="64"/>
      <c r="BWI52" s="64"/>
      <c r="BWJ52" s="64"/>
      <c r="BWK52" s="64"/>
      <c r="BWL52" s="64"/>
      <c r="BWM52" s="64"/>
      <c r="BWN52" s="64"/>
      <c r="BWO52" s="64"/>
      <c r="BWP52" s="64"/>
      <c r="BWQ52" s="64"/>
      <c r="BWR52" s="64"/>
      <c r="BWS52" s="64"/>
      <c r="BWT52" s="64"/>
      <c r="BWU52" s="64"/>
      <c r="BWV52" s="64"/>
      <c r="BWW52" s="64"/>
      <c r="BWX52" s="64"/>
      <c r="BWY52" s="64"/>
      <c r="BWZ52" s="64"/>
      <c r="BXA52" s="64"/>
      <c r="BXB52" s="64"/>
      <c r="BXC52" s="64"/>
      <c r="BXD52" s="64"/>
      <c r="BXE52" s="64"/>
      <c r="BXF52" s="64"/>
      <c r="BXG52" s="64"/>
      <c r="BXH52" s="64"/>
      <c r="BXI52" s="64"/>
      <c r="BXJ52" s="64"/>
      <c r="BXK52" s="64"/>
      <c r="BXL52" s="64"/>
      <c r="BXM52" s="64"/>
      <c r="BXN52" s="64"/>
      <c r="BXO52" s="64"/>
      <c r="BXP52" s="64"/>
      <c r="BXQ52" s="64"/>
      <c r="BXR52" s="64"/>
      <c r="BXS52" s="64"/>
      <c r="BXT52" s="64"/>
      <c r="BXU52" s="64"/>
      <c r="BXV52" s="64"/>
      <c r="BXW52" s="64"/>
      <c r="BXX52" s="64"/>
      <c r="BXY52" s="64"/>
      <c r="BXZ52" s="64"/>
      <c r="BYA52" s="64"/>
      <c r="BYB52" s="64"/>
      <c r="BYC52" s="64"/>
      <c r="BYD52" s="64"/>
      <c r="BYE52" s="64"/>
      <c r="BYF52" s="64"/>
      <c r="BYG52" s="64"/>
      <c r="BYH52" s="64"/>
      <c r="BYI52" s="64"/>
      <c r="BYJ52" s="64"/>
      <c r="BYK52" s="64"/>
      <c r="BYL52" s="64"/>
      <c r="BYM52" s="64"/>
      <c r="BYN52" s="64"/>
      <c r="BYO52" s="64"/>
      <c r="BYP52" s="64"/>
      <c r="BYQ52" s="64"/>
      <c r="BYR52" s="64"/>
      <c r="BYS52" s="64"/>
      <c r="BYT52" s="64"/>
      <c r="BYU52" s="64"/>
      <c r="BYV52" s="64"/>
      <c r="BYW52" s="64"/>
      <c r="BYX52" s="64"/>
      <c r="BYY52" s="64"/>
      <c r="BYZ52" s="64"/>
      <c r="BZA52" s="64"/>
      <c r="BZB52" s="64"/>
      <c r="BZC52" s="64"/>
      <c r="BZD52" s="64"/>
      <c r="BZE52" s="64"/>
      <c r="BZF52" s="64"/>
      <c r="BZG52" s="64"/>
      <c r="BZH52" s="64"/>
      <c r="BZI52" s="64"/>
      <c r="BZJ52" s="64"/>
      <c r="BZK52" s="64"/>
      <c r="BZL52" s="64"/>
      <c r="BZM52" s="64"/>
      <c r="BZN52" s="64"/>
      <c r="BZO52" s="64"/>
      <c r="BZP52" s="64"/>
      <c r="BZQ52" s="64"/>
      <c r="BZR52" s="64"/>
      <c r="BZS52" s="64"/>
      <c r="BZT52" s="64"/>
      <c r="BZU52" s="64"/>
      <c r="BZV52" s="64"/>
      <c r="BZW52" s="64"/>
      <c r="BZX52" s="64"/>
      <c r="BZY52" s="64"/>
      <c r="BZZ52" s="64"/>
      <c r="CAA52" s="64"/>
      <c r="CAB52" s="64"/>
      <c r="CAC52" s="64"/>
      <c r="CAD52" s="64"/>
      <c r="CAE52" s="64"/>
      <c r="CAF52" s="64"/>
      <c r="CAG52" s="64"/>
      <c r="CAH52" s="64"/>
      <c r="CAI52" s="64"/>
      <c r="CAJ52" s="64"/>
      <c r="CAK52" s="64"/>
      <c r="CAL52" s="64"/>
      <c r="CAM52" s="64"/>
      <c r="CAN52" s="64"/>
      <c r="CAO52" s="64"/>
      <c r="CAP52" s="64"/>
      <c r="CAQ52" s="64"/>
      <c r="CAR52" s="64"/>
      <c r="CAS52" s="64"/>
      <c r="CAT52" s="64"/>
      <c r="CAU52" s="64"/>
      <c r="CAV52" s="64"/>
      <c r="CAW52" s="64"/>
      <c r="CAX52" s="64"/>
      <c r="CAY52" s="64"/>
      <c r="CAZ52" s="64"/>
      <c r="CBA52" s="64"/>
      <c r="CBB52" s="64"/>
      <c r="CBC52" s="64"/>
      <c r="CBD52" s="64"/>
      <c r="CBE52" s="64"/>
      <c r="CBF52" s="64"/>
      <c r="CBG52" s="64"/>
      <c r="CBH52" s="64"/>
      <c r="CBI52" s="64"/>
      <c r="CBJ52" s="64"/>
      <c r="CBK52" s="64"/>
      <c r="CBL52" s="64"/>
      <c r="CBM52" s="64"/>
      <c r="CBN52" s="64"/>
      <c r="CBO52" s="64"/>
      <c r="CBP52" s="64"/>
      <c r="CBQ52" s="64"/>
      <c r="CBR52" s="64"/>
      <c r="CBS52" s="64"/>
      <c r="CBT52" s="64"/>
      <c r="CBU52" s="64"/>
      <c r="CBV52" s="64"/>
      <c r="CBW52" s="64"/>
      <c r="CBX52" s="64"/>
      <c r="CBY52" s="64"/>
      <c r="CBZ52" s="64"/>
      <c r="CCA52" s="64"/>
      <c r="CCB52" s="64"/>
      <c r="CCC52" s="64"/>
      <c r="CCD52" s="64"/>
      <c r="CCE52" s="64"/>
      <c r="CCF52" s="64"/>
      <c r="CCG52" s="64"/>
      <c r="CCH52" s="64"/>
      <c r="CCI52" s="64"/>
      <c r="CCJ52" s="64"/>
      <c r="CCK52" s="64"/>
      <c r="CCL52" s="64"/>
      <c r="CCM52" s="64"/>
      <c r="CCN52" s="64"/>
      <c r="CCO52" s="64"/>
      <c r="CCP52" s="64"/>
      <c r="CCQ52" s="64"/>
      <c r="CCR52" s="64"/>
      <c r="CCS52" s="64"/>
      <c r="CCT52" s="64"/>
      <c r="CCU52" s="64"/>
      <c r="CCV52" s="64"/>
      <c r="CCW52" s="64"/>
      <c r="CCX52" s="64"/>
      <c r="CCY52" s="64"/>
      <c r="CCZ52" s="64"/>
      <c r="CDA52" s="64"/>
      <c r="CDB52" s="64"/>
      <c r="CDC52" s="64"/>
      <c r="CDD52" s="64"/>
      <c r="CDE52" s="64"/>
      <c r="CDF52" s="64"/>
      <c r="CDG52" s="64"/>
      <c r="CDH52" s="64"/>
      <c r="CDI52" s="64"/>
      <c r="CDJ52" s="64"/>
      <c r="CDK52" s="64"/>
      <c r="CDL52" s="64"/>
      <c r="CDM52" s="64"/>
      <c r="CDN52" s="64"/>
      <c r="CDO52" s="64"/>
      <c r="CDP52" s="64"/>
      <c r="CDQ52" s="64"/>
      <c r="CDR52" s="64"/>
      <c r="CDS52" s="64"/>
      <c r="CDT52" s="64"/>
      <c r="CDU52" s="64"/>
      <c r="CDV52" s="64"/>
      <c r="CDW52" s="64"/>
      <c r="CDX52" s="64"/>
      <c r="CDY52" s="64"/>
      <c r="CDZ52" s="64"/>
      <c r="CEA52" s="64"/>
      <c r="CEB52" s="64"/>
      <c r="CEC52" s="64"/>
      <c r="CED52" s="64"/>
      <c r="CEE52" s="64"/>
      <c r="CEF52" s="64"/>
      <c r="CEG52" s="64"/>
      <c r="CEH52" s="64"/>
      <c r="CEI52" s="64"/>
      <c r="CEJ52" s="64"/>
      <c r="CEK52" s="64"/>
      <c r="CEL52" s="64"/>
      <c r="CEM52" s="64"/>
      <c r="CEN52" s="64"/>
      <c r="CEO52" s="64"/>
      <c r="CEP52" s="64"/>
      <c r="CEQ52" s="64"/>
      <c r="CER52" s="64"/>
      <c r="CES52" s="64"/>
      <c r="CET52" s="64"/>
      <c r="CEU52" s="64"/>
      <c r="CEV52" s="64"/>
      <c r="CEW52" s="64"/>
      <c r="CEX52" s="64"/>
      <c r="CEY52" s="64"/>
      <c r="CEZ52" s="64"/>
      <c r="CFA52" s="64"/>
      <c r="CFB52" s="64"/>
      <c r="CFC52" s="64"/>
      <c r="CFD52" s="64"/>
      <c r="CFE52" s="64"/>
      <c r="CFF52" s="64"/>
      <c r="CFG52" s="64"/>
      <c r="CFH52" s="64"/>
      <c r="CFI52" s="64"/>
      <c r="CFJ52" s="64"/>
      <c r="CFK52" s="64"/>
      <c r="CFL52" s="64"/>
      <c r="CFM52" s="64"/>
      <c r="CFN52" s="64"/>
      <c r="CFO52" s="64"/>
      <c r="CFP52" s="64"/>
      <c r="CFQ52" s="64"/>
      <c r="CFR52" s="64"/>
      <c r="CFS52" s="64"/>
      <c r="CFT52" s="64"/>
      <c r="CFU52" s="64"/>
      <c r="CFV52" s="64"/>
      <c r="CFW52" s="64"/>
      <c r="CFX52" s="64"/>
      <c r="CFY52" s="64"/>
      <c r="CFZ52" s="64"/>
      <c r="CGA52" s="64"/>
      <c r="CGB52" s="64"/>
      <c r="CGC52" s="64"/>
      <c r="CGD52" s="64"/>
      <c r="CGE52" s="64"/>
      <c r="CGF52" s="64"/>
      <c r="CGG52" s="64"/>
      <c r="CGH52" s="64"/>
      <c r="CGI52" s="64"/>
      <c r="CGJ52" s="64"/>
      <c r="CGK52" s="64"/>
      <c r="CGL52" s="64"/>
      <c r="CGM52" s="64"/>
      <c r="CGN52" s="64"/>
      <c r="CGO52" s="64"/>
      <c r="CGP52" s="64"/>
      <c r="CGQ52" s="64"/>
      <c r="CGR52" s="64"/>
      <c r="CGS52" s="64"/>
      <c r="CGT52" s="64"/>
      <c r="CGU52" s="64"/>
      <c r="CGV52" s="64"/>
      <c r="CGW52" s="64"/>
      <c r="CGX52" s="64"/>
      <c r="CGY52" s="64"/>
      <c r="CGZ52" s="64"/>
      <c r="CHA52" s="64"/>
      <c r="CHB52" s="64"/>
      <c r="CHC52" s="64"/>
      <c r="CHD52" s="64"/>
      <c r="CHE52" s="64"/>
      <c r="CHF52" s="64"/>
      <c r="CHG52" s="64"/>
      <c r="CHH52" s="64"/>
      <c r="CHI52" s="64"/>
      <c r="CHJ52" s="64"/>
      <c r="CHK52" s="64"/>
      <c r="CHL52" s="64"/>
      <c r="CHM52" s="64"/>
      <c r="CHN52" s="64"/>
      <c r="CHO52" s="64"/>
      <c r="CHP52" s="64"/>
      <c r="CHQ52" s="64"/>
      <c r="CHR52" s="64"/>
      <c r="CHS52" s="64"/>
      <c r="CHT52" s="64"/>
      <c r="CHU52" s="64"/>
      <c r="CHV52" s="64"/>
      <c r="CHW52" s="64"/>
      <c r="CHX52" s="64"/>
      <c r="CHY52" s="64"/>
      <c r="CHZ52" s="64"/>
      <c r="CIA52" s="64"/>
      <c r="CIB52" s="64"/>
      <c r="CIC52" s="64"/>
      <c r="CID52" s="64"/>
      <c r="CIE52" s="64"/>
      <c r="CIF52" s="64"/>
      <c r="CIG52" s="64"/>
      <c r="CIH52" s="64"/>
      <c r="CII52" s="64"/>
      <c r="CIJ52" s="64"/>
      <c r="CIK52" s="64"/>
      <c r="CIL52" s="64"/>
      <c r="CIM52" s="64"/>
      <c r="CIN52" s="64"/>
      <c r="CIO52" s="64"/>
      <c r="CIP52" s="64"/>
      <c r="CIQ52" s="64"/>
      <c r="CIR52" s="64"/>
      <c r="CIS52" s="64"/>
      <c r="CIT52" s="64"/>
      <c r="CIU52" s="64"/>
      <c r="CIV52" s="64"/>
      <c r="CIW52" s="64"/>
      <c r="CIX52" s="64"/>
      <c r="CIY52" s="64"/>
      <c r="CIZ52" s="64"/>
      <c r="CJA52" s="64"/>
      <c r="CJB52" s="64"/>
      <c r="CJC52" s="64"/>
      <c r="CJD52" s="64"/>
      <c r="CJE52" s="64"/>
      <c r="CJF52" s="64"/>
      <c r="CJG52" s="64"/>
      <c r="CJH52" s="64"/>
      <c r="CJI52" s="64"/>
      <c r="CJJ52" s="64"/>
      <c r="CJK52" s="64"/>
      <c r="CJL52" s="64"/>
      <c r="CJM52" s="64"/>
      <c r="CJN52" s="64"/>
      <c r="CJO52" s="64"/>
      <c r="CJP52" s="64"/>
      <c r="CJQ52" s="64"/>
      <c r="CJR52" s="64"/>
      <c r="CJS52" s="64"/>
      <c r="CJT52" s="64"/>
      <c r="CJU52" s="64"/>
      <c r="CJV52" s="64"/>
      <c r="CJW52" s="64"/>
      <c r="CJX52" s="64"/>
      <c r="CJY52" s="64"/>
      <c r="CJZ52" s="64"/>
      <c r="CKA52" s="64"/>
      <c r="CKB52" s="64"/>
      <c r="CKC52" s="64"/>
      <c r="CKD52" s="64"/>
      <c r="CKE52" s="64"/>
      <c r="CKF52" s="64"/>
      <c r="CKG52" s="64"/>
      <c r="CKH52" s="64"/>
      <c r="CKI52" s="64"/>
      <c r="CKJ52" s="64"/>
      <c r="CKK52" s="64"/>
      <c r="CKL52" s="64"/>
      <c r="CKM52" s="64"/>
      <c r="CKN52" s="64"/>
      <c r="CKO52" s="64"/>
      <c r="CKP52" s="64"/>
      <c r="CKQ52" s="64"/>
      <c r="CKR52" s="64"/>
      <c r="CKS52" s="64"/>
      <c r="CKT52" s="64"/>
      <c r="CKU52" s="64"/>
      <c r="CKV52" s="64"/>
      <c r="CKW52" s="64"/>
      <c r="CKX52" s="64"/>
      <c r="CKY52" s="64"/>
      <c r="CKZ52" s="64"/>
      <c r="CLA52" s="64"/>
      <c r="CLB52" s="64"/>
      <c r="CLC52" s="64"/>
      <c r="CLD52" s="64"/>
      <c r="CLE52" s="64"/>
      <c r="CLF52" s="64"/>
      <c r="CLG52" s="64"/>
      <c r="CLH52" s="64"/>
      <c r="CLI52" s="64"/>
      <c r="CLJ52" s="64"/>
      <c r="CLK52" s="64"/>
      <c r="CLL52" s="64"/>
      <c r="CLM52" s="64"/>
      <c r="CLN52" s="64"/>
      <c r="CLO52" s="64"/>
      <c r="CLP52" s="64"/>
      <c r="CLQ52" s="64"/>
      <c r="CLR52" s="64"/>
      <c r="CLS52" s="64"/>
      <c r="CLT52" s="64"/>
      <c r="CLU52" s="64"/>
      <c r="CLV52" s="64"/>
      <c r="CLW52" s="64"/>
      <c r="CLX52" s="64"/>
      <c r="CLY52" s="64"/>
      <c r="CLZ52" s="64"/>
      <c r="CMA52" s="64"/>
      <c r="CMB52" s="64"/>
      <c r="CMC52" s="64"/>
      <c r="CMD52" s="64"/>
      <c r="CME52" s="64"/>
      <c r="CMF52" s="64"/>
      <c r="CMG52" s="64"/>
      <c r="CMH52" s="64"/>
      <c r="CMI52" s="64"/>
      <c r="CMJ52" s="64"/>
      <c r="CMK52" s="64"/>
      <c r="CML52" s="64"/>
      <c r="CMM52" s="64"/>
      <c r="CMN52" s="64"/>
      <c r="CMO52" s="64"/>
      <c r="CMP52" s="64"/>
      <c r="CMQ52" s="64"/>
      <c r="CMR52" s="64"/>
      <c r="CMS52" s="64"/>
      <c r="CMT52" s="64"/>
      <c r="CMU52" s="64"/>
      <c r="CMV52" s="64"/>
      <c r="CMW52" s="64"/>
      <c r="CMX52" s="64"/>
      <c r="CMY52" s="64"/>
      <c r="CMZ52" s="64"/>
      <c r="CNA52" s="64"/>
      <c r="CNB52" s="64"/>
      <c r="CNC52" s="64"/>
      <c r="CND52" s="64"/>
      <c r="CNE52" s="64"/>
      <c r="CNF52" s="64"/>
      <c r="CNG52" s="64"/>
      <c r="CNH52" s="64"/>
      <c r="CNI52" s="64"/>
      <c r="CNJ52" s="64"/>
      <c r="CNK52" s="64"/>
      <c r="CNL52" s="64"/>
      <c r="CNM52" s="64"/>
      <c r="CNN52" s="64"/>
      <c r="CNO52" s="64"/>
      <c r="CNP52" s="64"/>
      <c r="CNQ52" s="64"/>
      <c r="CNR52" s="64"/>
      <c r="CNS52" s="64"/>
      <c r="CNT52" s="64"/>
      <c r="CNU52" s="64"/>
      <c r="CNV52" s="64"/>
      <c r="CNW52" s="64"/>
      <c r="CNX52" s="64"/>
      <c r="CNY52" s="64"/>
      <c r="CNZ52" s="64"/>
      <c r="COA52" s="64"/>
      <c r="COB52" s="64"/>
      <c r="COC52" s="64"/>
      <c r="COD52" s="64"/>
      <c r="COE52" s="64"/>
      <c r="COF52" s="64"/>
      <c r="COG52" s="64"/>
      <c r="COH52" s="64"/>
      <c r="COI52" s="64"/>
      <c r="COJ52" s="64"/>
      <c r="COK52" s="64"/>
      <c r="COL52" s="64"/>
      <c r="COM52" s="64"/>
      <c r="CON52" s="64"/>
      <c r="COO52" s="64"/>
      <c r="COP52" s="64"/>
      <c r="COQ52" s="64"/>
      <c r="COR52" s="64"/>
      <c r="COS52" s="64"/>
      <c r="COT52" s="64"/>
      <c r="COU52" s="64"/>
      <c r="COV52" s="64"/>
      <c r="COW52" s="64"/>
      <c r="COX52" s="64"/>
      <c r="COY52" s="64"/>
      <c r="COZ52" s="64"/>
      <c r="CPA52" s="64"/>
      <c r="CPB52" s="64"/>
      <c r="CPC52" s="64"/>
      <c r="CPD52" s="64"/>
      <c r="CPE52" s="64"/>
      <c r="CPF52" s="64"/>
      <c r="CPG52" s="64"/>
      <c r="CPH52" s="64"/>
      <c r="CPI52" s="64"/>
      <c r="CPJ52" s="64"/>
      <c r="CPK52" s="64"/>
      <c r="CPL52" s="64"/>
      <c r="CPM52" s="64"/>
      <c r="CPN52" s="64"/>
      <c r="CPO52" s="64"/>
      <c r="CPP52" s="64"/>
      <c r="CPQ52" s="64"/>
      <c r="CPR52" s="64"/>
      <c r="CPS52" s="64"/>
      <c r="CPT52" s="64"/>
      <c r="CPU52" s="64"/>
      <c r="CPV52" s="64"/>
      <c r="CPW52" s="64"/>
      <c r="CPX52" s="64"/>
      <c r="CPY52" s="64"/>
      <c r="CPZ52" s="64"/>
      <c r="CQA52" s="64"/>
      <c r="CQB52" s="64"/>
      <c r="CQC52" s="64"/>
      <c r="CQD52" s="64"/>
      <c r="CQE52" s="64"/>
      <c r="CQF52" s="64"/>
      <c r="CQG52" s="64"/>
      <c r="CQH52" s="64"/>
      <c r="CQI52" s="64"/>
      <c r="CQJ52" s="64"/>
      <c r="CQK52" s="64"/>
      <c r="CQL52" s="64"/>
      <c r="CQM52" s="64"/>
      <c r="CQN52" s="64"/>
      <c r="CQO52" s="64"/>
      <c r="CQP52" s="64"/>
      <c r="CQQ52" s="64"/>
      <c r="CQR52" s="64"/>
      <c r="CQS52" s="64"/>
      <c r="CQT52" s="64"/>
      <c r="CQU52" s="64"/>
      <c r="CQV52" s="64"/>
      <c r="CQW52" s="64"/>
      <c r="CQX52" s="64"/>
      <c r="CQY52" s="64"/>
      <c r="CQZ52" s="64"/>
      <c r="CRA52" s="64"/>
      <c r="CRB52" s="64"/>
      <c r="CRC52" s="64"/>
      <c r="CRD52" s="64"/>
      <c r="CRE52" s="64"/>
      <c r="CRF52" s="64"/>
      <c r="CRG52" s="64"/>
      <c r="CRH52" s="64"/>
      <c r="CRI52" s="64"/>
      <c r="CRJ52" s="64"/>
      <c r="CRK52" s="64"/>
      <c r="CRL52" s="64"/>
      <c r="CRM52" s="64"/>
      <c r="CRN52" s="64"/>
      <c r="CRO52" s="64"/>
      <c r="CRP52" s="64"/>
      <c r="CRQ52" s="64"/>
      <c r="CRR52" s="64"/>
      <c r="CRS52" s="64"/>
      <c r="CRT52" s="64"/>
      <c r="CRU52" s="64"/>
      <c r="CRV52" s="64"/>
      <c r="CRW52" s="64"/>
      <c r="CRX52" s="64"/>
      <c r="CRY52" s="64"/>
      <c r="CRZ52" s="64"/>
      <c r="CSA52" s="64"/>
      <c r="CSB52" s="64"/>
      <c r="CSC52" s="64"/>
      <c r="CSD52" s="64"/>
      <c r="CSE52" s="64"/>
      <c r="CSF52" s="64"/>
      <c r="CSG52" s="64"/>
      <c r="CSH52" s="64"/>
      <c r="CSI52" s="64"/>
      <c r="CSJ52" s="64"/>
      <c r="CSK52" s="64"/>
      <c r="CSL52" s="64"/>
      <c r="CSM52" s="64"/>
      <c r="CSN52" s="64"/>
      <c r="CSO52" s="64"/>
      <c r="CSP52" s="64"/>
      <c r="CSQ52" s="64"/>
      <c r="CSR52" s="64"/>
      <c r="CSS52" s="64"/>
      <c r="CST52" s="64"/>
      <c r="CSU52" s="64"/>
      <c r="CSV52" s="64"/>
      <c r="CSW52" s="64"/>
      <c r="CSX52" s="64"/>
      <c r="CSY52" s="64"/>
      <c r="CSZ52" s="64"/>
      <c r="CTA52" s="64"/>
      <c r="CTB52" s="64"/>
      <c r="CTC52" s="64"/>
      <c r="CTD52" s="64"/>
      <c r="CTE52" s="64"/>
      <c r="CTF52" s="64"/>
      <c r="CTG52" s="64"/>
      <c r="CTH52" s="64"/>
      <c r="CTI52" s="64"/>
      <c r="CTJ52" s="64"/>
      <c r="CTK52" s="64"/>
      <c r="CTL52" s="64"/>
      <c r="CTM52" s="64"/>
      <c r="CTN52" s="64"/>
      <c r="CTO52" s="64"/>
      <c r="CTP52" s="64"/>
      <c r="CTQ52" s="64"/>
      <c r="CTR52" s="64"/>
      <c r="CTS52" s="64"/>
      <c r="CTT52" s="64"/>
      <c r="CTU52" s="64"/>
      <c r="CTV52" s="64"/>
      <c r="CTW52" s="64"/>
      <c r="CTX52" s="64"/>
      <c r="CTY52" s="64"/>
      <c r="CTZ52" s="64"/>
      <c r="CUA52" s="64"/>
      <c r="CUB52" s="64"/>
      <c r="CUC52" s="64"/>
      <c r="CUD52" s="64"/>
      <c r="CUE52" s="64"/>
      <c r="CUF52" s="64"/>
      <c r="CUG52" s="64"/>
      <c r="CUH52" s="64"/>
      <c r="CUI52" s="64"/>
      <c r="CUJ52" s="64"/>
      <c r="CUK52" s="64"/>
      <c r="CUL52" s="64"/>
      <c r="CUM52" s="64"/>
      <c r="CUN52" s="64"/>
      <c r="CUO52" s="64"/>
      <c r="CUP52" s="64"/>
      <c r="CUQ52" s="64"/>
      <c r="CUR52" s="64"/>
      <c r="CUS52" s="64"/>
      <c r="CUT52" s="64"/>
      <c r="CUU52" s="64"/>
      <c r="CUV52" s="64"/>
      <c r="CUW52" s="64"/>
      <c r="CUX52" s="64"/>
      <c r="CUY52" s="64"/>
      <c r="CUZ52" s="64"/>
      <c r="CVA52" s="64"/>
      <c r="CVB52" s="64"/>
      <c r="CVC52" s="64"/>
      <c r="CVD52" s="64"/>
      <c r="CVE52" s="64"/>
      <c r="CVF52" s="64"/>
      <c r="CVG52" s="64"/>
      <c r="CVH52" s="64"/>
      <c r="CVI52" s="64"/>
      <c r="CVJ52" s="64"/>
      <c r="CVK52" s="64"/>
      <c r="CVL52" s="64"/>
      <c r="CVM52" s="64"/>
      <c r="CVN52" s="64"/>
      <c r="CVO52" s="64"/>
      <c r="CVP52" s="64"/>
      <c r="CVQ52" s="64"/>
      <c r="CVR52" s="64"/>
      <c r="CVS52" s="64"/>
      <c r="CVT52" s="64"/>
      <c r="CVU52" s="64"/>
      <c r="CVV52" s="64"/>
      <c r="CVW52" s="64"/>
      <c r="CVX52" s="64"/>
      <c r="CVY52" s="64"/>
      <c r="CVZ52" s="64"/>
      <c r="CWA52" s="64"/>
      <c r="CWB52" s="64"/>
      <c r="CWC52" s="64"/>
      <c r="CWD52" s="64"/>
      <c r="CWE52" s="64"/>
      <c r="CWF52" s="64"/>
      <c r="CWG52" s="64"/>
      <c r="CWH52" s="64"/>
      <c r="CWI52" s="64"/>
      <c r="CWJ52" s="64"/>
      <c r="CWK52" s="64"/>
      <c r="CWL52" s="64"/>
      <c r="CWM52" s="64"/>
      <c r="CWN52" s="64"/>
      <c r="CWO52" s="64"/>
      <c r="CWP52" s="64"/>
      <c r="CWQ52" s="64"/>
      <c r="CWR52" s="64"/>
      <c r="CWS52" s="64"/>
      <c r="CWT52" s="64"/>
      <c r="CWU52" s="64"/>
      <c r="CWV52" s="64"/>
      <c r="CWW52" s="64"/>
      <c r="CWX52" s="64"/>
      <c r="CWY52" s="64"/>
      <c r="CWZ52" s="64"/>
      <c r="CXA52" s="64"/>
      <c r="CXB52" s="64"/>
      <c r="CXC52" s="64"/>
      <c r="CXD52" s="64"/>
      <c r="CXE52" s="64"/>
      <c r="CXF52" s="64"/>
      <c r="CXG52" s="64"/>
      <c r="CXH52" s="64"/>
      <c r="CXI52" s="64"/>
      <c r="CXJ52" s="64"/>
      <c r="CXK52" s="64"/>
      <c r="CXL52" s="64"/>
      <c r="CXM52" s="64"/>
      <c r="CXN52" s="64"/>
      <c r="CXO52" s="64"/>
      <c r="CXP52" s="64"/>
      <c r="CXQ52" s="64"/>
      <c r="CXR52" s="64"/>
      <c r="CXS52" s="64"/>
      <c r="CXT52" s="64"/>
      <c r="CXU52" s="64"/>
      <c r="CXV52" s="64"/>
      <c r="CXW52" s="64"/>
      <c r="CXX52" s="64"/>
      <c r="CXY52" s="64"/>
      <c r="CXZ52" s="64"/>
      <c r="CYA52" s="64"/>
      <c r="CYB52" s="64"/>
      <c r="CYC52" s="64"/>
      <c r="CYD52" s="64"/>
      <c r="CYE52" s="64"/>
      <c r="CYF52" s="64"/>
      <c r="CYG52" s="64"/>
      <c r="CYH52" s="64"/>
      <c r="CYI52" s="64"/>
      <c r="CYJ52" s="64"/>
      <c r="CYK52" s="64"/>
      <c r="CYL52" s="64"/>
      <c r="CYM52" s="64"/>
      <c r="CYN52" s="64"/>
      <c r="CYO52" s="64"/>
      <c r="CYP52" s="64"/>
      <c r="CYQ52" s="64"/>
      <c r="CYR52" s="64"/>
      <c r="CYS52" s="64"/>
      <c r="CYT52" s="64"/>
      <c r="CYU52" s="64"/>
      <c r="CYV52" s="64"/>
      <c r="CYW52" s="64"/>
      <c r="CYX52" s="64"/>
      <c r="CYY52" s="64"/>
      <c r="CYZ52" s="64"/>
      <c r="CZA52" s="64"/>
      <c r="CZB52" s="64"/>
      <c r="CZC52" s="64"/>
      <c r="CZD52" s="64"/>
      <c r="CZE52" s="64"/>
      <c r="CZF52" s="64"/>
      <c r="CZG52" s="64"/>
      <c r="CZH52" s="64"/>
      <c r="CZI52" s="64"/>
      <c r="CZJ52" s="64"/>
      <c r="CZK52" s="64"/>
      <c r="CZL52" s="64"/>
      <c r="CZM52" s="64"/>
      <c r="CZN52" s="64"/>
      <c r="CZO52" s="64"/>
      <c r="CZP52" s="64"/>
      <c r="CZQ52" s="64"/>
      <c r="CZR52" s="64"/>
      <c r="CZS52" s="64"/>
      <c r="CZT52" s="64"/>
      <c r="CZU52" s="64"/>
      <c r="CZV52" s="64"/>
      <c r="CZW52" s="64"/>
      <c r="CZX52" s="64"/>
      <c r="CZY52" s="64"/>
      <c r="CZZ52" s="64"/>
      <c r="DAA52" s="64"/>
      <c r="DAB52" s="64"/>
      <c r="DAC52" s="64"/>
      <c r="DAD52" s="64"/>
      <c r="DAE52" s="64"/>
      <c r="DAF52" s="64"/>
      <c r="DAG52" s="64"/>
      <c r="DAH52" s="64"/>
      <c r="DAI52" s="64"/>
      <c r="DAJ52" s="64"/>
      <c r="DAK52" s="64"/>
      <c r="DAL52" s="64"/>
      <c r="DAM52" s="64"/>
      <c r="DAN52" s="64"/>
      <c r="DAO52" s="64"/>
      <c r="DAP52" s="64"/>
      <c r="DAQ52" s="64"/>
      <c r="DAR52" s="64"/>
      <c r="DAS52" s="64"/>
      <c r="DAT52" s="64"/>
      <c r="DAU52" s="64"/>
      <c r="DAV52" s="64"/>
      <c r="DAW52" s="64"/>
      <c r="DAX52" s="64"/>
      <c r="DAY52" s="64"/>
      <c r="DAZ52" s="64"/>
      <c r="DBA52" s="64"/>
      <c r="DBB52" s="64"/>
      <c r="DBC52" s="64"/>
      <c r="DBD52" s="64"/>
      <c r="DBE52" s="64"/>
      <c r="DBF52" s="64"/>
      <c r="DBG52" s="64"/>
      <c r="DBH52" s="64"/>
      <c r="DBI52" s="64"/>
      <c r="DBJ52" s="64"/>
      <c r="DBK52" s="64"/>
      <c r="DBL52" s="64"/>
      <c r="DBM52" s="64"/>
      <c r="DBN52" s="64"/>
      <c r="DBO52" s="64"/>
      <c r="DBP52" s="64"/>
      <c r="DBQ52" s="64"/>
      <c r="DBR52" s="64"/>
      <c r="DBS52" s="64"/>
      <c r="DBT52" s="64"/>
      <c r="DBU52" s="64"/>
      <c r="DBV52" s="64"/>
      <c r="DBW52" s="64"/>
      <c r="DBX52" s="64"/>
      <c r="DBY52" s="64"/>
      <c r="DBZ52" s="64"/>
      <c r="DCA52" s="64"/>
      <c r="DCB52" s="64"/>
      <c r="DCC52" s="64"/>
      <c r="DCD52" s="64"/>
      <c r="DCE52" s="64"/>
      <c r="DCF52" s="64"/>
      <c r="DCG52" s="64"/>
      <c r="DCH52" s="64"/>
      <c r="DCI52" s="64"/>
      <c r="DCJ52" s="64"/>
      <c r="DCK52" s="64"/>
      <c r="DCL52" s="64"/>
      <c r="DCM52" s="64"/>
      <c r="DCN52" s="64"/>
      <c r="DCO52" s="64"/>
      <c r="DCP52" s="64"/>
      <c r="DCQ52" s="64"/>
      <c r="DCR52" s="64"/>
      <c r="DCS52" s="64"/>
      <c r="DCT52" s="64"/>
      <c r="DCU52" s="64"/>
      <c r="DCV52" s="64"/>
      <c r="DCW52" s="64"/>
      <c r="DCX52" s="64"/>
      <c r="DCY52" s="64"/>
      <c r="DCZ52" s="64"/>
      <c r="DDA52" s="64"/>
      <c r="DDB52" s="64"/>
      <c r="DDC52" s="64"/>
      <c r="DDD52" s="64"/>
      <c r="DDE52" s="64"/>
      <c r="DDF52" s="64"/>
      <c r="DDG52" s="64"/>
      <c r="DDH52" s="64"/>
      <c r="DDI52" s="64"/>
      <c r="DDJ52" s="64"/>
      <c r="DDK52" s="64"/>
      <c r="DDL52" s="64"/>
      <c r="DDM52" s="64"/>
      <c r="DDN52" s="64"/>
      <c r="DDO52" s="64"/>
      <c r="DDP52" s="64"/>
      <c r="DDQ52" s="64"/>
      <c r="DDR52" s="64"/>
      <c r="DDS52" s="64"/>
      <c r="DDT52" s="64"/>
      <c r="DDU52" s="64"/>
      <c r="DDV52" s="64"/>
      <c r="DDW52" s="64"/>
      <c r="DDX52" s="64"/>
      <c r="DDY52" s="64"/>
      <c r="DDZ52" s="64"/>
      <c r="DEA52" s="64"/>
      <c r="DEB52" s="64"/>
      <c r="DEC52" s="64"/>
      <c r="DED52" s="64"/>
      <c r="DEE52" s="64"/>
      <c r="DEF52" s="64"/>
      <c r="DEG52" s="64"/>
      <c r="DEH52" s="64"/>
      <c r="DEI52" s="64"/>
      <c r="DEJ52" s="64"/>
      <c r="DEK52" s="64"/>
      <c r="DEL52" s="64"/>
      <c r="DEM52" s="64"/>
      <c r="DEN52" s="64"/>
      <c r="DEO52" s="64"/>
      <c r="DEP52" s="64"/>
      <c r="DEQ52" s="64"/>
      <c r="DER52" s="64"/>
      <c r="DES52" s="64"/>
      <c r="DET52" s="64"/>
      <c r="DEU52" s="64"/>
      <c r="DEV52" s="64"/>
      <c r="DEW52" s="64"/>
      <c r="DEX52" s="64"/>
      <c r="DEY52" s="64"/>
      <c r="DEZ52" s="64"/>
      <c r="DFA52" s="64"/>
      <c r="DFB52" s="64"/>
      <c r="DFC52" s="64"/>
      <c r="DFD52" s="64"/>
      <c r="DFE52" s="64"/>
      <c r="DFF52" s="64"/>
      <c r="DFG52" s="64"/>
      <c r="DFH52" s="64"/>
      <c r="DFI52" s="64"/>
      <c r="DFJ52" s="64"/>
      <c r="DFK52" s="64"/>
      <c r="DFL52" s="64"/>
      <c r="DFM52" s="64"/>
      <c r="DFN52" s="64"/>
      <c r="DFO52" s="64"/>
      <c r="DFP52" s="64"/>
      <c r="DFQ52" s="64"/>
      <c r="DFR52" s="64"/>
      <c r="DFS52" s="64"/>
      <c r="DFT52" s="64"/>
      <c r="DFU52" s="64"/>
      <c r="DFV52" s="64"/>
      <c r="DFW52" s="64"/>
      <c r="DFX52" s="64"/>
      <c r="DFY52" s="64"/>
      <c r="DFZ52" s="64"/>
      <c r="DGA52" s="64"/>
      <c r="DGB52" s="64"/>
      <c r="DGC52" s="64"/>
      <c r="DGD52" s="64"/>
      <c r="DGE52" s="64"/>
      <c r="DGF52" s="64"/>
      <c r="DGG52" s="64"/>
      <c r="DGH52" s="64"/>
      <c r="DGI52" s="64"/>
      <c r="DGJ52" s="64"/>
      <c r="DGK52" s="64"/>
      <c r="DGL52" s="64"/>
      <c r="DGM52" s="64"/>
      <c r="DGN52" s="64"/>
      <c r="DGO52" s="64"/>
      <c r="DGP52" s="64"/>
      <c r="DGQ52" s="64"/>
      <c r="DGR52" s="64"/>
      <c r="DGS52" s="64"/>
      <c r="DGT52" s="64"/>
      <c r="DGU52" s="64"/>
      <c r="DGV52" s="64"/>
      <c r="DGW52" s="64"/>
      <c r="DGX52" s="64"/>
      <c r="DGY52" s="64"/>
      <c r="DGZ52" s="64"/>
      <c r="DHA52" s="64"/>
      <c r="DHB52" s="64"/>
      <c r="DHC52" s="64"/>
      <c r="DHD52" s="64"/>
      <c r="DHE52" s="64"/>
      <c r="DHF52" s="64"/>
      <c r="DHG52" s="64"/>
      <c r="DHH52" s="64"/>
      <c r="DHI52" s="64"/>
      <c r="DHJ52" s="64"/>
      <c r="DHK52" s="64"/>
      <c r="DHL52" s="64"/>
      <c r="DHM52" s="64"/>
      <c r="DHN52" s="64"/>
      <c r="DHO52" s="64"/>
      <c r="DHP52" s="64"/>
      <c r="DHQ52" s="64"/>
      <c r="DHR52" s="64"/>
      <c r="DHS52" s="64"/>
      <c r="DHT52" s="64"/>
      <c r="DHU52" s="64"/>
      <c r="DHV52" s="64"/>
      <c r="DHW52" s="64"/>
      <c r="DHX52" s="64"/>
      <c r="DHY52" s="64"/>
      <c r="DHZ52" s="64"/>
      <c r="DIA52" s="64"/>
      <c r="DIB52" s="64"/>
      <c r="DIC52" s="64"/>
      <c r="DID52" s="64"/>
      <c r="DIE52" s="64"/>
      <c r="DIF52" s="64"/>
      <c r="DIG52" s="64"/>
      <c r="DIH52" s="64"/>
      <c r="DII52" s="64"/>
      <c r="DIJ52" s="64"/>
      <c r="DIK52" s="64"/>
      <c r="DIL52" s="64"/>
      <c r="DIM52" s="64"/>
      <c r="DIN52" s="64"/>
      <c r="DIO52" s="64"/>
      <c r="DIP52" s="64"/>
      <c r="DIQ52" s="64"/>
      <c r="DIR52" s="64"/>
      <c r="DIS52" s="64"/>
      <c r="DIT52" s="64"/>
      <c r="DIU52" s="64"/>
      <c r="DIV52" s="64"/>
      <c r="DIW52" s="64"/>
      <c r="DIX52" s="64"/>
      <c r="DIY52" s="64"/>
      <c r="DIZ52" s="64"/>
      <c r="DJA52" s="64"/>
      <c r="DJB52" s="64"/>
      <c r="DJC52" s="64"/>
      <c r="DJD52" s="64"/>
      <c r="DJE52" s="64"/>
      <c r="DJF52" s="64"/>
      <c r="DJG52" s="64"/>
      <c r="DJH52" s="64"/>
      <c r="DJI52" s="64"/>
      <c r="DJJ52" s="64"/>
      <c r="DJK52" s="64"/>
      <c r="DJL52" s="64"/>
      <c r="DJM52" s="64"/>
      <c r="DJN52" s="64"/>
      <c r="DJO52" s="64"/>
      <c r="DJP52" s="64"/>
      <c r="DJQ52" s="64"/>
      <c r="DJR52" s="64"/>
      <c r="DJS52" s="64"/>
      <c r="DJT52" s="64"/>
      <c r="DJU52" s="64"/>
      <c r="DJV52" s="64"/>
      <c r="DJW52" s="64"/>
      <c r="DJX52" s="64"/>
      <c r="DJY52" s="64"/>
      <c r="DJZ52" s="64"/>
      <c r="DKA52" s="64"/>
      <c r="DKB52" s="64"/>
      <c r="DKC52" s="64"/>
      <c r="DKD52" s="64"/>
      <c r="DKE52" s="64"/>
      <c r="DKF52" s="64"/>
      <c r="DKG52" s="64"/>
      <c r="DKH52" s="64"/>
      <c r="DKI52" s="64"/>
      <c r="DKJ52" s="64"/>
      <c r="DKK52" s="64"/>
      <c r="DKL52" s="64"/>
      <c r="DKM52" s="64"/>
      <c r="DKN52" s="64"/>
      <c r="DKO52" s="64"/>
      <c r="DKP52" s="64"/>
      <c r="DKQ52" s="64"/>
      <c r="DKR52" s="64"/>
      <c r="DKS52" s="64"/>
      <c r="DKT52" s="64"/>
      <c r="DKU52" s="64"/>
      <c r="DKV52" s="64"/>
      <c r="DKW52" s="64"/>
      <c r="DKX52" s="64"/>
      <c r="DKY52" s="64"/>
      <c r="DKZ52" s="64"/>
      <c r="DLA52" s="64"/>
      <c r="DLB52" s="64"/>
      <c r="DLC52" s="64"/>
      <c r="DLD52" s="64"/>
      <c r="DLE52" s="64"/>
      <c r="DLF52" s="64"/>
      <c r="DLG52" s="64"/>
      <c r="DLH52" s="64"/>
      <c r="DLI52" s="64"/>
      <c r="DLJ52" s="64"/>
      <c r="DLK52" s="64"/>
      <c r="DLL52" s="64"/>
      <c r="DLM52" s="64"/>
      <c r="DLN52" s="64"/>
      <c r="DLO52" s="64"/>
      <c r="DLP52" s="64"/>
      <c r="DLQ52" s="64"/>
      <c r="DLR52" s="64"/>
      <c r="DLS52" s="64"/>
      <c r="DLT52" s="64"/>
      <c r="DLU52" s="64"/>
      <c r="DLV52" s="64"/>
      <c r="DLW52" s="64"/>
      <c r="DLX52" s="64"/>
      <c r="DLY52" s="64"/>
      <c r="DLZ52" s="64"/>
      <c r="DMA52" s="64"/>
      <c r="DMB52" s="64"/>
      <c r="DMC52" s="64"/>
      <c r="DMD52" s="64"/>
      <c r="DME52" s="64"/>
      <c r="DMF52" s="64"/>
      <c r="DMG52" s="64"/>
      <c r="DMH52" s="64"/>
      <c r="DMI52" s="64"/>
      <c r="DMJ52" s="64"/>
      <c r="DMK52" s="64"/>
      <c r="DML52" s="64"/>
      <c r="DMM52" s="64"/>
      <c r="DMN52" s="64"/>
      <c r="DMO52" s="64"/>
      <c r="DMP52" s="64"/>
      <c r="DMQ52" s="64"/>
      <c r="DMR52" s="64"/>
      <c r="DMS52" s="64"/>
      <c r="DMT52" s="64"/>
      <c r="DMU52" s="64"/>
      <c r="DMV52" s="64"/>
      <c r="DMW52" s="64"/>
      <c r="DMX52" s="64"/>
      <c r="DMY52" s="64"/>
      <c r="DMZ52" s="64"/>
      <c r="DNA52" s="64"/>
      <c r="DNB52" s="64"/>
      <c r="DNC52" s="64"/>
      <c r="DND52" s="64"/>
      <c r="DNE52" s="64"/>
      <c r="DNF52" s="64"/>
      <c r="DNG52" s="64"/>
      <c r="DNH52" s="64"/>
      <c r="DNI52" s="64"/>
      <c r="DNJ52" s="64"/>
      <c r="DNK52" s="64"/>
      <c r="DNL52" s="64"/>
      <c r="DNM52" s="64"/>
      <c r="DNN52" s="64"/>
      <c r="DNO52" s="64"/>
      <c r="DNP52" s="64"/>
      <c r="DNQ52" s="64"/>
      <c r="DNR52" s="64"/>
      <c r="DNS52" s="64"/>
      <c r="DNT52" s="64"/>
      <c r="DNU52" s="64"/>
      <c r="DNV52" s="64"/>
      <c r="DNW52" s="64"/>
      <c r="DNX52" s="64"/>
      <c r="DNY52" s="64"/>
      <c r="DNZ52" s="64"/>
      <c r="DOA52" s="64"/>
      <c r="DOB52" s="64"/>
      <c r="DOC52" s="64"/>
      <c r="DOD52" s="64"/>
      <c r="DOE52" s="64"/>
      <c r="DOF52" s="64"/>
      <c r="DOG52" s="64"/>
      <c r="DOH52" s="64"/>
      <c r="DOI52" s="64"/>
      <c r="DOJ52" s="64"/>
      <c r="DOK52" s="64"/>
      <c r="DOL52" s="64"/>
      <c r="DOM52" s="64"/>
      <c r="DON52" s="64"/>
      <c r="DOO52" s="64"/>
      <c r="DOP52" s="64"/>
      <c r="DOQ52" s="64"/>
      <c r="DOR52" s="64"/>
      <c r="DOS52" s="64"/>
      <c r="DOT52" s="64"/>
      <c r="DOU52" s="64"/>
      <c r="DOV52" s="64"/>
      <c r="DOW52" s="64"/>
      <c r="DOX52" s="64"/>
      <c r="DOY52" s="64"/>
      <c r="DOZ52" s="64"/>
      <c r="DPA52" s="64"/>
      <c r="DPB52" s="64"/>
      <c r="DPC52" s="64"/>
      <c r="DPD52" s="64"/>
      <c r="DPE52" s="64"/>
      <c r="DPF52" s="64"/>
      <c r="DPG52" s="64"/>
      <c r="DPH52" s="64"/>
      <c r="DPI52" s="64"/>
      <c r="DPJ52" s="64"/>
      <c r="DPK52" s="64"/>
      <c r="DPL52" s="64"/>
      <c r="DPM52" s="64"/>
      <c r="DPN52" s="64"/>
      <c r="DPO52" s="64"/>
      <c r="DPP52" s="64"/>
      <c r="DPQ52" s="64"/>
      <c r="DPR52" s="64"/>
      <c r="DPS52" s="64"/>
      <c r="DPT52" s="64"/>
      <c r="DPU52" s="64"/>
      <c r="DPV52" s="64"/>
      <c r="DPW52" s="64"/>
      <c r="DPX52" s="64"/>
      <c r="DPY52" s="64"/>
      <c r="DPZ52" s="64"/>
      <c r="DQA52" s="64"/>
      <c r="DQB52" s="64"/>
      <c r="DQC52" s="64"/>
      <c r="DQD52" s="64"/>
      <c r="DQE52" s="64"/>
      <c r="DQF52" s="64"/>
      <c r="DQG52" s="64"/>
      <c r="DQH52" s="64"/>
      <c r="DQI52" s="64"/>
      <c r="DQJ52" s="64"/>
      <c r="DQK52" s="64"/>
      <c r="DQL52" s="64"/>
      <c r="DQM52" s="64"/>
      <c r="DQN52" s="64"/>
      <c r="DQO52" s="64"/>
      <c r="DQP52" s="64"/>
      <c r="DQQ52" s="64"/>
      <c r="DQR52" s="64"/>
      <c r="DQS52" s="64"/>
      <c r="DQT52" s="64"/>
      <c r="DQU52" s="64"/>
      <c r="DQV52" s="64"/>
      <c r="DQW52" s="64"/>
      <c r="DQX52" s="64"/>
      <c r="DQY52" s="64"/>
      <c r="DQZ52" s="64"/>
      <c r="DRA52" s="64"/>
      <c r="DRB52" s="64"/>
      <c r="DRC52" s="64"/>
      <c r="DRD52" s="64"/>
      <c r="DRE52" s="64"/>
      <c r="DRF52" s="64"/>
      <c r="DRG52" s="64"/>
      <c r="DRH52" s="64"/>
      <c r="DRI52" s="64"/>
      <c r="DRJ52" s="64"/>
      <c r="DRK52" s="64"/>
      <c r="DRL52" s="64"/>
      <c r="DRM52" s="64"/>
      <c r="DRN52" s="64"/>
      <c r="DRO52" s="64"/>
      <c r="DRP52" s="64"/>
      <c r="DRQ52" s="64"/>
      <c r="DRR52" s="64"/>
      <c r="DRS52" s="64"/>
      <c r="DRT52" s="64"/>
      <c r="DRU52" s="64"/>
      <c r="DRV52" s="64"/>
      <c r="DRW52" s="64"/>
      <c r="DRX52" s="64"/>
      <c r="DRY52" s="64"/>
      <c r="DRZ52" s="64"/>
      <c r="DSA52" s="64"/>
      <c r="DSB52" s="64"/>
      <c r="DSC52" s="64"/>
      <c r="DSD52" s="64"/>
      <c r="DSE52" s="64"/>
      <c r="DSF52" s="64"/>
      <c r="DSG52" s="64"/>
      <c r="DSH52" s="64"/>
      <c r="DSI52" s="64"/>
      <c r="DSJ52" s="64"/>
      <c r="DSK52" s="64"/>
      <c r="DSL52" s="64"/>
      <c r="DSM52" s="64"/>
      <c r="DSN52" s="64"/>
      <c r="DSO52" s="64"/>
      <c r="DSP52" s="64"/>
      <c r="DSQ52" s="64"/>
      <c r="DSR52" s="64"/>
      <c r="DSS52" s="64"/>
      <c r="DST52" s="64"/>
      <c r="DSU52" s="64"/>
      <c r="DSV52" s="64"/>
      <c r="DSW52" s="64"/>
      <c r="DSX52" s="64"/>
      <c r="DSY52" s="64"/>
      <c r="DSZ52" s="64"/>
      <c r="DTA52" s="64"/>
      <c r="DTB52" s="64"/>
      <c r="DTC52" s="64"/>
      <c r="DTD52" s="64"/>
      <c r="DTE52" s="64"/>
      <c r="DTF52" s="64"/>
      <c r="DTG52" s="64"/>
      <c r="DTH52" s="64"/>
      <c r="DTI52" s="64"/>
      <c r="DTJ52" s="64"/>
      <c r="DTK52" s="64"/>
      <c r="DTL52" s="64"/>
      <c r="DTM52" s="64"/>
      <c r="DTN52" s="64"/>
      <c r="DTO52" s="64"/>
      <c r="DTP52" s="64"/>
      <c r="DTQ52" s="64"/>
      <c r="DTR52" s="64"/>
      <c r="DTS52" s="64"/>
      <c r="DTT52" s="64"/>
      <c r="DTU52" s="64"/>
      <c r="DTV52" s="64"/>
      <c r="DTW52" s="64"/>
      <c r="DTX52" s="64"/>
      <c r="DTY52" s="64"/>
      <c r="DTZ52" s="64"/>
      <c r="DUA52" s="64"/>
      <c r="DUB52" s="64"/>
      <c r="DUC52" s="64"/>
      <c r="DUD52" s="64"/>
      <c r="DUE52" s="64"/>
      <c r="DUF52" s="64"/>
      <c r="DUG52" s="64"/>
      <c r="DUH52" s="64"/>
      <c r="DUI52" s="64"/>
      <c r="DUJ52" s="64"/>
      <c r="DUK52" s="64"/>
      <c r="DUL52" s="64"/>
      <c r="DUM52" s="64"/>
      <c r="DUN52" s="64"/>
      <c r="DUO52" s="64"/>
      <c r="DUP52" s="64"/>
      <c r="DUQ52" s="64"/>
      <c r="DUR52" s="64"/>
      <c r="DUS52" s="64"/>
      <c r="DUT52" s="64"/>
      <c r="DUU52" s="64"/>
      <c r="DUV52" s="64"/>
      <c r="DUW52" s="64"/>
      <c r="DUX52" s="64"/>
      <c r="DUY52" s="64"/>
      <c r="DUZ52" s="64"/>
      <c r="DVA52" s="64"/>
      <c r="DVB52" s="64"/>
      <c r="DVC52" s="64"/>
      <c r="DVD52" s="64"/>
      <c r="DVE52" s="64"/>
      <c r="DVF52" s="64"/>
      <c r="DVG52" s="64"/>
      <c r="DVH52" s="64"/>
      <c r="DVI52" s="64"/>
      <c r="DVJ52" s="64"/>
      <c r="DVK52" s="64"/>
      <c r="DVL52" s="64"/>
      <c r="DVM52" s="64"/>
      <c r="DVN52" s="64"/>
      <c r="DVO52" s="64"/>
      <c r="DVP52" s="64"/>
      <c r="DVQ52" s="64"/>
      <c r="DVR52" s="64"/>
      <c r="DVS52" s="64"/>
      <c r="DVT52" s="64"/>
      <c r="DVU52" s="64"/>
      <c r="DVV52" s="64"/>
      <c r="DVW52" s="64"/>
      <c r="DVX52" s="64"/>
      <c r="DVY52" s="64"/>
      <c r="DVZ52" s="64"/>
      <c r="DWA52" s="64"/>
      <c r="DWB52" s="64"/>
      <c r="DWC52" s="64"/>
      <c r="DWD52" s="64"/>
      <c r="DWE52" s="64"/>
      <c r="DWF52" s="64"/>
      <c r="DWG52" s="64"/>
      <c r="DWH52" s="64"/>
      <c r="DWI52" s="64"/>
      <c r="DWJ52" s="64"/>
      <c r="DWK52" s="64"/>
      <c r="DWL52" s="64"/>
      <c r="DWM52" s="64"/>
      <c r="DWN52" s="64"/>
      <c r="DWO52" s="64"/>
      <c r="DWP52" s="64"/>
      <c r="DWQ52" s="64"/>
      <c r="DWR52" s="64"/>
      <c r="DWS52" s="64"/>
      <c r="DWT52" s="64"/>
      <c r="DWU52" s="64"/>
      <c r="DWV52" s="64"/>
      <c r="DWW52" s="64"/>
      <c r="DWX52" s="64"/>
      <c r="DWY52" s="64"/>
      <c r="DWZ52" s="64"/>
      <c r="DXA52" s="64"/>
      <c r="DXB52" s="64"/>
      <c r="DXC52" s="64"/>
      <c r="DXD52" s="64"/>
      <c r="DXE52" s="64"/>
      <c r="DXF52" s="64"/>
      <c r="DXG52" s="64"/>
      <c r="DXH52" s="64"/>
      <c r="DXI52" s="64"/>
      <c r="DXJ52" s="64"/>
      <c r="DXK52" s="64"/>
      <c r="DXL52" s="64"/>
      <c r="DXM52" s="64"/>
      <c r="DXN52" s="64"/>
      <c r="DXO52" s="64"/>
      <c r="DXP52" s="64"/>
      <c r="DXQ52" s="64"/>
      <c r="DXR52" s="64"/>
      <c r="DXS52" s="64"/>
      <c r="DXT52" s="64"/>
      <c r="DXU52" s="64"/>
      <c r="DXV52" s="64"/>
      <c r="DXW52" s="64"/>
      <c r="DXX52" s="64"/>
      <c r="DXY52" s="64"/>
      <c r="DXZ52" s="64"/>
      <c r="DYA52" s="64"/>
      <c r="DYB52" s="64"/>
      <c r="DYC52" s="64"/>
      <c r="DYD52" s="64"/>
      <c r="DYE52" s="64"/>
      <c r="DYF52" s="64"/>
      <c r="DYG52" s="64"/>
      <c r="DYH52" s="64"/>
      <c r="DYI52" s="64"/>
      <c r="DYJ52" s="64"/>
      <c r="DYK52" s="64"/>
      <c r="DYL52" s="64"/>
      <c r="DYM52" s="64"/>
      <c r="DYN52" s="64"/>
      <c r="DYO52" s="64"/>
      <c r="DYP52" s="64"/>
      <c r="DYQ52" s="64"/>
      <c r="DYR52" s="64"/>
      <c r="DYS52" s="64"/>
      <c r="DYT52" s="64"/>
      <c r="DYU52" s="64"/>
      <c r="DYV52" s="64"/>
      <c r="DYW52" s="64"/>
      <c r="DYX52" s="64"/>
      <c r="DYY52" s="64"/>
      <c r="DYZ52" s="64"/>
      <c r="DZA52" s="64"/>
      <c r="DZB52" s="64"/>
      <c r="DZC52" s="64"/>
      <c r="DZD52" s="64"/>
      <c r="DZE52" s="64"/>
      <c r="DZF52" s="64"/>
      <c r="DZG52" s="64"/>
      <c r="DZH52" s="64"/>
      <c r="DZI52" s="64"/>
      <c r="DZJ52" s="64"/>
      <c r="DZK52" s="64"/>
      <c r="DZL52" s="64"/>
      <c r="DZM52" s="64"/>
      <c r="DZN52" s="64"/>
      <c r="DZO52" s="64"/>
      <c r="DZP52" s="64"/>
      <c r="DZQ52" s="64"/>
      <c r="DZR52" s="64"/>
      <c r="DZS52" s="64"/>
      <c r="DZT52" s="64"/>
      <c r="DZU52" s="64"/>
      <c r="DZV52" s="64"/>
      <c r="DZW52" s="64"/>
      <c r="DZX52" s="64"/>
      <c r="DZY52" s="64"/>
      <c r="DZZ52" s="64"/>
      <c r="EAA52" s="64"/>
      <c r="EAB52" s="64"/>
      <c r="EAC52" s="64"/>
      <c r="EAD52" s="64"/>
      <c r="EAE52" s="64"/>
      <c r="EAF52" s="64"/>
      <c r="EAG52" s="64"/>
      <c r="EAH52" s="64"/>
      <c r="EAI52" s="64"/>
      <c r="EAJ52" s="64"/>
      <c r="EAK52" s="64"/>
      <c r="EAL52" s="64"/>
      <c r="EAM52" s="64"/>
      <c r="EAN52" s="64"/>
      <c r="EAO52" s="64"/>
      <c r="EAP52" s="64"/>
      <c r="EAQ52" s="64"/>
      <c r="EAR52" s="64"/>
      <c r="EAS52" s="64"/>
      <c r="EAT52" s="64"/>
      <c r="EAU52" s="64"/>
      <c r="EAV52" s="64"/>
      <c r="EAW52" s="64"/>
      <c r="EAX52" s="64"/>
      <c r="EAY52" s="64"/>
      <c r="EAZ52" s="64"/>
      <c r="EBA52" s="64"/>
      <c r="EBB52" s="64"/>
      <c r="EBC52" s="64"/>
      <c r="EBD52" s="64"/>
      <c r="EBE52" s="64"/>
      <c r="EBF52" s="64"/>
      <c r="EBG52" s="64"/>
      <c r="EBH52" s="64"/>
      <c r="EBI52" s="64"/>
      <c r="EBJ52" s="64"/>
      <c r="EBK52" s="64"/>
      <c r="EBL52" s="64"/>
      <c r="EBM52" s="64"/>
      <c r="EBN52" s="64"/>
      <c r="EBO52" s="64"/>
      <c r="EBP52" s="64"/>
      <c r="EBQ52" s="64"/>
      <c r="EBR52" s="64"/>
      <c r="EBS52" s="64"/>
      <c r="EBT52" s="64"/>
      <c r="EBU52" s="64"/>
      <c r="EBV52" s="64"/>
      <c r="EBW52" s="64"/>
      <c r="EBX52" s="64"/>
      <c r="EBY52" s="64"/>
      <c r="EBZ52" s="64"/>
      <c r="ECA52" s="64"/>
      <c r="ECB52" s="64"/>
      <c r="ECC52" s="64"/>
      <c r="ECD52" s="64"/>
      <c r="ECE52" s="64"/>
      <c r="ECF52" s="64"/>
      <c r="ECG52" s="64"/>
      <c r="ECH52" s="64"/>
      <c r="ECI52" s="64"/>
      <c r="ECJ52" s="64"/>
      <c r="ECK52" s="64"/>
      <c r="ECL52" s="64"/>
      <c r="ECM52" s="64"/>
      <c r="ECN52" s="64"/>
      <c r="ECO52" s="64"/>
      <c r="ECP52" s="64"/>
      <c r="ECQ52" s="64"/>
      <c r="ECR52" s="64"/>
      <c r="ECS52" s="64"/>
      <c r="ECT52" s="64"/>
      <c r="ECU52" s="64"/>
      <c r="ECV52" s="64"/>
      <c r="ECW52" s="64"/>
      <c r="ECX52" s="64"/>
      <c r="ECY52" s="64"/>
      <c r="ECZ52" s="64"/>
      <c r="EDA52" s="64"/>
      <c r="EDB52" s="64"/>
      <c r="EDC52" s="64"/>
      <c r="EDD52" s="64"/>
      <c r="EDE52" s="64"/>
      <c r="EDF52" s="64"/>
      <c r="EDG52" s="64"/>
      <c r="EDH52" s="64"/>
      <c r="EDI52" s="64"/>
      <c r="EDJ52" s="64"/>
      <c r="EDK52" s="64"/>
      <c r="EDL52" s="64"/>
      <c r="EDM52" s="64"/>
      <c r="EDN52" s="64"/>
      <c r="EDO52" s="64"/>
      <c r="EDP52" s="64"/>
      <c r="EDQ52" s="64"/>
      <c r="EDR52" s="64"/>
      <c r="EDS52" s="64"/>
      <c r="EDT52" s="64"/>
      <c r="EDU52" s="64"/>
      <c r="EDV52" s="64"/>
      <c r="EDW52" s="64"/>
      <c r="EDX52" s="64"/>
      <c r="EDY52" s="64"/>
      <c r="EDZ52" s="64"/>
      <c r="EEA52" s="64"/>
      <c r="EEB52" s="64"/>
      <c r="EEC52" s="64"/>
      <c r="EED52" s="64"/>
      <c r="EEE52" s="64"/>
      <c r="EEF52" s="64"/>
      <c r="EEG52" s="64"/>
      <c r="EEH52" s="64"/>
      <c r="EEI52" s="64"/>
      <c r="EEJ52" s="64"/>
      <c r="EEK52" s="64"/>
      <c r="EEL52" s="64"/>
      <c r="EEM52" s="64"/>
      <c r="EEN52" s="64"/>
      <c r="EEO52" s="64"/>
      <c r="EEP52" s="64"/>
      <c r="EEQ52" s="64"/>
      <c r="EER52" s="64"/>
      <c r="EES52" s="64"/>
      <c r="EET52" s="64"/>
      <c r="EEU52" s="64"/>
      <c r="EEV52" s="64"/>
      <c r="EEW52" s="64"/>
      <c r="EEX52" s="64"/>
      <c r="EEY52" s="64"/>
      <c r="EEZ52" s="64"/>
      <c r="EFA52" s="64"/>
      <c r="EFB52" s="64"/>
      <c r="EFC52" s="64"/>
      <c r="EFD52" s="64"/>
      <c r="EFE52" s="64"/>
      <c r="EFF52" s="64"/>
      <c r="EFG52" s="64"/>
      <c r="EFH52" s="64"/>
      <c r="EFI52" s="64"/>
      <c r="EFJ52" s="64"/>
      <c r="EFK52" s="64"/>
      <c r="EFL52" s="64"/>
      <c r="EFM52" s="64"/>
      <c r="EFN52" s="64"/>
      <c r="EFO52" s="64"/>
      <c r="EFP52" s="64"/>
      <c r="EFQ52" s="64"/>
      <c r="EFR52" s="64"/>
      <c r="EFS52" s="64"/>
      <c r="EFT52" s="64"/>
      <c r="EFU52" s="64"/>
      <c r="EFV52" s="64"/>
      <c r="EFW52" s="64"/>
      <c r="EFX52" s="64"/>
      <c r="EFY52" s="64"/>
      <c r="EFZ52" s="64"/>
      <c r="EGA52" s="64"/>
      <c r="EGB52" s="64"/>
      <c r="EGC52" s="64"/>
      <c r="EGD52" s="64"/>
      <c r="EGE52" s="64"/>
      <c r="EGF52" s="64"/>
      <c r="EGG52" s="64"/>
      <c r="EGH52" s="64"/>
      <c r="EGI52" s="64"/>
      <c r="EGJ52" s="64"/>
      <c r="EGK52" s="64"/>
      <c r="EGL52" s="64"/>
      <c r="EGM52" s="64"/>
      <c r="EGN52" s="64"/>
      <c r="EGO52" s="64"/>
      <c r="EGP52" s="64"/>
      <c r="EGQ52" s="64"/>
      <c r="EGR52" s="64"/>
      <c r="EGS52" s="64"/>
      <c r="EGT52" s="64"/>
      <c r="EGU52" s="64"/>
      <c r="EGV52" s="64"/>
      <c r="EGW52" s="64"/>
      <c r="EGX52" s="64"/>
      <c r="EGY52" s="64"/>
      <c r="EGZ52" s="64"/>
      <c r="EHA52" s="64"/>
      <c r="EHB52" s="64"/>
      <c r="EHC52" s="64"/>
      <c r="EHD52" s="64"/>
      <c r="EHE52" s="64"/>
      <c r="EHF52" s="64"/>
      <c r="EHG52" s="64"/>
      <c r="EHH52" s="64"/>
      <c r="EHI52" s="64"/>
      <c r="EHJ52" s="64"/>
      <c r="EHK52" s="64"/>
      <c r="EHL52" s="64"/>
      <c r="EHM52" s="64"/>
      <c r="EHN52" s="64"/>
      <c r="EHO52" s="64"/>
      <c r="EHP52" s="64"/>
      <c r="EHQ52" s="64"/>
      <c r="EHR52" s="64"/>
      <c r="EHS52" s="64"/>
      <c r="EHT52" s="64"/>
      <c r="EHU52" s="64"/>
      <c r="EHV52" s="64"/>
      <c r="EHW52" s="64"/>
      <c r="EHX52" s="64"/>
      <c r="EHY52" s="64"/>
      <c r="EHZ52" s="64"/>
      <c r="EIA52" s="64"/>
      <c r="EIB52" s="64"/>
      <c r="EIC52" s="64"/>
      <c r="EID52" s="64"/>
      <c r="EIE52" s="64"/>
      <c r="EIF52" s="64"/>
      <c r="EIG52" s="64"/>
      <c r="EIH52" s="64"/>
      <c r="EII52" s="64"/>
      <c r="EIJ52" s="64"/>
      <c r="EIK52" s="64"/>
      <c r="EIL52" s="64"/>
      <c r="EIM52" s="64"/>
      <c r="EIN52" s="64"/>
      <c r="EIO52" s="64"/>
      <c r="EIP52" s="64"/>
      <c r="EIQ52" s="64"/>
      <c r="EIR52" s="64"/>
      <c r="EIS52" s="64"/>
      <c r="EIT52" s="64"/>
      <c r="EIU52" s="64"/>
      <c r="EIV52" s="64"/>
      <c r="EIW52" s="64"/>
      <c r="EIX52" s="64"/>
      <c r="EIY52" s="64"/>
      <c r="EIZ52" s="64"/>
      <c r="EJA52" s="64"/>
      <c r="EJB52" s="64"/>
      <c r="EJC52" s="64"/>
      <c r="EJD52" s="64"/>
      <c r="EJE52" s="64"/>
      <c r="EJF52" s="64"/>
      <c r="EJG52" s="64"/>
      <c r="EJH52" s="64"/>
      <c r="EJI52" s="64"/>
      <c r="EJJ52" s="64"/>
      <c r="EJK52" s="64"/>
      <c r="EJL52" s="64"/>
      <c r="EJM52" s="64"/>
      <c r="EJN52" s="64"/>
      <c r="EJO52" s="64"/>
      <c r="EJP52" s="64"/>
      <c r="EJQ52" s="64"/>
      <c r="EJR52" s="64"/>
      <c r="EJS52" s="64"/>
      <c r="EJT52" s="64"/>
      <c r="EJU52" s="64"/>
      <c r="EJV52" s="64"/>
      <c r="EJW52" s="64"/>
      <c r="EJX52" s="64"/>
      <c r="EJY52" s="64"/>
      <c r="EJZ52" s="64"/>
      <c r="EKA52" s="64"/>
      <c r="EKB52" s="64"/>
      <c r="EKC52" s="64"/>
      <c r="EKD52" s="64"/>
      <c r="EKE52" s="64"/>
      <c r="EKF52" s="64"/>
      <c r="EKG52" s="64"/>
      <c r="EKH52" s="64"/>
      <c r="EKI52" s="64"/>
      <c r="EKJ52" s="64"/>
      <c r="EKK52" s="64"/>
      <c r="EKL52" s="64"/>
      <c r="EKM52" s="64"/>
      <c r="EKN52" s="64"/>
      <c r="EKO52" s="64"/>
      <c r="EKP52" s="64"/>
      <c r="EKQ52" s="64"/>
      <c r="EKR52" s="64"/>
      <c r="EKS52" s="64"/>
      <c r="EKT52" s="64"/>
      <c r="EKU52" s="64"/>
      <c r="EKV52" s="64"/>
      <c r="EKW52" s="64"/>
      <c r="EKX52" s="64"/>
      <c r="EKY52" s="64"/>
      <c r="EKZ52" s="64"/>
      <c r="ELA52" s="64"/>
      <c r="ELB52" s="64"/>
      <c r="ELC52" s="64"/>
      <c r="ELD52" s="64"/>
      <c r="ELE52" s="64"/>
      <c r="ELF52" s="64"/>
      <c r="ELG52" s="64"/>
      <c r="ELH52" s="64"/>
      <c r="ELI52" s="64"/>
      <c r="ELJ52" s="64"/>
      <c r="ELK52" s="64"/>
      <c r="ELL52" s="64"/>
      <c r="ELM52" s="64"/>
      <c r="ELN52" s="64"/>
      <c r="ELO52" s="64"/>
      <c r="ELP52" s="64"/>
      <c r="ELQ52" s="64"/>
      <c r="ELR52" s="64"/>
      <c r="ELS52" s="64"/>
      <c r="ELT52" s="64"/>
      <c r="ELU52" s="64"/>
      <c r="ELV52" s="64"/>
      <c r="ELW52" s="64"/>
      <c r="ELX52" s="64"/>
      <c r="ELY52" s="64"/>
      <c r="ELZ52" s="64"/>
      <c r="EMA52" s="64"/>
      <c r="EMB52" s="64"/>
      <c r="EMC52" s="64"/>
      <c r="EMD52" s="64"/>
      <c r="EME52" s="64"/>
      <c r="EMF52" s="64"/>
      <c r="EMG52" s="64"/>
      <c r="EMH52" s="64"/>
      <c r="EMI52" s="64"/>
      <c r="EMJ52" s="64"/>
      <c r="EMK52" s="64"/>
      <c r="EML52" s="64"/>
      <c r="EMM52" s="64"/>
      <c r="EMN52" s="64"/>
      <c r="EMO52" s="64"/>
      <c r="EMP52" s="64"/>
      <c r="EMQ52" s="64"/>
      <c r="EMR52" s="64"/>
      <c r="EMS52" s="64"/>
      <c r="EMT52" s="64"/>
      <c r="EMU52" s="64"/>
      <c r="EMV52" s="64"/>
      <c r="EMW52" s="64"/>
      <c r="EMX52" s="64"/>
      <c r="EMY52" s="64"/>
      <c r="EMZ52" s="64"/>
      <c r="ENA52" s="64"/>
      <c r="ENB52" s="64"/>
      <c r="ENC52" s="64"/>
      <c r="END52" s="64"/>
      <c r="ENE52" s="64"/>
      <c r="ENF52" s="64"/>
      <c r="ENG52" s="64"/>
      <c r="ENH52" s="64"/>
      <c r="ENI52" s="64"/>
      <c r="ENJ52" s="64"/>
      <c r="ENK52" s="64"/>
      <c r="ENL52" s="64"/>
      <c r="ENM52" s="64"/>
      <c r="ENN52" s="64"/>
      <c r="ENO52" s="64"/>
      <c r="ENP52" s="64"/>
      <c r="ENQ52" s="64"/>
      <c r="ENR52" s="64"/>
      <c r="ENS52" s="64"/>
      <c r="ENT52" s="64"/>
      <c r="ENU52" s="64"/>
      <c r="ENV52" s="64"/>
      <c r="ENW52" s="64"/>
      <c r="ENX52" s="64"/>
      <c r="ENY52" s="64"/>
      <c r="ENZ52" s="64"/>
      <c r="EOA52" s="64"/>
      <c r="EOB52" s="64"/>
      <c r="EOC52" s="64"/>
      <c r="EOD52" s="64"/>
      <c r="EOE52" s="64"/>
      <c r="EOF52" s="64"/>
      <c r="EOG52" s="64"/>
      <c r="EOH52" s="64"/>
      <c r="EOI52" s="64"/>
      <c r="EOJ52" s="64"/>
      <c r="EOK52" s="64"/>
      <c r="EOL52" s="64"/>
      <c r="EOM52" s="64"/>
      <c r="EON52" s="64"/>
      <c r="EOO52" s="64"/>
      <c r="EOP52" s="64"/>
      <c r="EOQ52" s="64"/>
      <c r="EOR52" s="64"/>
      <c r="EOS52" s="64"/>
      <c r="EOT52" s="64"/>
      <c r="EOU52" s="64"/>
      <c r="EOV52" s="64"/>
      <c r="EOW52" s="64"/>
      <c r="EOX52" s="64"/>
      <c r="EOY52" s="64"/>
      <c r="EOZ52" s="64"/>
      <c r="EPA52" s="64"/>
      <c r="EPB52" s="64"/>
      <c r="EPC52" s="64"/>
      <c r="EPD52" s="64"/>
      <c r="EPE52" s="64"/>
      <c r="EPF52" s="64"/>
      <c r="EPG52" s="64"/>
      <c r="EPH52" s="64"/>
      <c r="EPI52" s="64"/>
      <c r="EPJ52" s="64"/>
      <c r="EPK52" s="64"/>
      <c r="EPL52" s="64"/>
      <c r="EPM52" s="64"/>
      <c r="EPN52" s="64"/>
      <c r="EPO52" s="64"/>
      <c r="EPP52" s="64"/>
      <c r="EPQ52" s="64"/>
      <c r="EPR52" s="64"/>
      <c r="EPS52" s="64"/>
      <c r="EPT52" s="64"/>
      <c r="EPU52" s="64"/>
      <c r="EPV52" s="64"/>
      <c r="EPW52" s="64"/>
      <c r="EPX52" s="64"/>
      <c r="EPY52" s="64"/>
      <c r="EPZ52" s="64"/>
      <c r="EQA52" s="64"/>
      <c r="EQB52" s="64"/>
      <c r="EQC52" s="64"/>
      <c r="EQD52" s="64"/>
      <c r="EQE52" s="64"/>
      <c r="EQF52" s="64"/>
      <c r="EQG52" s="64"/>
      <c r="EQH52" s="64"/>
      <c r="EQI52" s="64"/>
      <c r="EQJ52" s="64"/>
      <c r="EQK52" s="64"/>
      <c r="EQL52" s="64"/>
      <c r="EQM52" s="64"/>
      <c r="EQN52" s="64"/>
      <c r="EQO52" s="64"/>
      <c r="EQP52" s="64"/>
      <c r="EQQ52" s="64"/>
      <c r="EQR52" s="64"/>
      <c r="EQS52" s="64"/>
      <c r="EQT52" s="64"/>
      <c r="EQU52" s="64"/>
      <c r="EQV52" s="64"/>
      <c r="EQW52" s="64"/>
      <c r="EQX52" s="64"/>
      <c r="EQY52" s="64"/>
      <c r="EQZ52" s="64"/>
      <c r="ERA52" s="64"/>
      <c r="ERB52" s="64"/>
      <c r="ERC52" s="64"/>
      <c r="ERD52" s="64"/>
      <c r="ERE52" s="64"/>
      <c r="ERF52" s="64"/>
      <c r="ERG52" s="64"/>
      <c r="ERH52" s="64"/>
      <c r="ERI52" s="64"/>
      <c r="ERJ52" s="64"/>
      <c r="ERK52" s="64"/>
      <c r="ERL52" s="64"/>
      <c r="ERM52" s="64"/>
      <c r="ERN52" s="64"/>
      <c r="ERO52" s="64"/>
      <c r="ERP52" s="64"/>
      <c r="ERQ52" s="64"/>
      <c r="ERR52" s="64"/>
      <c r="ERS52" s="64"/>
      <c r="ERT52" s="64"/>
      <c r="ERU52" s="64"/>
      <c r="ERV52" s="64"/>
      <c r="ERW52" s="64"/>
      <c r="ERX52" s="64"/>
      <c r="ERY52" s="64"/>
      <c r="ERZ52" s="64"/>
      <c r="ESA52" s="64"/>
      <c r="ESB52" s="64"/>
      <c r="ESC52" s="64"/>
      <c r="ESD52" s="64"/>
      <c r="ESE52" s="64"/>
      <c r="ESF52" s="64"/>
      <c r="ESG52" s="64"/>
      <c r="ESH52" s="64"/>
      <c r="ESI52" s="64"/>
      <c r="ESJ52" s="64"/>
      <c r="ESK52" s="64"/>
      <c r="ESL52" s="64"/>
      <c r="ESM52" s="64"/>
      <c r="ESN52" s="64"/>
      <c r="ESO52" s="64"/>
      <c r="ESP52" s="64"/>
      <c r="ESQ52" s="64"/>
      <c r="ESR52" s="64"/>
      <c r="ESS52" s="64"/>
      <c r="EST52" s="64"/>
      <c r="ESU52" s="64"/>
      <c r="ESV52" s="64"/>
      <c r="ESW52" s="64"/>
      <c r="ESX52" s="64"/>
      <c r="ESY52" s="64"/>
      <c r="ESZ52" s="64"/>
      <c r="ETA52" s="64"/>
      <c r="ETB52" s="64"/>
      <c r="ETC52" s="64"/>
      <c r="ETD52" s="64"/>
      <c r="ETE52" s="64"/>
      <c r="ETF52" s="64"/>
      <c r="ETG52" s="64"/>
      <c r="ETH52" s="64"/>
      <c r="ETI52" s="64"/>
      <c r="ETJ52" s="64"/>
      <c r="ETK52" s="64"/>
      <c r="ETL52" s="64"/>
      <c r="ETM52" s="64"/>
      <c r="ETN52" s="64"/>
      <c r="ETO52" s="64"/>
      <c r="ETP52" s="64"/>
      <c r="ETQ52" s="64"/>
      <c r="ETR52" s="64"/>
      <c r="ETS52" s="64"/>
      <c r="ETT52" s="64"/>
      <c r="ETU52" s="64"/>
      <c r="ETV52" s="64"/>
      <c r="ETW52" s="64"/>
      <c r="ETX52" s="64"/>
      <c r="ETY52" s="64"/>
      <c r="ETZ52" s="64"/>
      <c r="EUA52" s="64"/>
      <c r="EUB52" s="64"/>
      <c r="EUC52" s="64"/>
      <c r="EUD52" s="64"/>
      <c r="EUE52" s="64"/>
      <c r="EUF52" s="64"/>
      <c r="EUG52" s="64"/>
      <c r="EUH52" s="64"/>
      <c r="EUI52" s="64"/>
      <c r="EUJ52" s="64"/>
      <c r="EUK52" s="64"/>
      <c r="EUL52" s="64"/>
      <c r="EUM52" s="64"/>
      <c r="EUN52" s="64"/>
      <c r="EUO52" s="64"/>
      <c r="EUP52" s="64"/>
      <c r="EUQ52" s="64"/>
      <c r="EUR52" s="64"/>
      <c r="EUS52" s="64"/>
      <c r="EUT52" s="64"/>
      <c r="EUU52" s="64"/>
      <c r="EUV52" s="64"/>
      <c r="EUW52" s="64"/>
      <c r="EUX52" s="64"/>
      <c r="EUY52" s="64"/>
      <c r="EUZ52" s="64"/>
      <c r="EVA52" s="64"/>
      <c r="EVB52" s="64"/>
      <c r="EVC52" s="64"/>
      <c r="EVD52" s="64"/>
      <c r="EVE52" s="64"/>
      <c r="EVF52" s="64"/>
      <c r="EVG52" s="64"/>
      <c r="EVH52" s="64"/>
      <c r="EVI52" s="64"/>
      <c r="EVJ52" s="64"/>
      <c r="EVK52" s="64"/>
      <c r="EVL52" s="64"/>
      <c r="EVM52" s="64"/>
      <c r="EVN52" s="64"/>
      <c r="EVO52" s="64"/>
      <c r="EVP52" s="64"/>
      <c r="EVQ52" s="64"/>
      <c r="EVR52" s="64"/>
      <c r="EVS52" s="64"/>
      <c r="EVT52" s="64"/>
      <c r="EVU52" s="64"/>
      <c r="EVV52" s="64"/>
      <c r="EVW52" s="64"/>
      <c r="EVX52" s="64"/>
      <c r="EVY52" s="64"/>
      <c r="EVZ52" s="64"/>
      <c r="EWA52" s="64"/>
      <c r="EWB52" s="64"/>
      <c r="EWC52" s="64"/>
      <c r="EWD52" s="64"/>
      <c r="EWE52" s="64"/>
      <c r="EWF52" s="64"/>
      <c r="EWG52" s="64"/>
      <c r="EWH52" s="64"/>
      <c r="EWI52" s="64"/>
      <c r="EWJ52" s="64"/>
      <c r="EWK52" s="64"/>
      <c r="EWL52" s="64"/>
      <c r="EWM52" s="64"/>
      <c r="EWN52" s="64"/>
      <c r="EWO52" s="64"/>
      <c r="EWP52" s="64"/>
      <c r="EWQ52" s="64"/>
      <c r="EWR52" s="64"/>
      <c r="EWS52" s="64"/>
      <c r="EWT52" s="64"/>
      <c r="EWU52" s="64"/>
      <c r="EWV52" s="64"/>
      <c r="EWW52" s="64"/>
      <c r="EWX52" s="64"/>
      <c r="EWY52" s="64"/>
      <c r="EWZ52" s="64"/>
      <c r="EXA52" s="64"/>
      <c r="EXB52" s="64"/>
      <c r="EXC52" s="64"/>
      <c r="EXD52" s="64"/>
      <c r="EXE52" s="64"/>
      <c r="EXF52" s="64"/>
      <c r="EXG52" s="64"/>
      <c r="EXH52" s="64"/>
      <c r="EXI52" s="64"/>
      <c r="EXJ52" s="64"/>
      <c r="EXK52" s="64"/>
      <c r="EXL52" s="64"/>
      <c r="EXM52" s="64"/>
      <c r="EXN52" s="64"/>
      <c r="EXO52" s="64"/>
      <c r="EXP52" s="64"/>
      <c r="EXQ52" s="64"/>
      <c r="EXR52" s="64"/>
      <c r="EXS52" s="64"/>
      <c r="EXT52" s="64"/>
      <c r="EXU52" s="64"/>
      <c r="EXV52" s="64"/>
      <c r="EXW52" s="64"/>
      <c r="EXX52" s="64"/>
      <c r="EXY52" s="64"/>
      <c r="EXZ52" s="64"/>
      <c r="EYA52" s="64"/>
      <c r="EYB52" s="64"/>
      <c r="EYC52" s="64"/>
      <c r="EYD52" s="64"/>
      <c r="EYE52" s="64"/>
      <c r="EYF52" s="64"/>
      <c r="EYG52" s="64"/>
      <c r="EYH52" s="64"/>
      <c r="EYI52" s="64"/>
      <c r="EYJ52" s="64"/>
      <c r="EYK52" s="64"/>
      <c r="EYL52" s="64"/>
      <c r="EYM52" s="64"/>
      <c r="EYN52" s="64"/>
      <c r="EYO52" s="64"/>
      <c r="EYP52" s="64"/>
      <c r="EYQ52" s="64"/>
      <c r="EYR52" s="64"/>
      <c r="EYS52" s="64"/>
      <c r="EYT52" s="64"/>
      <c r="EYU52" s="64"/>
      <c r="EYV52" s="64"/>
      <c r="EYW52" s="64"/>
      <c r="EYX52" s="64"/>
      <c r="EYY52" s="64"/>
      <c r="EYZ52" s="64"/>
      <c r="EZA52" s="64"/>
      <c r="EZB52" s="64"/>
      <c r="EZC52" s="64"/>
      <c r="EZD52" s="64"/>
      <c r="EZE52" s="64"/>
      <c r="EZF52" s="64"/>
      <c r="EZG52" s="64"/>
      <c r="EZH52" s="64"/>
      <c r="EZI52" s="64"/>
      <c r="EZJ52" s="64"/>
      <c r="EZK52" s="64"/>
      <c r="EZL52" s="64"/>
      <c r="EZM52" s="64"/>
      <c r="EZN52" s="64"/>
      <c r="EZO52" s="64"/>
      <c r="EZP52" s="64"/>
      <c r="EZQ52" s="64"/>
      <c r="EZR52" s="64"/>
      <c r="EZS52" s="64"/>
      <c r="EZT52" s="64"/>
      <c r="EZU52" s="64"/>
      <c r="EZV52" s="64"/>
      <c r="EZW52" s="64"/>
      <c r="EZX52" s="64"/>
      <c r="EZY52" s="64"/>
      <c r="EZZ52" s="64"/>
      <c r="FAA52" s="64"/>
      <c r="FAB52" s="64"/>
      <c r="FAC52" s="64"/>
      <c r="FAD52" s="64"/>
      <c r="FAE52" s="64"/>
      <c r="FAF52" s="64"/>
      <c r="FAG52" s="64"/>
      <c r="FAH52" s="64"/>
      <c r="FAI52" s="64"/>
      <c r="FAJ52" s="64"/>
      <c r="FAK52" s="64"/>
      <c r="FAL52" s="64"/>
      <c r="FAM52" s="64"/>
      <c r="FAN52" s="64"/>
      <c r="FAO52" s="64"/>
      <c r="FAP52" s="64"/>
      <c r="FAQ52" s="64"/>
      <c r="FAR52" s="64"/>
      <c r="FAS52" s="64"/>
      <c r="FAT52" s="64"/>
      <c r="FAU52" s="64"/>
      <c r="FAV52" s="64"/>
      <c r="FAW52" s="64"/>
      <c r="FAX52" s="64"/>
      <c r="FAY52" s="64"/>
      <c r="FAZ52" s="64"/>
      <c r="FBA52" s="64"/>
      <c r="FBB52" s="64"/>
      <c r="FBC52" s="64"/>
      <c r="FBD52" s="64"/>
      <c r="FBE52" s="64"/>
      <c r="FBF52" s="64"/>
      <c r="FBG52" s="64"/>
      <c r="FBH52" s="64"/>
      <c r="FBI52" s="64"/>
      <c r="FBJ52" s="64"/>
      <c r="FBK52" s="64"/>
      <c r="FBL52" s="64"/>
      <c r="FBM52" s="64"/>
      <c r="FBN52" s="64"/>
      <c r="FBO52" s="64"/>
      <c r="FBP52" s="64"/>
      <c r="FBQ52" s="64"/>
      <c r="FBR52" s="64"/>
      <c r="FBS52" s="64"/>
      <c r="FBT52" s="64"/>
      <c r="FBU52" s="64"/>
      <c r="FBV52" s="64"/>
      <c r="FBW52" s="64"/>
      <c r="FBX52" s="64"/>
      <c r="FBY52" s="64"/>
      <c r="FBZ52" s="64"/>
      <c r="FCA52" s="64"/>
      <c r="FCB52" s="64"/>
      <c r="FCC52" s="64"/>
      <c r="FCD52" s="64"/>
      <c r="FCE52" s="64"/>
      <c r="FCF52" s="64"/>
      <c r="FCG52" s="64"/>
      <c r="FCH52" s="64"/>
      <c r="FCI52" s="64"/>
      <c r="FCJ52" s="64"/>
      <c r="FCK52" s="64"/>
      <c r="FCL52" s="64"/>
      <c r="FCM52" s="64"/>
      <c r="FCN52" s="64"/>
      <c r="FCO52" s="64"/>
      <c r="FCP52" s="64"/>
      <c r="FCQ52" s="64"/>
      <c r="FCR52" s="64"/>
      <c r="FCS52" s="64"/>
      <c r="FCT52" s="64"/>
      <c r="FCU52" s="64"/>
      <c r="FCV52" s="64"/>
      <c r="FCW52" s="64"/>
      <c r="FCX52" s="64"/>
      <c r="FCY52" s="64"/>
      <c r="FCZ52" s="64"/>
      <c r="FDA52" s="64"/>
      <c r="FDB52" s="64"/>
      <c r="FDC52" s="64"/>
      <c r="FDD52" s="64"/>
      <c r="FDE52" s="64"/>
      <c r="FDF52" s="64"/>
      <c r="FDG52" s="64"/>
      <c r="FDH52" s="64"/>
      <c r="FDI52" s="64"/>
      <c r="FDJ52" s="64"/>
      <c r="FDK52" s="64"/>
      <c r="FDL52" s="64"/>
      <c r="FDM52" s="64"/>
      <c r="FDN52" s="64"/>
      <c r="FDO52" s="64"/>
      <c r="FDP52" s="64"/>
      <c r="FDQ52" s="64"/>
      <c r="FDR52" s="64"/>
      <c r="FDS52" s="64"/>
      <c r="FDT52" s="64"/>
      <c r="FDU52" s="64"/>
      <c r="FDV52" s="64"/>
      <c r="FDW52" s="64"/>
      <c r="FDX52" s="64"/>
      <c r="FDY52" s="64"/>
      <c r="FDZ52" s="64"/>
      <c r="FEA52" s="64"/>
      <c r="FEB52" s="64"/>
      <c r="FEC52" s="64"/>
      <c r="FED52" s="64"/>
      <c r="FEE52" s="64"/>
      <c r="FEF52" s="64"/>
      <c r="FEG52" s="64"/>
      <c r="FEH52" s="64"/>
      <c r="FEI52" s="64"/>
      <c r="FEJ52" s="64"/>
      <c r="FEK52" s="64"/>
      <c r="FEL52" s="64"/>
      <c r="FEM52" s="64"/>
      <c r="FEN52" s="64"/>
      <c r="FEO52" s="64"/>
      <c r="FEP52" s="64"/>
      <c r="FEQ52" s="64"/>
      <c r="FER52" s="64"/>
      <c r="FES52" s="64"/>
      <c r="FET52" s="64"/>
      <c r="FEU52" s="64"/>
      <c r="FEV52" s="64"/>
      <c r="FEW52" s="64"/>
      <c r="FEX52" s="64"/>
      <c r="FEY52" s="64"/>
      <c r="FEZ52" s="64"/>
      <c r="FFA52" s="64"/>
      <c r="FFB52" s="64"/>
      <c r="FFC52" s="64"/>
      <c r="FFD52" s="64"/>
      <c r="FFE52" s="64"/>
      <c r="FFF52" s="64"/>
      <c r="FFG52" s="64"/>
      <c r="FFH52" s="64"/>
      <c r="FFI52" s="64"/>
      <c r="FFJ52" s="64"/>
      <c r="FFK52" s="64"/>
      <c r="FFL52" s="64"/>
      <c r="FFM52" s="64"/>
      <c r="FFN52" s="64"/>
      <c r="FFO52" s="64"/>
      <c r="FFP52" s="64"/>
      <c r="FFQ52" s="64"/>
      <c r="FFR52" s="64"/>
      <c r="FFS52" s="64"/>
      <c r="FFT52" s="64"/>
      <c r="FFU52" s="64"/>
      <c r="FFV52" s="64"/>
      <c r="FFW52" s="64"/>
      <c r="FFX52" s="64"/>
      <c r="FFY52" s="64"/>
      <c r="FFZ52" s="64"/>
      <c r="FGA52" s="64"/>
      <c r="FGB52" s="64"/>
      <c r="FGC52" s="64"/>
      <c r="FGD52" s="64"/>
      <c r="FGE52" s="64"/>
      <c r="FGF52" s="64"/>
      <c r="FGG52" s="64"/>
      <c r="FGH52" s="64"/>
      <c r="FGI52" s="64"/>
      <c r="FGJ52" s="64"/>
      <c r="FGK52" s="64"/>
      <c r="FGL52" s="64"/>
      <c r="FGM52" s="64"/>
      <c r="FGN52" s="64"/>
      <c r="FGO52" s="64"/>
      <c r="FGP52" s="64"/>
      <c r="FGQ52" s="64"/>
      <c r="FGR52" s="64"/>
      <c r="FGS52" s="64"/>
      <c r="FGT52" s="64"/>
      <c r="FGU52" s="64"/>
      <c r="FGV52" s="64"/>
      <c r="FGW52" s="64"/>
      <c r="FGX52" s="64"/>
      <c r="FGY52" s="64"/>
      <c r="FGZ52" s="64"/>
      <c r="FHA52" s="64"/>
      <c r="FHB52" s="64"/>
      <c r="FHC52" s="64"/>
      <c r="FHD52" s="64"/>
      <c r="FHE52" s="64"/>
      <c r="FHF52" s="64"/>
      <c r="FHG52" s="64"/>
      <c r="FHH52" s="64"/>
      <c r="FHI52" s="64"/>
      <c r="FHJ52" s="64"/>
      <c r="FHK52" s="64"/>
      <c r="FHL52" s="64"/>
      <c r="FHM52" s="64"/>
      <c r="FHN52" s="64"/>
      <c r="FHO52" s="64"/>
      <c r="FHP52" s="64"/>
      <c r="FHQ52" s="64"/>
      <c r="FHR52" s="64"/>
      <c r="FHS52" s="64"/>
      <c r="FHT52" s="64"/>
      <c r="FHU52" s="64"/>
      <c r="FHV52" s="64"/>
      <c r="FHW52" s="64"/>
      <c r="FHX52" s="64"/>
      <c r="FHY52" s="64"/>
      <c r="FHZ52" s="64"/>
      <c r="FIA52" s="64"/>
      <c r="FIB52" s="64"/>
      <c r="FIC52" s="64"/>
      <c r="FID52" s="64"/>
      <c r="FIE52" s="64"/>
      <c r="FIF52" s="64"/>
      <c r="FIG52" s="64"/>
      <c r="FIH52" s="64"/>
      <c r="FII52" s="64"/>
      <c r="FIJ52" s="64"/>
      <c r="FIK52" s="64"/>
      <c r="FIL52" s="64"/>
      <c r="FIM52" s="64"/>
      <c r="FIN52" s="64"/>
      <c r="FIO52" s="64"/>
      <c r="FIP52" s="64"/>
      <c r="FIQ52" s="64"/>
      <c r="FIR52" s="64"/>
      <c r="FIS52" s="64"/>
      <c r="FIT52" s="64"/>
      <c r="FIU52" s="64"/>
      <c r="FIV52" s="64"/>
      <c r="FIW52" s="64"/>
      <c r="FIX52" s="64"/>
      <c r="FIY52" s="64"/>
      <c r="FIZ52" s="64"/>
      <c r="FJA52" s="64"/>
      <c r="FJB52" s="64"/>
      <c r="FJC52" s="64"/>
      <c r="FJD52" s="64"/>
      <c r="FJE52" s="64"/>
      <c r="FJF52" s="64"/>
      <c r="FJG52" s="64"/>
      <c r="FJH52" s="64"/>
      <c r="FJI52" s="64"/>
      <c r="FJJ52" s="64"/>
      <c r="FJK52" s="64"/>
      <c r="FJL52" s="64"/>
      <c r="FJM52" s="64"/>
      <c r="FJN52" s="64"/>
      <c r="FJO52" s="64"/>
      <c r="FJP52" s="64"/>
      <c r="FJQ52" s="64"/>
      <c r="FJR52" s="64"/>
      <c r="FJS52" s="64"/>
      <c r="FJT52" s="64"/>
      <c r="FJU52" s="64"/>
      <c r="FJV52" s="64"/>
      <c r="FJW52" s="64"/>
      <c r="FJX52" s="64"/>
      <c r="FJY52" s="64"/>
      <c r="FJZ52" s="64"/>
      <c r="FKA52" s="64"/>
      <c r="FKB52" s="64"/>
      <c r="FKC52" s="64"/>
      <c r="FKD52" s="64"/>
      <c r="FKE52" s="64"/>
      <c r="FKF52" s="64"/>
      <c r="FKG52" s="64"/>
      <c r="FKH52" s="64"/>
      <c r="FKI52" s="64"/>
      <c r="FKJ52" s="64"/>
      <c r="FKK52" s="64"/>
      <c r="FKL52" s="64"/>
      <c r="FKM52" s="64"/>
      <c r="FKN52" s="64"/>
      <c r="FKO52" s="64"/>
      <c r="FKP52" s="64"/>
      <c r="FKQ52" s="64"/>
      <c r="FKR52" s="64"/>
      <c r="FKS52" s="64"/>
      <c r="FKT52" s="64"/>
      <c r="FKU52" s="64"/>
      <c r="FKV52" s="64"/>
      <c r="FKW52" s="64"/>
      <c r="FKX52" s="64"/>
      <c r="FKY52" s="64"/>
      <c r="FKZ52" s="64"/>
      <c r="FLA52" s="64"/>
      <c r="FLB52" s="64"/>
      <c r="FLC52" s="64"/>
      <c r="FLD52" s="64"/>
      <c r="FLE52" s="64"/>
      <c r="FLF52" s="64"/>
      <c r="FLG52" s="64"/>
      <c r="FLH52" s="64"/>
      <c r="FLI52" s="64"/>
      <c r="FLJ52" s="64"/>
      <c r="FLK52" s="64"/>
      <c r="FLL52" s="64"/>
      <c r="FLM52" s="64"/>
      <c r="FLN52" s="64"/>
      <c r="FLO52" s="64"/>
      <c r="FLP52" s="64"/>
      <c r="FLQ52" s="64"/>
      <c r="FLR52" s="64"/>
      <c r="FLS52" s="64"/>
      <c r="FLT52" s="64"/>
      <c r="FLU52" s="64"/>
      <c r="FLV52" s="64"/>
      <c r="FLW52" s="64"/>
      <c r="FLX52" s="64"/>
      <c r="FLY52" s="64"/>
      <c r="FLZ52" s="64"/>
      <c r="FMA52" s="64"/>
      <c r="FMB52" s="64"/>
      <c r="FMC52" s="64"/>
      <c r="FMD52" s="64"/>
      <c r="FME52" s="64"/>
      <c r="FMF52" s="64"/>
      <c r="FMG52" s="64"/>
      <c r="FMH52" s="64"/>
      <c r="FMI52" s="64"/>
      <c r="FMJ52" s="64"/>
      <c r="FMK52" s="64"/>
      <c r="FML52" s="64"/>
      <c r="FMM52" s="64"/>
      <c r="FMN52" s="64"/>
      <c r="FMO52" s="64"/>
      <c r="FMP52" s="64"/>
      <c r="FMQ52" s="64"/>
      <c r="FMR52" s="64"/>
      <c r="FMS52" s="64"/>
      <c r="FMT52" s="64"/>
      <c r="FMU52" s="64"/>
      <c r="FMV52" s="64"/>
      <c r="FMW52" s="64"/>
      <c r="FMX52" s="64"/>
      <c r="FMY52" s="64"/>
      <c r="FMZ52" s="64"/>
      <c r="FNA52" s="64"/>
      <c r="FNB52" s="64"/>
      <c r="FNC52" s="64"/>
      <c r="FND52" s="64"/>
      <c r="FNE52" s="64"/>
      <c r="FNF52" s="64"/>
      <c r="FNG52" s="64"/>
      <c r="FNH52" s="64"/>
      <c r="FNI52" s="64"/>
      <c r="FNJ52" s="64"/>
      <c r="FNK52" s="64"/>
      <c r="FNL52" s="64"/>
      <c r="FNM52" s="64"/>
      <c r="FNN52" s="64"/>
      <c r="FNO52" s="64"/>
      <c r="FNP52" s="64"/>
      <c r="FNQ52" s="64"/>
      <c r="FNR52" s="64"/>
      <c r="FNS52" s="64"/>
      <c r="FNT52" s="64"/>
      <c r="FNU52" s="64"/>
      <c r="FNV52" s="64"/>
      <c r="FNW52" s="64"/>
      <c r="FNX52" s="64"/>
      <c r="FNY52" s="64"/>
      <c r="FNZ52" s="64"/>
      <c r="FOA52" s="64"/>
      <c r="FOB52" s="64"/>
      <c r="FOC52" s="64"/>
      <c r="FOD52" s="64"/>
      <c r="FOE52" s="64"/>
      <c r="FOF52" s="64"/>
      <c r="FOG52" s="64"/>
      <c r="FOH52" s="64"/>
      <c r="FOI52" s="64"/>
      <c r="FOJ52" s="64"/>
      <c r="FOK52" s="64"/>
      <c r="FOL52" s="64"/>
      <c r="FOM52" s="64"/>
      <c r="FON52" s="64"/>
      <c r="FOO52" s="64"/>
      <c r="FOP52" s="64"/>
      <c r="FOQ52" s="64"/>
      <c r="FOR52" s="64"/>
      <c r="FOS52" s="64"/>
      <c r="FOT52" s="64"/>
      <c r="FOU52" s="64"/>
      <c r="FOV52" s="64"/>
      <c r="FOW52" s="64"/>
      <c r="FOX52" s="64"/>
      <c r="FOY52" s="64"/>
      <c r="FOZ52" s="64"/>
      <c r="FPA52" s="64"/>
      <c r="FPB52" s="64"/>
      <c r="FPC52" s="64"/>
      <c r="FPD52" s="64"/>
      <c r="FPE52" s="64"/>
      <c r="FPF52" s="64"/>
      <c r="FPG52" s="64"/>
      <c r="FPH52" s="64"/>
      <c r="FPI52" s="64"/>
      <c r="FPJ52" s="64"/>
      <c r="FPK52" s="64"/>
      <c r="FPL52" s="64"/>
      <c r="FPM52" s="64"/>
      <c r="FPN52" s="64"/>
      <c r="FPO52" s="64"/>
      <c r="FPP52" s="64"/>
      <c r="FPQ52" s="64"/>
      <c r="FPR52" s="64"/>
      <c r="FPS52" s="64"/>
      <c r="FPT52" s="64"/>
      <c r="FPU52" s="64"/>
      <c r="FPV52" s="64"/>
      <c r="FPW52" s="64"/>
      <c r="FPX52" s="64"/>
      <c r="FPY52" s="64"/>
      <c r="FPZ52" s="64"/>
      <c r="FQA52" s="64"/>
      <c r="FQB52" s="64"/>
      <c r="FQC52" s="64"/>
      <c r="FQD52" s="64"/>
      <c r="FQE52" s="64"/>
      <c r="FQF52" s="64"/>
      <c r="FQG52" s="64"/>
      <c r="FQH52" s="64"/>
      <c r="FQI52" s="64"/>
      <c r="FQJ52" s="64"/>
      <c r="FQK52" s="64"/>
      <c r="FQL52" s="64"/>
      <c r="FQM52" s="64"/>
      <c r="FQN52" s="64"/>
      <c r="FQO52" s="64"/>
      <c r="FQP52" s="64"/>
      <c r="FQQ52" s="64"/>
      <c r="FQR52" s="64"/>
      <c r="FQS52" s="64"/>
      <c r="FQT52" s="64"/>
      <c r="FQU52" s="64"/>
      <c r="FQV52" s="64"/>
      <c r="FQW52" s="64"/>
      <c r="FQX52" s="64"/>
      <c r="FQY52" s="64"/>
      <c r="FQZ52" s="64"/>
      <c r="FRA52" s="64"/>
      <c r="FRB52" s="64"/>
      <c r="FRC52" s="64"/>
      <c r="FRD52" s="64"/>
      <c r="FRE52" s="64"/>
      <c r="FRF52" s="64"/>
      <c r="FRG52" s="64"/>
      <c r="FRH52" s="64"/>
      <c r="FRI52" s="64"/>
      <c r="FRJ52" s="64"/>
      <c r="FRK52" s="64"/>
      <c r="FRL52" s="64"/>
      <c r="FRM52" s="64"/>
      <c r="FRN52" s="64"/>
      <c r="FRO52" s="64"/>
      <c r="FRP52" s="64"/>
      <c r="FRQ52" s="64"/>
      <c r="FRR52" s="64"/>
      <c r="FRS52" s="64"/>
      <c r="FRT52" s="64"/>
      <c r="FRU52" s="64"/>
      <c r="FRV52" s="64"/>
      <c r="FRW52" s="64"/>
      <c r="FRX52" s="64"/>
      <c r="FRY52" s="64"/>
      <c r="FRZ52" s="64"/>
      <c r="FSA52" s="64"/>
      <c r="FSB52" s="64"/>
      <c r="FSC52" s="64"/>
      <c r="FSD52" s="64"/>
      <c r="FSE52" s="64"/>
      <c r="FSF52" s="64"/>
      <c r="FSG52" s="64"/>
      <c r="FSH52" s="64"/>
      <c r="FSI52" s="64"/>
      <c r="FSJ52" s="64"/>
      <c r="FSK52" s="64"/>
      <c r="FSL52" s="64"/>
      <c r="FSM52" s="64"/>
      <c r="FSN52" s="64"/>
      <c r="FSO52" s="64"/>
      <c r="FSP52" s="64"/>
      <c r="FSQ52" s="64"/>
      <c r="FSR52" s="64"/>
      <c r="FSS52" s="64"/>
      <c r="FST52" s="64"/>
      <c r="FSU52" s="64"/>
      <c r="FSV52" s="64"/>
      <c r="FSW52" s="64"/>
      <c r="FSX52" s="64"/>
      <c r="FSY52" s="64"/>
      <c r="FSZ52" s="64"/>
      <c r="FTA52" s="64"/>
      <c r="FTB52" s="64"/>
      <c r="FTC52" s="64"/>
      <c r="FTD52" s="64"/>
      <c r="FTE52" s="64"/>
      <c r="FTF52" s="64"/>
      <c r="FTG52" s="64"/>
      <c r="FTH52" s="64"/>
      <c r="FTI52" s="64"/>
      <c r="FTJ52" s="64"/>
      <c r="FTK52" s="64"/>
      <c r="FTL52" s="64"/>
      <c r="FTM52" s="64"/>
      <c r="FTN52" s="64"/>
      <c r="FTO52" s="64"/>
      <c r="FTP52" s="64"/>
      <c r="FTQ52" s="64"/>
      <c r="FTR52" s="64"/>
      <c r="FTS52" s="64"/>
      <c r="FTT52" s="64"/>
      <c r="FTU52" s="64"/>
      <c r="FTV52" s="64"/>
      <c r="FTW52" s="64"/>
      <c r="FTX52" s="64"/>
      <c r="FTY52" s="64"/>
      <c r="FTZ52" s="64"/>
      <c r="FUA52" s="64"/>
      <c r="FUB52" s="64"/>
      <c r="FUC52" s="64"/>
      <c r="FUD52" s="64"/>
      <c r="FUE52" s="64"/>
      <c r="FUF52" s="64"/>
      <c r="FUG52" s="64"/>
      <c r="FUH52" s="64"/>
      <c r="FUI52" s="64"/>
      <c r="FUJ52" s="64"/>
      <c r="FUK52" s="64"/>
      <c r="FUL52" s="64"/>
      <c r="FUM52" s="64"/>
      <c r="FUN52" s="64"/>
      <c r="FUO52" s="64"/>
      <c r="FUP52" s="64"/>
      <c r="FUQ52" s="64"/>
      <c r="FUR52" s="64"/>
      <c r="FUS52" s="64"/>
      <c r="FUT52" s="64"/>
      <c r="FUU52" s="64"/>
      <c r="FUV52" s="64"/>
      <c r="FUW52" s="64"/>
      <c r="FUX52" s="64"/>
      <c r="FUY52" s="64"/>
      <c r="FUZ52" s="64"/>
      <c r="FVA52" s="64"/>
      <c r="FVB52" s="64"/>
      <c r="FVC52" s="64"/>
      <c r="FVD52" s="64"/>
      <c r="FVE52" s="64"/>
      <c r="FVF52" s="64"/>
      <c r="FVG52" s="64"/>
      <c r="FVH52" s="64"/>
      <c r="FVI52" s="64"/>
      <c r="FVJ52" s="64"/>
      <c r="FVK52" s="64"/>
      <c r="FVL52" s="64"/>
      <c r="FVM52" s="64"/>
      <c r="FVN52" s="64"/>
      <c r="FVO52" s="64"/>
      <c r="FVP52" s="64"/>
      <c r="FVQ52" s="64"/>
      <c r="FVR52" s="64"/>
      <c r="FVS52" s="64"/>
      <c r="FVT52" s="64"/>
      <c r="FVU52" s="64"/>
      <c r="FVV52" s="64"/>
      <c r="FVW52" s="64"/>
      <c r="FVX52" s="64"/>
      <c r="FVY52" s="64"/>
      <c r="FVZ52" s="64"/>
      <c r="FWA52" s="64"/>
      <c r="FWB52" s="64"/>
      <c r="FWC52" s="64"/>
      <c r="FWD52" s="64"/>
      <c r="FWE52" s="64"/>
      <c r="FWF52" s="64"/>
      <c r="FWG52" s="64"/>
      <c r="FWH52" s="64"/>
      <c r="FWI52" s="64"/>
      <c r="FWJ52" s="64"/>
      <c r="FWK52" s="64"/>
      <c r="FWL52" s="64"/>
      <c r="FWM52" s="64"/>
      <c r="FWN52" s="64"/>
      <c r="FWO52" s="64"/>
      <c r="FWP52" s="64"/>
      <c r="FWQ52" s="64"/>
      <c r="FWR52" s="64"/>
      <c r="FWS52" s="64"/>
      <c r="FWT52" s="64"/>
      <c r="FWU52" s="64"/>
      <c r="FWV52" s="64"/>
      <c r="FWW52" s="64"/>
      <c r="FWX52" s="64"/>
      <c r="FWY52" s="64"/>
      <c r="FWZ52" s="64"/>
      <c r="FXA52" s="64"/>
      <c r="FXB52" s="64"/>
      <c r="FXC52" s="64"/>
      <c r="FXD52" s="64"/>
      <c r="FXE52" s="64"/>
      <c r="FXF52" s="64"/>
      <c r="FXG52" s="64"/>
      <c r="FXH52" s="64"/>
      <c r="FXI52" s="64"/>
      <c r="FXJ52" s="64"/>
      <c r="FXK52" s="64"/>
      <c r="FXL52" s="64"/>
      <c r="FXM52" s="64"/>
      <c r="FXN52" s="64"/>
      <c r="FXO52" s="64"/>
      <c r="FXP52" s="64"/>
      <c r="FXQ52" s="64"/>
      <c r="FXR52" s="64"/>
      <c r="FXS52" s="64"/>
      <c r="FXT52" s="64"/>
      <c r="FXU52" s="64"/>
      <c r="FXV52" s="64"/>
      <c r="FXW52" s="64"/>
      <c r="FXX52" s="64"/>
      <c r="FXY52" s="64"/>
      <c r="FXZ52" s="64"/>
      <c r="FYA52" s="64"/>
      <c r="FYB52" s="64"/>
      <c r="FYC52" s="64"/>
      <c r="FYD52" s="64"/>
      <c r="FYE52" s="64"/>
      <c r="FYF52" s="64"/>
      <c r="FYG52" s="64"/>
      <c r="FYH52" s="64"/>
      <c r="FYI52" s="64"/>
      <c r="FYJ52" s="64"/>
      <c r="FYK52" s="64"/>
      <c r="FYL52" s="64"/>
      <c r="FYM52" s="64"/>
      <c r="FYN52" s="64"/>
      <c r="FYO52" s="64"/>
      <c r="FYP52" s="64"/>
      <c r="FYQ52" s="64"/>
      <c r="FYR52" s="64"/>
      <c r="FYS52" s="64"/>
      <c r="FYT52" s="64"/>
      <c r="FYU52" s="64"/>
      <c r="FYV52" s="64"/>
      <c r="FYW52" s="64"/>
      <c r="FYX52" s="64"/>
      <c r="FYY52" s="64"/>
      <c r="FYZ52" s="64"/>
      <c r="FZA52" s="64"/>
      <c r="FZB52" s="64"/>
      <c r="FZC52" s="64"/>
      <c r="FZD52" s="64"/>
      <c r="FZE52" s="64"/>
      <c r="FZF52" s="64"/>
      <c r="FZG52" s="64"/>
      <c r="FZH52" s="64"/>
      <c r="FZI52" s="64"/>
      <c r="FZJ52" s="64"/>
      <c r="FZK52" s="64"/>
      <c r="FZL52" s="64"/>
      <c r="FZM52" s="64"/>
      <c r="FZN52" s="64"/>
      <c r="FZO52" s="64"/>
      <c r="FZP52" s="64"/>
      <c r="FZQ52" s="64"/>
      <c r="FZR52" s="64"/>
      <c r="FZS52" s="64"/>
      <c r="FZT52" s="64"/>
      <c r="FZU52" s="64"/>
      <c r="FZV52" s="64"/>
      <c r="FZW52" s="64"/>
      <c r="FZX52" s="64"/>
      <c r="FZY52" s="64"/>
      <c r="FZZ52" s="64"/>
      <c r="GAA52" s="64"/>
      <c r="GAB52" s="64"/>
      <c r="GAC52" s="64"/>
      <c r="GAD52" s="64"/>
      <c r="GAE52" s="64"/>
      <c r="GAF52" s="64"/>
      <c r="GAG52" s="64"/>
      <c r="GAH52" s="64"/>
      <c r="GAI52" s="64"/>
      <c r="GAJ52" s="64"/>
      <c r="GAK52" s="64"/>
      <c r="GAL52" s="64"/>
      <c r="GAM52" s="64"/>
      <c r="GAN52" s="64"/>
      <c r="GAO52" s="64"/>
      <c r="GAP52" s="64"/>
      <c r="GAQ52" s="64"/>
      <c r="GAR52" s="64"/>
      <c r="GAS52" s="64"/>
      <c r="GAT52" s="64"/>
      <c r="GAU52" s="64"/>
      <c r="GAV52" s="64"/>
      <c r="GAW52" s="64"/>
      <c r="GAX52" s="64"/>
      <c r="GAY52" s="64"/>
      <c r="GAZ52" s="64"/>
      <c r="GBA52" s="64"/>
      <c r="GBB52" s="64"/>
      <c r="GBC52" s="64"/>
      <c r="GBD52" s="64"/>
      <c r="GBE52" s="64"/>
      <c r="GBF52" s="64"/>
      <c r="GBG52" s="64"/>
      <c r="GBH52" s="64"/>
      <c r="GBI52" s="64"/>
      <c r="GBJ52" s="64"/>
      <c r="GBK52" s="64"/>
      <c r="GBL52" s="64"/>
      <c r="GBM52" s="64"/>
      <c r="GBN52" s="64"/>
      <c r="GBO52" s="64"/>
      <c r="GBP52" s="64"/>
      <c r="GBQ52" s="64"/>
      <c r="GBR52" s="64"/>
      <c r="GBS52" s="64"/>
      <c r="GBT52" s="64"/>
      <c r="GBU52" s="64"/>
      <c r="GBV52" s="64"/>
      <c r="GBW52" s="64"/>
      <c r="GBX52" s="64"/>
      <c r="GBY52" s="64"/>
      <c r="GBZ52" s="64"/>
      <c r="GCA52" s="64"/>
      <c r="GCB52" s="64"/>
      <c r="GCC52" s="64"/>
      <c r="GCD52" s="64"/>
      <c r="GCE52" s="64"/>
      <c r="GCF52" s="64"/>
      <c r="GCG52" s="64"/>
      <c r="GCH52" s="64"/>
      <c r="GCI52" s="64"/>
      <c r="GCJ52" s="64"/>
      <c r="GCK52" s="64"/>
      <c r="GCL52" s="64"/>
      <c r="GCM52" s="64"/>
      <c r="GCN52" s="64"/>
      <c r="GCO52" s="64"/>
      <c r="GCP52" s="64"/>
      <c r="GCQ52" s="64"/>
      <c r="GCR52" s="64"/>
      <c r="GCS52" s="64"/>
      <c r="GCT52" s="64"/>
      <c r="GCU52" s="64"/>
      <c r="GCV52" s="64"/>
      <c r="GCW52" s="64"/>
      <c r="GCX52" s="64"/>
      <c r="GCY52" s="64"/>
      <c r="GCZ52" s="64"/>
      <c r="GDA52" s="64"/>
      <c r="GDB52" s="64"/>
      <c r="GDC52" s="64"/>
      <c r="GDD52" s="64"/>
      <c r="GDE52" s="64"/>
      <c r="GDF52" s="64"/>
      <c r="GDG52" s="64"/>
      <c r="GDH52" s="64"/>
      <c r="GDI52" s="64"/>
      <c r="GDJ52" s="64"/>
      <c r="GDK52" s="64"/>
      <c r="GDL52" s="64"/>
      <c r="GDM52" s="64"/>
      <c r="GDN52" s="64"/>
      <c r="GDO52" s="64"/>
      <c r="GDP52" s="64"/>
      <c r="GDQ52" s="64"/>
      <c r="GDR52" s="64"/>
      <c r="GDS52" s="64"/>
      <c r="GDT52" s="64"/>
      <c r="GDU52" s="64"/>
      <c r="GDV52" s="64"/>
      <c r="GDW52" s="64"/>
      <c r="GDX52" s="64"/>
      <c r="GDY52" s="64"/>
      <c r="GDZ52" s="64"/>
      <c r="GEA52" s="64"/>
      <c r="GEB52" s="64"/>
      <c r="GEC52" s="64"/>
      <c r="GED52" s="64"/>
      <c r="GEE52" s="64"/>
      <c r="GEF52" s="64"/>
      <c r="GEG52" s="64"/>
      <c r="GEH52" s="64"/>
      <c r="GEI52" s="64"/>
      <c r="GEJ52" s="64"/>
      <c r="GEK52" s="64"/>
      <c r="GEL52" s="64"/>
      <c r="GEM52" s="64"/>
      <c r="GEN52" s="64"/>
      <c r="GEO52" s="64"/>
      <c r="GEP52" s="64"/>
      <c r="GEQ52" s="64"/>
      <c r="GER52" s="64"/>
      <c r="GES52" s="64"/>
      <c r="GET52" s="64"/>
      <c r="GEU52" s="64"/>
      <c r="GEV52" s="64"/>
      <c r="GEW52" s="64"/>
      <c r="GEX52" s="64"/>
      <c r="GEY52" s="64"/>
      <c r="GEZ52" s="64"/>
      <c r="GFA52" s="64"/>
      <c r="GFB52" s="64"/>
      <c r="GFC52" s="64"/>
      <c r="GFD52" s="64"/>
      <c r="GFE52" s="64"/>
      <c r="GFF52" s="64"/>
      <c r="GFG52" s="64"/>
      <c r="GFH52" s="64"/>
      <c r="GFI52" s="64"/>
      <c r="GFJ52" s="64"/>
      <c r="GFK52" s="64"/>
      <c r="GFL52" s="64"/>
      <c r="GFM52" s="64"/>
      <c r="GFN52" s="64"/>
      <c r="GFO52" s="64"/>
      <c r="GFP52" s="64"/>
      <c r="GFQ52" s="64"/>
      <c r="GFR52" s="64"/>
      <c r="GFS52" s="64"/>
      <c r="GFT52" s="64"/>
      <c r="GFU52" s="64"/>
      <c r="GFV52" s="64"/>
      <c r="GFW52" s="64"/>
      <c r="GFX52" s="64"/>
      <c r="GFY52" s="64"/>
      <c r="GFZ52" s="64"/>
      <c r="GGA52" s="64"/>
      <c r="GGB52" s="64"/>
      <c r="GGC52" s="64"/>
      <c r="GGD52" s="64"/>
      <c r="GGE52" s="64"/>
      <c r="GGF52" s="64"/>
      <c r="GGG52" s="64"/>
      <c r="GGH52" s="64"/>
      <c r="GGI52" s="64"/>
      <c r="GGJ52" s="64"/>
      <c r="GGK52" s="64"/>
      <c r="GGL52" s="64"/>
      <c r="GGM52" s="64"/>
      <c r="GGN52" s="64"/>
      <c r="GGO52" s="64"/>
      <c r="GGP52" s="64"/>
      <c r="GGQ52" s="64"/>
      <c r="GGR52" s="64"/>
      <c r="GGS52" s="64"/>
      <c r="GGT52" s="64"/>
      <c r="GGU52" s="64"/>
      <c r="GGV52" s="64"/>
      <c r="GGW52" s="64"/>
      <c r="GGX52" s="64"/>
      <c r="GGY52" s="64"/>
      <c r="GGZ52" s="64"/>
      <c r="GHA52" s="64"/>
      <c r="GHB52" s="64"/>
      <c r="GHC52" s="64"/>
      <c r="GHD52" s="64"/>
      <c r="GHE52" s="64"/>
      <c r="GHF52" s="64"/>
      <c r="GHG52" s="64"/>
      <c r="GHH52" s="64"/>
      <c r="GHI52" s="64"/>
      <c r="GHJ52" s="64"/>
      <c r="GHK52" s="64"/>
      <c r="GHL52" s="64"/>
      <c r="GHM52" s="64"/>
      <c r="GHN52" s="64"/>
      <c r="GHO52" s="64"/>
      <c r="GHP52" s="64"/>
      <c r="GHQ52" s="64"/>
      <c r="GHR52" s="64"/>
      <c r="GHS52" s="64"/>
      <c r="GHT52" s="64"/>
      <c r="GHU52" s="64"/>
      <c r="GHV52" s="64"/>
      <c r="GHW52" s="64"/>
      <c r="GHX52" s="64"/>
      <c r="GHY52" s="64"/>
      <c r="GHZ52" s="64"/>
      <c r="GIA52" s="64"/>
      <c r="GIB52" s="64"/>
      <c r="GIC52" s="64"/>
      <c r="GID52" s="64"/>
      <c r="GIE52" s="64"/>
      <c r="GIF52" s="64"/>
      <c r="GIG52" s="64"/>
      <c r="GIH52" s="64"/>
      <c r="GII52" s="64"/>
      <c r="GIJ52" s="64"/>
      <c r="GIK52" s="64"/>
      <c r="GIL52" s="64"/>
      <c r="GIM52" s="64"/>
      <c r="GIN52" s="64"/>
      <c r="GIO52" s="64"/>
      <c r="GIP52" s="64"/>
      <c r="GIQ52" s="64"/>
      <c r="GIR52" s="64"/>
      <c r="GIS52" s="64"/>
      <c r="GIT52" s="64"/>
      <c r="GIU52" s="64"/>
      <c r="GIV52" s="64"/>
      <c r="GIW52" s="64"/>
      <c r="GIX52" s="64"/>
      <c r="GIY52" s="64"/>
      <c r="GIZ52" s="64"/>
      <c r="GJA52" s="64"/>
      <c r="GJB52" s="64"/>
      <c r="GJC52" s="64"/>
      <c r="GJD52" s="64"/>
      <c r="GJE52" s="64"/>
      <c r="GJF52" s="64"/>
      <c r="GJG52" s="64"/>
      <c r="GJH52" s="64"/>
      <c r="GJI52" s="64"/>
      <c r="GJJ52" s="64"/>
      <c r="GJK52" s="64"/>
      <c r="GJL52" s="64"/>
      <c r="GJM52" s="64"/>
      <c r="GJN52" s="64"/>
      <c r="GJO52" s="64"/>
      <c r="GJP52" s="64"/>
      <c r="GJQ52" s="64"/>
      <c r="GJR52" s="64"/>
      <c r="GJS52" s="64"/>
      <c r="GJT52" s="64"/>
      <c r="GJU52" s="64"/>
      <c r="GJV52" s="64"/>
      <c r="GJW52" s="64"/>
      <c r="GJX52" s="64"/>
      <c r="GJY52" s="64"/>
      <c r="GJZ52" s="64"/>
      <c r="GKA52" s="64"/>
      <c r="GKB52" s="64"/>
      <c r="GKC52" s="64"/>
      <c r="GKD52" s="64"/>
      <c r="GKE52" s="64"/>
      <c r="GKF52" s="64"/>
      <c r="GKG52" s="64"/>
      <c r="GKH52" s="64"/>
      <c r="GKI52" s="64"/>
      <c r="GKJ52" s="64"/>
      <c r="GKK52" s="64"/>
      <c r="GKL52" s="64"/>
      <c r="GKM52" s="64"/>
      <c r="GKN52" s="64"/>
      <c r="GKO52" s="64"/>
      <c r="GKP52" s="64"/>
      <c r="GKQ52" s="64"/>
      <c r="GKR52" s="64"/>
      <c r="GKS52" s="64"/>
      <c r="GKT52" s="64"/>
      <c r="GKU52" s="64"/>
      <c r="GKV52" s="64"/>
      <c r="GKW52" s="64"/>
      <c r="GKX52" s="64"/>
      <c r="GKY52" s="64"/>
      <c r="GKZ52" s="64"/>
      <c r="GLA52" s="64"/>
      <c r="GLB52" s="64"/>
      <c r="GLC52" s="64"/>
      <c r="GLD52" s="64"/>
      <c r="GLE52" s="64"/>
      <c r="GLF52" s="64"/>
      <c r="GLG52" s="64"/>
      <c r="GLH52" s="64"/>
      <c r="GLI52" s="64"/>
      <c r="GLJ52" s="64"/>
      <c r="GLK52" s="64"/>
      <c r="GLL52" s="64"/>
      <c r="GLM52" s="64"/>
      <c r="GLN52" s="64"/>
      <c r="GLO52" s="64"/>
      <c r="GLP52" s="64"/>
      <c r="GLQ52" s="64"/>
      <c r="GLR52" s="64"/>
      <c r="GLS52" s="64"/>
      <c r="GLT52" s="64"/>
      <c r="GLU52" s="64"/>
      <c r="GLV52" s="64"/>
      <c r="GLW52" s="64"/>
      <c r="GLX52" s="64"/>
      <c r="GLY52" s="64"/>
      <c r="GLZ52" s="64"/>
      <c r="GMA52" s="64"/>
      <c r="GMB52" s="64"/>
      <c r="GMC52" s="64"/>
      <c r="GMD52" s="64"/>
      <c r="GME52" s="64"/>
      <c r="GMF52" s="64"/>
      <c r="GMG52" s="64"/>
      <c r="GMH52" s="64"/>
      <c r="GMI52" s="64"/>
      <c r="GMJ52" s="64"/>
      <c r="GMK52" s="64"/>
      <c r="GML52" s="64"/>
      <c r="GMM52" s="64"/>
      <c r="GMN52" s="64"/>
      <c r="GMO52" s="64"/>
      <c r="GMP52" s="64"/>
      <c r="GMQ52" s="64"/>
      <c r="GMR52" s="64"/>
      <c r="GMS52" s="64"/>
      <c r="GMT52" s="64"/>
      <c r="GMU52" s="64"/>
      <c r="GMV52" s="64"/>
      <c r="GMW52" s="64"/>
      <c r="GMX52" s="64"/>
      <c r="GMY52" s="64"/>
      <c r="GMZ52" s="64"/>
      <c r="GNA52" s="64"/>
      <c r="GNB52" s="64"/>
      <c r="GNC52" s="64"/>
      <c r="GND52" s="64"/>
      <c r="GNE52" s="64"/>
      <c r="GNF52" s="64"/>
      <c r="GNG52" s="64"/>
      <c r="GNH52" s="64"/>
      <c r="GNI52" s="64"/>
      <c r="GNJ52" s="64"/>
      <c r="GNK52" s="64"/>
      <c r="GNL52" s="64"/>
      <c r="GNM52" s="64"/>
      <c r="GNN52" s="64"/>
      <c r="GNO52" s="64"/>
      <c r="GNP52" s="64"/>
      <c r="GNQ52" s="64"/>
      <c r="GNR52" s="64"/>
      <c r="GNS52" s="64"/>
      <c r="GNT52" s="64"/>
      <c r="GNU52" s="64"/>
      <c r="GNV52" s="64"/>
      <c r="GNW52" s="64"/>
      <c r="GNX52" s="64"/>
      <c r="GNY52" s="64"/>
      <c r="GNZ52" s="64"/>
      <c r="GOA52" s="64"/>
      <c r="GOB52" s="64"/>
      <c r="GOC52" s="64"/>
      <c r="GOD52" s="64"/>
      <c r="GOE52" s="64"/>
      <c r="GOF52" s="64"/>
      <c r="GOG52" s="64"/>
      <c r="GOH52" s="64"/>
      <c r="GOI52" s="64"/>
      <c r="GOJ52" s="64"/>
      <c r="GOK52" s="64"/>
      <c r="GOL52" s="64"/>
      <c r="GOM52" s="64"/>
      <c r="GON52" s="64"/>
      <c r="GOO52" s="64"/>
      <c r="GOP52" s="64"/>
      <c r="GOQ52" s="64"/>
      <c r="GOR52" s="64"/>
      <c r="GOS52" s="64"/>
      <c r="GOT52" s="64"/>
      <c r="GOU52" s="64"/>
      <c r="GOV52" s="64"/>
      <c r="GOW52" s="64"/>
      <c r="GOX52" s="64"/>
      <c r="GOY52" s="64"/>
      <c r="GOZ52" s="64"/>
      <c r="GPA52" s="64"/>
      <c r="GPB52" s="64"/>
      <c r="GPC52" s="64"/>
      <c r="GPD52" s="64"/>
      <c r="GPE52" s="64"/>
      <c r="GPF52" s="64"/>
      <c r="GPG52" s="64"/>
      <c r="GPH52" s="64"/>
      <c r="GPI52" s="64"/>
      <c r="GPJ52" s="64"/>
      <c r="GPK52" s="64"/>
      <c r="GPL52" s="64"/>
      <c r="GPM52" s="64"/>
      <c r="GPN52" s="64"/>
      <c r="GPO52" s="64"/>
      <c r="GPP52" s="64"/>
      <c r="GPQ52" s="64"/>
      <c r="GPR52" s="64"/>
      <c r="GPS52" s="64"/>
      <c r="GPT52" s="64"/>
      <c r="GPU52" s="64"/>
      <c r="GPV52" s="64"/>
      <c r="GPW52" s="64"/>
      <c r="GPX52" s="64"/>
      <c r="GPY52" s="64"/>
      <c r="GPZ52" s="64"/>
      <c r="GQA52" s="64"/>
      <c r="GQB52" s="64"/>
      <c r="GQC52" s="64"/>
      <c r="GQD52" s="64"/>
      <c r="GQE52" s="64"/>
      <c r="GQF52" s="64"/>
      <c r="GQG52" s="64"/>
      <c r="GQH52" s="64"/>
      <c r="GQI52" s="64"/>
      <c r="GQJ52" s="64"/>
      <c r="GQK52" s="64"/>
      <c r="GQL52" s="64"/>
      <c r="GQM52" s="64"/>
      <c r="GQN52" s="64"/>
      <c r="GQO52" s="64"/>
      <c r="GQP52" s="64"/>
      <c r="GQQ52" s="64"/>
      <c r="GQR52" s="64"/>
      <c r="GQS52" s="64"/>
      <c r="GQT52" s="64"/>
      <c r="GQU52" s="64"/>
      <c r="GQV52" s="64"/>
      <c r="GQW52" s="64"/>
      <c r="GQX52" s="64"/>
      <c r="GQY52" s="64"/>
      <c r="GQZ52" s="64"/>
      <c r="GRA52" s="64"/>
      <c r="GRB52" s="64"/>
      <c r="GRC52" s="64"/>
      <c r="GRD52" s="64"/>
      <c r="GRE52" s="64"/>
      <c r="GRF52" s="64"/>
      <c r="GRG52" s="64"/>
      <c r="GRH52" s="64"/>
      <c r="GRI52" s="64"/>
      <c r="GRJ52" s="64"/>
      <c r="GRK52" s="64"/>
      <c r="GRL52" s="64"/>
      <c r="GRM52" s="64"/>
      <c r="GRN52" s="64"/>
      <c r="GRO52" s="64"/>
      <c r="GRP52" s="64"/>
      <c r="GRQ52" s="64"/>
      <c r="GRR52" s="64"/>
      <c r="GRS52" s="64"/>
      <c r="GRT52" s="64"/>
      <c r="GRU52" s="64"/>
      <c r="GRV52" s="64"/>
      <c r="GRW52" s="64"/>
      <c r="GRX52" s="64"/>
      <c r="GRY52" s="64"/>
      <c r="GRZ52" s="64"/>
      <c r="GSA52" s="64"/>
      <c r="GSB52" s="64"/>
      <c r="GSC52" s="64"/>
      <c r="GSD52" s="64"/>
      <c r="GSE52" s="64"/>
      <c r="GSF52" s="64"/>
      <c r="GSG52" s="64"/>
      <c r="GSH52" s="64"/>
      <c r="GSI52" s="64"/>
      <c r="GSJ52" s="64"/>
      <c r="GSK52" s="64"/>
      <c r="GSL52" s="64"/>
      <c r="GSM52" s="64"/>
      <c r="GSN52" s="64"/>
      <c r="GSO52" s="64"/>
      <c r="GSP52" s="64"/>
      <c r="GSQ52" s="64"/>
      <c r="GSR52" s="64"/>
      <c r="GSS52" s="64"/>
      <c r="GST52" s="64"/>
      <c r="GSU52" s="64"/>
      <c r="GSV52" s="64"/>
      <c r="GSW52" s="64"/>
      <c r="GSX52" s="64"/>
      <c r="GSY52" s="64"/>
      <c r="GSZ52" s="64"/>
      <c r="GTA52" s="64"/>
      <c r="GTB52" s="64"/>
      <c r="GTC52" s="64"/>
      <c r="GTD52" s="64"/>
      <c r="GTE52" s="64"/>
      <c r="GTF52" s="64"/>
      <c r="GTG52" s="64"/>
      <c r="GTH52" s="64"/>
      <c r="GTI52" s="64"/>
      <c r="GTJ52" s="64"/>
      <c r="GTK52" s="64"/>
      <c r="GTL52" s="64"/>
      <c r="GTM52" s="64"/>
      <c r="GTN52" s="64"/>
      <c r="GTO52" s="64"/>
      <c r="GTP52" s="64"/>
      <c r="GTQ52" s="64"/>
      <c r="GTR52" s="64"/>
      <c r="GTS52" s="64"/>
      <c r="GTT52" s="64"/>
      <c r="GTU52" s="64"/>
      <c r="GTV52" s="64"/>
      <c r="GTW52" s="64"/>
      <c r="GTX52" s="64"/>
      <c r="GTY52" s="64"/>
      <c r="GTZ52" s="64"/>
      <c r="GUA52" s="64"/>
      <c r="GUB52" s="64"/>
      <c r="GUC52" s="64"/>
      <c r="GUD52" s="64"/>
      <c r="GUE52" s="64"/>
      <c r="GUF52" s="64"/>
      <c r="GUG52" s="64"/>
      <c r="GUH52" s="64"/>
      <c r="GUI52" s="64"/>
      <c r="GUJ52" s="64"/>
      <c r="GUK52" s="64"/>
      <c r="GUL52" s="64"/>
      <c r="GUM52" s="64"/>
      <c r="GUN52" s="64"/>
      <c r="GUO52" s="64"/>
      <c r="GUP52" s="64"/>
      <c r="GUQ52" s="64"/>
      <c r="GUR52" s="64"/>
      <c r="GUS52" s="64"/>
      <c r="GUT52" s="64"/>
      <c r="GUU52" s="64"/>
      <c r="GUV52" s="64"/>
      <c r="GUW52" s="64"/>
      <c r="GUX52" s="64"/>
      <c r="GUY52" s="64"/>
      <c r="GUZ52" s="64"/>
      <c r="GVA52" s="64"/>
      <c r="GVB52" s="64"/>
      <c r="GVC52" s="64"/>
      <c r="GVD52" s="64"/>
      <c r="GVE52" s="64"/>
      <c r="GVF52" s="64"/>
      <c r="GVG52" s="64"/>
      <c r="GVH52" s="64"/>
      <c r="GVI52" s="64"/>
      <c r="GVJ52" s="64"/>
      <c r="GVK52" s="64"/>
      <c r="GVL52" s="64"/>
      <c r="GVM52" s="64"/>
      <c r="GVN52" s="64"/>
      <c r="GVO52" s="64"/>
      <c r="GVP52" s="64"/>
      <c r="GVQ52" s="64"/>
      <c r="GVR52" s="64"/>
      <c r="GVS52" s="64"/>
      <c r="GVT52" s="64"/>
      <c r="GVU52" s="64"/>
      <c r="GVV52" s="64"/>
      <c r="GVW52" s="64"/>
      <c r="GVX52" s="64"/>
      <c r="GVY52" s="64"/>
      <c r="GVZ52" s="64"/>
      <c r="GWA52" s="64"/>
      <c r="GWB52" s="64"/>
      <c r="GWC52" s="64"/>
      <c r="GWD52" s="64"/>
      <c r="GWE52" s="64"/>
      <c r="GWF52" s="64"/>
      <c r="GWG52" s="64"/>
      <c r="GWH52" s="64"/>
      <c r="GWI52" s="64"/>
      <c r="GWJ52" s="64"/>
      <c r="GWK52" s="64"/>
      <c r="GWL52" s="64"/>
      <c r="GWM52" s="64"/>
      <c r="GWN52" s="64"/>
      <c r="GWO52" s="64"/>
      <c r="GWP52" s="64"/>
      <c r="GWQ52" s="64"/>
      <c r="GWR52" s="64"/>
      <c r="GWS52" s="64"/>
      <c r="GWT52" s="64"/>
      <c r="GWU52" s="64"/>
      <c r="GWV52" s="64"/>
      <c r="GWW52" s="64"/>
      <c r="GWX52" s="64"/>
      <c r="GWY52" s="64"/>
      <c r="GWZ52" s="64"/>
      <c r="GXA52" s="64"/>
      <c r="GXB52" s="64"/>
      <c r="GXC52" s="64"/>
      <c r="GXD52" s="64"/>
      <c r="GXE52" s="64"/>
      <c r="GXF52" s="64"/>
      <c r="GXG52" s="64"/>
      <c r="GXH52" s="64"/>
      <c r="GXI52" s="64"/>
      <c r="GXJ52" s="64"/>
      <c r="GXK52" s="64"/>
      <c r="GXL52" s="64"/>
      <c r="GXM52" s="64"/>
      <c r="GXN52" s="64"/>
      <c r="GXO52" s="64"/>
      <c r="GXP52" s="64"/>
      <c r="GXQ52" s="64"/>
      <c r="GXR52" s="64"/>
      <c r="GXS52" s="64"/>
      <c r="GXT52" s="64"/>
      <c r="GXU52" s="64"/>
      <c r="GXV52" s="64"/>
      <c r="GXW52" s="64"/>
      <c r="GXX52" s="64"/>
      <c r="GXY52" s="64"/>
      <c r="GXZ52" s="64"/>
      <c r="GYA52" s="64"/>
      <c r="GYB52" s="64"/>
      <c r="GYC52" s="64"/>
      <c r="GYD52" s="64"/>
      <c r="GYE52" s="64"/>
      <c r="GYF52" s="64"/>
      <c r="GYG52" s="64"/>
      <c r="GYH52" s="64"/>
      <c r="GYI52" s="64"/>
      <c r="GYJ52" s="64"/>
      <c r="GYK52" s="64"/>
      <c r="GYL52" s="64"/>
      <c r="GYM52" s="64"/>
      <c r="GYN52" s="64"/>
      <c r="GYO52" s="64"/>
      <c r="GYP52" s="64"/>
      <c r="GYQ52" s="64"/>
      <c r="GYR52" s="64"/>
      <c r="GYS52" s="64"/>
      <c r="GYT52" s="64"/>
      <c r="GYU52" s="64"/>
      <c r="GYV52" s="64"/>
      <c r="GYW52" s="64"/>
      <c r="GYX52" s="64"/>
      <c r="GYY52" s="64"/>
      <c r="GYZ52" s="64"/>
      <c r="GZA52" s="64"/>
      <c r="GZB52" s="64"/>
      <c r="GZC52" s="64"/>
      <c r="GZD52" s="64"/>
      <c r="GZE52" s="64"/>
      <c r="GZF52" s="64"/>
      <c r="GZG52" s="64"/>
      <c r="GZH52" s="64"/>
      <c r="GZI52" s="64"/>
      <c r="GZJ52" s="64"/>
      <c r="GZK52" s="64"/>
      <c r="GZL52" s="64"/>
      <c r="GZM52" s="64"/>
      <c r="GZN52" s="64"/>
      <c r="GZO52" s="64"/>
      <c r="GZP52" s="64"/>
      <c r="GZQ52" s="64"/>
      <c r="GZR52" s="64"/>
      <c r="GZS52" s="64"/>
      <c r="GZT52" s="64"/>
      <c r="GZU52" s="64"/>
      <c r="GZV52" s="64"/>
      <c r="GZW52" s="64"/>
      <c r="GZX52" s="64"/>
      <c r="GZY52" s="64"/>
      <c r="GZZ52" s="64"/>
      <c r="HAA52" s="64"/>
      <c r="HAB52" s="64"/>
      <c r="HAC52" s="64"/>
      <c r="HAD52" s="64"/>
      <c r="HAE52" s="64"/>
      <c r="HAF52" s="64"/>
      <c r="HAG52" s="64"/>
      <c r="HAH52" s="64"/>
      <c r="HAI52" s="64"/>
      <c r="HAJ52" s="64"/>
      <c r="HAK52" s="64"/>
      <c r="HAL52" s="64"/>
      <c r="HAM52" s="64"/>
      <c r="HAN52" s="64"/>
      <c r="HAO52" s="64"/>
      <c r="HAP52" s="64"/>
      <c r="HAQ52" s="64"/>
      <c r="HAR52" s="64"/>
      <c r="HAS52" s="64"/>
      <c r="HAT52" s="64"/>
      <c r="HAU52" s="64"/>
      <c r="HAV52" s="64"/>
      <c r="HAW52" s="64"/>
      <c r="HAX52" s="64"/>
      <c r="HAY52" s="64"/>
      <c r="HAZ52" s="64"/>
      <c r="HBA52" s="64"/>
      <c r="HBB52" s="64"/>
      <c r="HBC52" s="64"/>
      <c r="HBD52" s="64"/>
      <c r="HBE52" s="64"/>
      <c r="HBF52" s="64"/>
      <c r="HBG52" s="64"/>
      <c r="HBH52" s="64"/>
      <c r="HBI52" s="64"/>
      <c r="HBJ52" s="64"/>
      <c r="HBK52" s="64"/>
      <c r="HBL52" s="64"/>
      <c r="HBM52" s="64"/>
      <c r="HBN52" s="64"/>
      <c r="HBO52" s="64"/>
      <c r="HBP52" s="64"/>
      <c r="HBQ52" s="64"/>
      <c r="HBR52" s="64"/>
      <c r="HBS52" s="64"/>
      <c r="HBT52" s="64"/>
      <c r="HBU52" s="64"/>
      <c r="HBV52" s="64"/>
      <c r="HBW52" s="64"/>
      <c r="HBX52" s="64"/>
      <c r="HBY52" s="64"/>
      <c r="HBZ52" s="64"/>
      <c r="HCA52" s="64"/>
      <c r="HCB52" s="64"/>
      <c r="HCC52" s="64"/>
      <c r="HCD52" s="64"/>
      <c r="HCE52" s="64"/>
      <c r="HCF52" s="64"/>
      <c r="HCG52" s="64"/>
      <c r="HCH52" s="64"/>
      <c r="HCI52" s="64"/>
      <c r="HCJ52" s="64"/>
      <c r="HCK52" s="64"/>
      <c r="HCL52" s="64"/>
      <c r="HCM52" s="64"/>
      <c r="HCN52" s="64"/>
      <c r="HCO52" s="64"/>
      <c r="HCP52" s="64"/>
      <c r="HCQ52" s="64"/>
      <c r="HCR52" s="64"/>
      <c r="HCS52" s="64"/>
      <c r="HCT52" s="64"/>
      <c r="HCU52" s="64"/>
      <c r="HCV52" s="64"/>
      <c r="HCW52" s="64"/>
      <c r="HCX52" s="64"/>
      <c r="HCY52" s="64"/>
      <c r="HCZ52" s="64"/>
      <c r="HDA52" s="64"/>
      <c r="HDB52" s="64"/>
      <c r="HDC52" s="64"/>
      <c r="HDD52" s="64"/>
      <c r="HDE52" s="64"/>
      <c r="HDF52" s="64"/>
      <c r="HDG52" s="64"/>
      <c r="HDH52" s="64"/>
      <c r="HDI52" s="64"/>
      <c r="HDJ52" s="64"/>
      <c r="HDK52" s="64"/>
      <c r="HDL52" s="64"/>
      <c r="HDM52" s="64"/>
      <c r="HDN52" s="64"/>
      <c r="HDO52" s="64"/>
      <c r="HDP52" s="64"/>
      <c r="HDQ52" s="64"/>
      <c r="HDR52" s="64"/>
      <c r="HDS52" s="64"/>
      <c r="HDT52" s="64"/>
      <c r="HDU52" s="64"/>
      <c r="HDV52" s="64"/>
      <c r="HDW52" s="64"/>
      <c r="HDX52" s="64"/>
      <c r="HDY52" s="64"/>
      <c r="HDZ52" s="64"/>
      <c r="HEA52" s="64"/>
      <c r="HEB52" s="64"/>
      <c r="HEC52" s="64"/>
      <c r="HED52" s="64"/>
      <c r="HEE52" s="64"/>
      <c r="HEF52" s="64"/>
      <c r="HEG52" s="64"/>
      <c r="HEH52" s="64"/>
      <c r="HEI52" s="64"/>
      <c r="HEJ52" s="64"/>
      <c r="HEK52" s="64"/>
      <c r="HEL52" s="64"/>
      <c r="HEM52" s="64"/>
      <c r="HEN52" s="64"/>
      <c r="HEO52" s="64"/>
      <c r="HEP52" s="64"/>
      <c r="HEQ52" s="64"/>
      <c r="HER52" s="64"/>
      <c r="HES52" s="64"/>
      <c r="HET52" s="64"/>
      <c r="HEU52" s="64"/>
      <c r="HEV52" s="64"/>
      <c r="HEW52" s="64"/>
      <c r="HEX52" s="64"/>
      <c r="HEY52" s="64"/>
      <c r="HEZ52" s="64"/>
      <c r="HFA52" s="64"/>
      <c r="HFB52" s="64"/>
      <c r="HFC52" s="64"/>
      <c r="HFD52" s="64"/>
      <c r="HFE52" s="64"/>
      <c r="HFF52" s="64"/>
      <c r="HFG52" s="64"/>
      <c r="HFH52" s="64"/>
      <c r="HFI52" s="64"/>
      <c r="HFJ52" s="64"/>
      <c r="HFK52" s="64"/>
      <c r="HFL52" s="64"/>
      <c r="HFM52" s="64"/>
      <c r="HFN52" s="64"/>
      <c r="HFO52" s="64"/>
      <c r="HFP52" s="64"/>
      <c r="HFQ52" s="64"/>
      <c r="HFR52" s="64"/>
      <c r="HFS52" s="64"/>
      <c r="HFT52" s="64"/>
      <c r="HFU52" s="64"/>
      <c r="HFV52" s="64"/>
      <c r="HFW52" s="64"/>
      <c r="HFX52" s="64"/>
      <c r="HFY52" s="64"/>
      <c r="HFZ52" s="64"/>
      <c r="HGA52" s="64"/>
      <c r="HGB52" s="64"/>
      <c r="HGC52" s="64"/>
      <c r="HGD52" s="64"/>
      <c r="HGE52" s="64"/>
      <c r="HGF52" s="64"/>
      <c r="HGG52" s="64"/>
      <c r="HGH52" s="64"/>
      <c r="HGI52" s="64"/>
      <c r="HGJ52" s="64"/>
      <c r="HGK52" s="64"/>
      <c r="HGL52" s="64"/>
      <c r="HGM52" s="64"/>
      <c r="HGN52" s="64"/>
      <c r="HGO52" s="64"/>
      <c r="HGP52" s="64"/>
      <c r="HGQ52" s="64"/>
      <c r="HGR52" s="64"/>
      <c r="HGS52" s="64"/>
      <c r="HGT52" s="64"/>
      <c r="HGU52" s="64"/>
      <c r="HGV52" s="64"/>
      <c r="HGW52" s="64"/>
      <c r="HGX52" s="64"/>
      <c r="HGY52" s="64"/>
      <c r="HGZ52" s="64"/>
      <c r="HHA52" s="64"/>
      <c r="HHB52" s="64"/>
      <c r="HHC52" s="64"/>
      <c r="HHD52" s="64"/>
      <c r="HHE52" s="64"/>
      <c r="HHF52" s="64"/>
      <c r="HHG52" s="64"/>
      <c r="HHH52" s="64"/>
      <c r="HHI52" s="64"/>
      <c r="HHJ52" s="64"/>
      <c r="HHK52" s="64"/>
      <c r="HHL52" s="64"/>
      <c r="HHM52" s="64"/>
      <c r="HHN52" s="64"/>
      <c r="HHO52" s="64"/>
      <c r="HHP52" s="64"/>
      <c r="HHQ52" s="64"/>
      <c r="HHR52" s="64"/>
      <c r="HHS52" s="64"/>
      <c r="HHT52" s="64"/>
      <c r="HHU52" s="64"/>
      <c r="HHV52" s="64"/>
      <c r="HHW52" s="64"/>
      <c r="HHX52" s="64"/>
      <c r="HHY52" s="64"/>
      <c r="HHZ52" s="64"/>
      <c r="HIA52" s="64"/>
      <c r="HIB52" s="64"/>
      <c r="HIC52" s="64"/>
      <c r="HID52" s="64"/>
      <c r="HIE52" s="64"/>
      <c r="HIF52" s="64"/>
      <c r="HIG52" s="64"/>
      <c r="HIH52" s="64"/>
      <c r="HII52" s="64"/>
      <c r="HIJ52" s="64"/>
      <c r="HIK52" s="64"/>
      <c r="HIL52" s="64"/>
      <c r="HIM52" s="64"/>
      <c r="HIN52" s="64"/>
      <c r="HIO52" s="64"/>
      <c r="HIP52" s="64"/>
      <c r="HIQ52" s="64"/>
      <c r="HIR52" s="64"/>
      <c r="HIS52" s="64"/>
      <c r="HIT52" s="64"/>
      <c r="HIU52" s="64"/>
      <c r="HIV52" s="64"/>
      <c r="HIW52" s="64"/>
      <c r="HIX52" s="64"/>
      <c r="HIY52" s="64"/>
      <c r="HIZ52" s="64"/>
      <c r="HJA52" s="64"/>
      <c r="HJB52" s="64"/>
      <c r="HJC52" s="64"/>
      <c r="HJD52" s="64"/>
      <c r="HJE52" s="64"/>
      <c r="HJF52" s="64"/>
      <c r="HJG52" s="64"/>
      <c r="HJH52" s="64"/>
      <c r="HJI52" s="64"/>
      <c r="HJJ52" s="64"/>
      <c r="HJK52" s="64"/>
      <c r="HJL52" s="64"/>
      <c r="HJM52" s="64"/>
      <c r="HJN52" s="64"/>
      <c r="HJO52" s="64"/>
      <c r="HJP52" s="64"/>
      <c r="HJQ52" s="64"/>
      <c r="HJR52" s="64"/>
      <c r="HJS52" s="64"/>
      <c r="HJT52" s="64"/>
      <c r="HJU52" s="64"/>
      <c r="HJV52" s="64"/>
      <c r="HJW52" s="64"/>
      <c r="HJX52" s="64"/>
      <c r="HJY52" s="64"/>
      <c r="HJZ52" s="64"/>
      <c r="HKA52" s="64"/>
      <c r="HKB52" s="64"/>
      <c r="HKC52" s="64"/>
      <c r="HKD52" s="64"/>
      <c r="HKE52" s="64"/>
      <c r="HKF52" s="64"/>
      <c r="HKG52" s="64"/>
      <c r="HKH52" s="64"/>
      <c r="HKI52" s="64"/>
      <c r="HKJ52" s="64"/>
      <c r="HKK52" s="64"/>
      <c r="HKL52" s="64"/>
      <c r="HKM52" s="64"/>
      <c r="HKN52" s="64"/>
      <c r="HKO52" s="64"/>
      <c r="HKP52" s="64"/>
      <c r="HKQ52" s="64"/>
      <c r="HKR52" s="64"/>
      <c r="HKS52" s="64"/>
      <c r="HKT52" s="64"/>
      <c r="HKU52" s="64"/>
      <c r="HKV52" s="64"/>
      <c r="HKW52" s="64"/>
      <c r="HKX52" s="64"/>
      <c r="HKY52" s="64"/>
      <c r="HKZ52" s="64"/>
      <c r="HLA52" s="64"/>
      <c r="HLB52" s="64"/>
      <c r="HLC52" s="64"/>
      <c r="HLD52" s="64"/>
      <c r="HLE52" s="64"/>
      <c r="HLF52" s="64"/>
      <c r="HLG52" s="64"/>
      <c r="HLH52" s="64"/>
      <c r="HLI52" s="64"/>
      <c r="HLJ52" s="64"/>
      <c r="HLK52" s="64"/>
      <c r="HLL52" s="64"/>
      <c r="HLM52" s="64"/>
      <c r="HLN52" s="64"/>
      <c r="HLO52" s="64"/>
      <c r="HLP52" s="64"/>
      <c r="HLQ52" s="64"/>
      <c r="HLR52" s="64"/>
      <c r="HLS52" s="64"/>
      <c r="HLT52" s="64"/>
      <c r="HLU52" s="64"/>
      <c r="HLV52" s="64"/>
      <c r="HLW52" s="64"/>
      <c r="HLX52" s="64"/>
      <c r="HLY52" s="64"/>
      <c r="HLZ52" s="64"/>
      <c r="HMA52" s="64"/>
      <c r="HMB52" s="64"/>
      <c r="HMC52" s="64"/>
      <c r="HMD52" s="64"/>
      <c r="HME52" s="64"/>
      <c r="HMF52" s="64"/>
      <c r="HMG52" s="64"/>
      <c r="HMH52" s="64"/>
      <c r="HMI52" s="64"/>
      <c r="HMJ52" s="64"/>
      <c r="HMK52" s="64"/>
      <c r="HML52" s="64"/>
      <c r="HMM52" s="64"/>
      <c r="HMN52" s="64"/>
      <c r="HMO52" s="64"/>
      <c r="HMP52" s="64"/>
      <c r="HMQ52" s="64"/>
      <c r="HMR52" s="64"/>
      <c r="HMS52" s="64"/>
      <c r="HMT52" s="64"/>
      <c r="HMU52" s="64"/>
      <c r="HMV52" s="64"/>
      <c r="HMW52" s="64"/>
      <c r="HMX52" s="64"/>
      <c r="HMY52" s="64"/>
      <c r="HMZ52" s="64"/>
      <c r="HNA52" s="64"/>
      <c r="HNB52" s="64"/>
      <c r="HNC52" s="64"/>
      <c r="HND52" s="64"/>
      <c r="HNE52" s="64"/>
      <c r="HNF52" s="64"/>
      <c r="HNG52" s="64"/>
      <c r="HNH52" s="64"/>
      <c r="HNI52" s="64"/>
      <c r="HNJ52" s="64"/>
      <c r="HNK52" s="64"/>
      <c r="HNL52" s="64"/>
      <c r="HNM52" s="64"/>
      <c r="HNN52" s="64"/>
      <c r="HNO52" s="64"/>
      <c r="HNP52" s="64"/>
      <c r="HNQ52" s="64"/>
      <c r="HNR52" s="64"/>
      <c r="HNS52" s="64"/>
      <c r="HNT52" s="64"/>
      <c r="HNU52" s="64"/>
      <c r="HNV52" s="64"/>
      <c r="HNW52" s="64"/>
      <c r="HNX52" s="64"/>
      <c r="HNY52" s="64"/>
      <c r="HNZ52" s="64"/>
      <c r="HOA52" s="64"/>
      <c r="HOB52" s="64"/>
      <c r="HOC52" s="64"/>
      <c r="HOD52" s="64"/>
      <c r="HOE52" s="64"/>
      <c r="HOF52" s="64"/>
      <c r="HOG52" s="64"/>
      <c r="HOH52" s="64"/>
      <c r="HOI52" s="64"/>
      <c r="HOJ52" s="64"/>
      <c r="HOK52" s="64"/>
      <c r="HOL52" s="64"/>
      <c r="HOM52" s="64"/>
      <c r="HON52" s="64"/>
      <c r="HOO52" s="64"/>
      <c r="HOP52" s="64"/>
      <c r="HOQ52" s="64"/>
      <c r="HOR52" s="64"/>
      <c r="HOS52" s="64"/>
      <c r="HOT52" s="64"/>
      <c r="HOU52" s="64"/>
      <c r="HOV52" s="64"/>
      <c r="HOW52" s="64"/>
      <c r="HOX52" s="64"/>
      <c r="HOY52" s="64"/>
      <c r="HOZ52" s="64"/>
      <c r="HPA52" s="64"/>
      <c r="HPB52" s="64"/>
      <c r="HPC52" s="64"/>
      <c r="HPD52" s="64"/>
      <c r="HPE52" s="64"/>
      <c r="HPF52" s="64"/>
      <c r="HPG52" s="64"/>
      <c r="HPH52" s="64"/>
      <c r="HPI52" s="64"/>
      <c r="HPJ52" s="64"/>
      <c r="HPK52" s="64"/>
      <c r="HPL52" s="64"/>
      <c r="HPM52" s="64"/>
      <c r="HPN52" s="64"/>
      <c r="HPO52" s="64"/>
      <c r="HPP52" s="64"/>
      <c r="HPQ52" s="64"/>
      <c r="HPR52" s="64"/>
      <c r="HPS52" s="64"/>
      <c r="HPT52" s="64"/>
      <c r="HPU52" s="64"/>
      <c r="HPV52" s="64"/>
      <c r="HPW52" s="64"/>
      <c r="HPX52" s="64"/>
      <c r="HPY52" s="64"/>
      <c r="HPZ52" s="64"/>
      <c r="HQA52" s="64"/>
      <c r="HQB52" s="64"/>
      <c r="HQC52" s="64"/>
      <c r="HQD52" s="64"/>
      <c r="HQE52" s="64"/>
      <c r="HQF52" s="64"/>
      <c r="HQG52" s="64"/>
      <c r="HQH52" s="64"/>
      <c r="HQI52" s="64"/>
      <c r="HQJ52" s="64"/>
      <c r="HQK52" s="64"/>
      <c r="HQL52" s="64"/>
      <c r="HQM52" s="64"/>
      <c r="HQN52" s="64"/>
      <c r="HQO52" s="64"/>
      <c r="HQP52" s="64"/>
      <c r="HQQ52" s="64"/>
      <c r="HQR52" s="64"/>
      <c r="HQS52" s="64"/>
      <c r="HQT52" s="64"/>
      <c r="HQU52" s="64"/>
      <c r="HQV52" s="64"/>
      <c r="HQW52" s="64"/>
      <c r="HQX52" s="64"/>
      <c r="HQY52" s="64"/>
      <c r="HQZ52" s="64"/>
      <c r="HRA52" s="64"/>
      <c r="HRB52" s="64"/>
      <c r="HRC52" s="64"/>
      <c r="HRD52" s="64"/>
      <c r="HRE52" s="64"/>
      <c r="HRF52" s="64"/>
      <c r="HRG52" s="64"/>
      <c r="HRH52" s="64"/>
      <c r="HRI52" s="64"/>
      <c r="HRJ52" s="64"/>
      <c r="HRK52" s="64"/>
      <c r="HRL52" s="64"/>
      <c r="HRM52" s="64"/>
      <c r="HRN52" s="64"/>
      <c r="HRO52" s="64"/>
      <c r="HRP52" s="64"/>
      <c r="HRQ52" s="64"/>
      <c r="HRR52" s="64"/>
      <c r="HRS52" s="64"/>
      <c r="HRT52" s="64"/>
      <c r="HRU52" s="64"/>
      <c r="HRV52" s="64"/>
      <c r="HRW52" s="64"/>
      <c r="HRX52" s="64"/>
      <c r="HRY52" s="64"/>
      <c r="HRZ52" s="64"/>
      <c r="HSA52" s="64"/>
      <c r="HSB52" s="64"/>
      <c r="HSC52" s="64"/>
      <c r="HSD52" s="64"/>
      <c r="HSE52" s="64"/>
      <c r="HSF52" s="64"/>
      <c r="HSG52" s="64"/>
      <c r="HSH52" s="64"/>
      <c r="HSI52" s="64"/>
      <c r="HSJ52" s="64"/>
      <c r="HSK52" s="64"/>
      <c r="HSL52" s="64"/>
      <c r="HSM52" s="64"/>
      <c r="HSN52" s="64"/>
      <c r="HSO52" s="64"/>
      <c r="HSP52" s="64"/>
      <c r="HSQ52" s="64"/>
      <c r="HSR52" s="64"/>
      <c r="HSS52" s="64"/>
      <c r="HST52" s="64"/>
      <c r="HSU52" s="64"/>
      <c r="HSV52" s="64"/>
      <c r="HSW52" s="64"/>
      <c r="HSX52" s="64"/>
      <c r="HSY52" s="64"/>
      <c r="HSZ52" s="64"/>
      <c r="HTA52" s="64"/>
      <c r="HTB52" s="64"/>
      <c r="HTC52" s="64"/>
      <c r="HTD52" s="64"/>
      <c r="HTE52" s="64"/>
      <c r="HTF52" s="64"/>
      <c r="HTG52" s="64"/>
      <c r="HTH52" s="64"/>
      <c r="HTI52" s="64"/>
      <c r="HTJ52" s="64"/>
      <c r="HTK52" s="64"/>
      <c r="HTL52" s="64"/>
      <c r="HTM52" s="64"/>
      <c r="HTN52" s="64"/>
      <c r="HTO52" s="64"/>
      <c r="HTP52" s="64"/>
      <c r="HTQ52" s="64"/>
      <c r="HTR52" s="64"/>
      <c r="HTS52" s="64"/>
      <c r="HTT52" s="64"/>
      <c r="HTU52" s="64"/>
      <c r="HTV52" s="64"/>
      <c r="HTW52" s="64"/>
      <c r="HTX52" s="64"/>
      <c r="HTY52" s="64"/>
      <c r="HTZ52" s="64"/>
      <c r="HUA52" s="64"/>
      <c r="HUB52" s="64"/>
      <c r="HUC52" s="64"/>
      <c r="HUD52" s="64"/>
      <c r="HUE52" s="64"/>
      <c r="HUF52" s="64"/>
      <c r="HUG52" s="64"/>
      <c r="HUH52" s="64"/>
      <c r="HUI52" s="64"/>
      <c r="HUJ52" s="64"/>
      <c r="HUK52" s="64"/>
      <c r="HUL52" s="64"/>
      <c r="HUM52" s="64"/>
      <c r="HUN52" s="64"/>
      <c r="HUO52" s="64"/>
      <c r="HUP52" s="64"/>
      <c r="HUQ52" s="64"/>
      <c r="HUR52" s="64"/>
      <c r="HUS52" s="64"/>
      <c r="HUT52" s="64"/>
      <c r="HUU52" s="64"/>
      <c r="HUV52" s="64"/>
      <c r="HUW52" s="64"/>
      <c r="HUX52" s="64"/>
      <c r="HUY52" s="64"/>
      <c r="HUZ52" s="64"/>
      <c r="HVA52" s="64"/>
      <c r="HVB52" s="64"/>
      <c r="HVC52" s="64"/>
      <c r="HVD52" s="64"/>
      <c r="HVE52" s="64"/>
      <c r="HVF52" s="64"/>
      <c r="HVG52" s="64"/>
      <c r="HVH52" s="64"/>
      <c r="HVI52" s="64"/>
      <c r="HVJ52" s="64"/>
      <c r="HVK52" s="64"/>
      <c r="HVL52" s="64"/>
      <c r="HVM52" s="64"/>
      <c r="HVN52" s="64"/>
      <c r="HVO52" s="64"/>
      <c r="HVP52" s="64"/>
      <c r="HVQ52" s="64"/>
      <c r="HVR52" s="64"/>
      <c r="HVS52" s="64"/>
      <c r="HVT52" s="64"/>
      <c r="HVU52" s="64"/>
      <c r="HVV52" s="64"/>
      <c r="HVW52" s="64"/>
      <c r="HVX52" s="64"/>
      <c r="HVY52" s="64"/>
      <c r="HVZ52" s="64"/>
      <c r="HWA52" s="64"/>
      <c r="HWB52" s="64"/>
      <c r="HWC52" s="64"/>
      <c r="HWD52" s="64"/>
      <c r="HWE52" s="64"/>
      <c r="HWF52" s="64"/>
      <c r="HWG52" s="64"/>
      <c r="HWH52" s="64"/>
      <c r="HWI52" s="64"/>
      <c r="HWJ52" s="64"/>
      <c r="HWK52" s="64"/>
      <c r="HWL52" s="64"/>
      <c r="HWM52" s="64"/>
      <c r="HWN52" s="64"/>
      <c r="HWO52" s="64"/>
      <c r="HWP52" s="64"/>
      <c r="HWQ52" s="64"/>
      <c r="HWR52" s="64"/>
      <c r="HWS52" s="64"/>
      <c r="HWT52" s="64"/>
      <c r="HWU52" s="64"/>
      <c r="HWV52" s="64"/>
      <c r="HWW52" s="64"/>
      <c r="HWX52" s="64"/>
      <c r="HWY52" s="64"/>
      <c r="HWZ52" s="64"/>
      <c r="HXA52" s="64"/>
      <c r="HXB52" s="64"/>
      <c r="HXC52" s="64"/>
      <c r="HXD52" s="64"/>
      <c r="HXE52" s="64"/>
      <c r="HXF52" s="64"/>
      <c r="HXG52" s="64"/>
      <c r="HXH52" s="64"/>
      <c r="HXI52" s="64"/>
      <c r="HXJ52" s="64"/>
      <c r="HXK52" s="64"/>
      <c r="HXL52" s="64"/>
      <c r="HXM52" s="64"/>
      <c r="HXN52" s="64"/>
      <c r="HXO52" s="64"/>
      <c r="HXP52" s="64"/>
      <c r="HXQ52" s="64"/>
      <c r="HXR52" s="64"/>
      <c r="HXS52" s="64"/>
      <c r="HXT52" s="64"/>
      <c r="HXU52" s="64"/>
      <c r="HXV52" s="64"/>
      <c r="HXW52" s="64"/>
      <c r="HXX52" s="64"/>
      <c r="HXY52" s="64"/>
      <c r="HXZ52" s="64"/>
      <c r="HYA52" s="64"/>
      <c r="HYB52" s="64"/>
      <c r="HYC52" s="64"/>
      <c r="HYD52" s="64"/>
      <c r="HYE52" s="64"/>
      <c r="HYF52" s="64"/>
      <c r="HYG52" s="64"/>
      <c r="HYH52" s="64"/>
      <c r="HYI52" s="64"/>
      <c r="HYJ52" s="64"/>
      <c r="HYK52" s="64"/>
      <c r="HYL52" s="64"/>
      <c r="HYM52" s="64"/>
      <c r="HYN52" s="64"/>
      <c r="HYO52" s="64"/>
      <c r="HYP52" s="64"/>
      <c r="HYQ52" s="64"/>
      <c r="HYR52" s="64"/>
      <c r="HYS52" s="64"/>
      <c r="HYT52" s="64"/>
      <c r="HYU52" s="64"/>
      <c r="HYV52" s="64"/>
      <c r="HYW52" s="64"/>
      <c r="HYX52" s="64"/>
      <c r="HYY52" s="64"/>
      <c r="HYZ52" s="64"/>
      <c r="HZA52" s="64"/>
      <c r="HZB52" s="64"/>
      <c r="HZC52" s="64"/>
      <c r="HZD52" s="64"/>
      <c r="HZE52" s="64"/>
      <c r="HZF52" s="64"/>
      <c r="HZG52" s="64"/>
      <c r="HZH52" s="64"/>
      <c r="HZI52" s="64"/>
      <c r="HZJ52" s="64"/>
      <c r="HZK52" s="64"/>
      <c r="HZL52" s="64"/>
      <c r="HZM52" s="64"/>
      <c r="HZN52" s="64"/>
      <c r="HZO52" s="64"/>
      <c r="HZP52" s="64"/>
      <c r="HZQ52" s="64"/>
      <c r="HZR52" s="64"/>
      <c r="HZS52" s="64"/>
      <c r="HZT52" s="64"/>
      <c r="HZU52" s="64"/>
      <c r="HZV52" s="64"/>
      <c r="HZW52" s="64"/>
      <c r="HZX52" s="64"/>
      <c r="HZY52" s="64"/>
      <c r="HZZ52" s="64"/>
      <c r="IAA52" s="64"/>
      <c r="IAB52" s="64"/>
      <c r="IAC52" s="64"/>
      <c r="IAD52" s="64"/>
      <c r="IAE52" s="64"/>
      <c r="IAF52" s="64"/>
      <c r="IAG52" s="64"/>
      <c r="IAH52" s="64"/>
      <c r="IAI52" s="64"/>
      <c r="IAJ52" s="64"/>
      <c r="IAK52" s="64"/>
      <c r="IAL52" s="64"/>
      <c r="IAM52" s="64"/>
      <c r="IAN52" s="64"/>
      <c r="IAO52" s="64"/>
      <c r="IAP52" s="64"/>
      <c r="IAQ52" s="64"/>
      <c r="IAR52" s="64"/>
      <c r="IAS52" s="64"/>
      <c r="IAT52" s="64"/>
      <c r="IAU52" s="64"/>
      <c r="IAV52" s="64"/>
      <c r="IAW52" s="64"/>
      <c r="IAX52" s="64"/>
      <c r="IAY52" s="64"/>
      <c r="IAZ52" s="64"/>
      <c r="IBA52" s="64"/>
      <c r="IBB52" s="64"/>
      <c r="IBC52" s="64"/>
      <c r="IBD52" s="64"/>
      <c r="IBE52" s="64"/>
      <c r="IBF52" s="64"/>
      <c r="IBG52" s="64"/>
      <c r="IBH52" s="64"/>
      <c r="IBI52" s="64"/>
      <c r="IBJ52" s="64"/>
      <c r="IBK52" s="64"/>
      <c r="IBL52" s="64"/>
      <c r="IBM52" s="64"/>
      <c r="IBN52" s="64"/>
      <c r="IBO52" s="64"/>
      <c r="IBP52" s="64"/>
      <c r="IBQ52" s="64"/>
      <c r="IBR52" s="64"/>
      <c r="IBS52" s="64"/>
      <c r="IBT52" s="64"/>
      <c r="IBU52" s="64"/>
      <c r="IBV52" s="64"/>
      <c r="IBW52" s="64"/>
      <c r="IBX52" s="64"/>
      <c r="IBY52" s="64"/>
      <c r="IBZ52" s="64"/>
      <c r="ICA52" s="64"/>
      <c r="ICB52" s="64"/>
      <c r="ICC52" s="64"/>
      <c r="ICD52" s="64"/>
      <c r="ICE52" s="64"/>
      <c r="ICF52" s="64"/>
      <c r="ICG52" s="64"/>
      <c r="ICH52" s="64"/>
      <c r="ICI52" s="64"/>
      <c r="ICJ52" s="64"/>
      <c r="ICK52" s="64"/>
      <c r="ICL52" s="64"/>
      <c r="ICM52" s="64"/>
      <c r="ICN52" s="64"/>
      <c r="ICO52" s="64"/>
      <c r="ICP52" s="64"/>
      <c r="ICQ52" s="64"/>
      <c r="ICR52" s="64"/>
      <c r="ICS52" s="64"/>
      <c r="ICT52" s="64"/>
      <c r="ICU52" s="64"/>
      <c r="ICV52" s="64"/>
      <c r="ICW52" s="64"/>
      <c r="ICX52" s="64"/>
      <c r="ICY52" s="64"/>
      <c r="ICZ52" s="64"/>
      <c r="IDA52" s="64"/>
      <c r="IDB52" s="64"/>
      <c r="IDC52" s="64"/>
      <c r="IDD52" s="64"/>
      <c r="IDE52" s="64"/>
      <c r="IDF52" s="64"/>
      <c r="IDG52" s="64"/>
      <c r="IDH52" s="64"/>
      <c r="IDI52" s="64"/>
      <c r="IDJ52" s="64"/>
      <c r="IDK52" s="64"/>
      <c r="IDL52" s="64"/>
      <c r="IDM52" s="64"/>
      <c r="IDN52" s="64"/>
      <c r="IDO52" s="64"/>
      <c r="IDP52" s="64"/>
      <c r="IDQ52" s="64"/>
      <c r="IDR52" s="64"/>
      <c r="IDS52" s="64"/>
      <c r="IDT52" s="64"/>
      <c r="IDU52" s="64"/>
      <c r="IDV52" s="64"/>
      <c r="IDW52" s="64"/>
      <c r="IDX52" s="64"/>
      <c r="IDY52" s="64"/>
      <c r="IDZ52" s="64"/>
      <c r="IEA52" s="64"/>
      <c r="IEB52" s="64"/>
      <c r="IEC52" s="64"/>
      <c r="IED52" s="64"/>
      <c r="IEE52" s="64"/>
      <c r="IEF52" s="64"/>
      <c r="IEG52" s="64"/>
      <c r="IEH52" s="64"/>
      <c r="IEI52" s="64"/>
      <c r="IEJ52" s="64"/>
      <c r="IEK52" s="64"/>
      <c r="IEL52" s="64"/>
      <c r="IEM52" s="64"/>
      <c r="IEN52" s="64"/>
      <c r="IEO52" s="64"/>
      <c r="IEP52" s="64"/>
      <c r="IEQ52" s="64"/>
      <c r="IER52" s="64"/>
      <c r="IES52" s="64"/>
      <c r="IET52" s="64"/>
      <c r="IEU52" s="64"/>
      <c r="IEV52" s="64"/>
      <c r="IEW52" s="64"/>
      <c r="IEX52" s="64"/>
      <c r="IEY52" s="64"/>
      <c r="IEZ52" s="64"/>
      <c r="IFA52" s="64"/>
      <c r="IFB52" s="64"/>
      <c r="IFC52" s="64"/>
      <c r="IFD52" s="64"/>
      <c r="IFE52" s="64"/>
      <c r="IFF52" s="64"/>
      <c r="IFG52" s="64"/>
      <c r="IFH52" s="64"/>
      <c r="IFI52" s="64"/>
      <c r="IFJ52" s="64"/>
      <c r="IFK52" s="64"/>
      <c r="IFL52" s="64"/>
      <c r="IFM52" s="64"/>
      <c r="IFN52" s="64"/>
      <c r="IFO52" s="64"/>
      <c r="IFP52" s="64"/>
      <c r="IFQ52" s="64"/>
      <c r="IFR52" s="64"/>
      <c r="IFS52" s="64"/>
      <c r="IFT52" s="64"/>
      <c r="IFU52" s="64"/>
      <c r="IFV52" s="64"/>
      <c r="IFW52" s="64"/>
      <c r="IFX52" s="64"/>
      <c r="IFY52" s="64"/>
      <c r="IFZ52" s="64"/>
      <c r="IGA52" s="64"/>
      <c r="IGB52" s="64"/>
      <c r="IGC52" s="64"/>
      <c r="IGD52" s="64"/>
      <c r="IGE52" s="64"/>
      <c r="IGF52" s="64"/>
      <c r="IGG52" s="64"/>
      <c r="IGH52" s="64"/>
      <c r="IGI52" s="64"/>
      <c r="IGJ52" s="64"/>
      <c r="IGK52" s="64"/>
      <c r="IGL52" s="64"/>
      <c r="IGM52" s="64"/>
      <c r="IGN52" s="64"/>
      <c r="IGO52" s="64"/>
      <c r="IGP52" s="64"/>
      <c r="IGQ52" s="64"/>
      <c r="IGR52" s="64"/>
      <c r="IGS52" s="64"/>
      <c r="IGT52" s="64"/>
      <c r="IGU52" s="64"/>
      <c r="IGV52" s="64"/>
      <c r="IGW52" s="64"/>
      <c r="IGX52" s="64"/>
      <c r="IGY52" s="64"/>
      <c r="IGZ52" s="64"/>
      <c r="IHA52" s="64"/>
      <c r="IHB52" s="64"/>
      <c r="IHC52" s="64"/>
      <c r="IHD52" s="64"/>
      <c r="IHE52" s="64"/>
      <c r="IHF52" s="64"/>
      <c r="IHG52" s="64"/>
      <c r="IHH52" s="64"/>
      <c r="IHI52" s="64"/>
      <c r="IHJ52" s="64"/>
      <c r="IHK52" s="64"/>
      <c r="IHL52" s="64"/>
      <c r="IHM52" s="64"/>
      <c r="IHN52" s="64"/>
      <c r="IHO52" s="64"/>
      <c r="IHP52" s="64"/>
      <c r="IHQ52" s="64"/>
      <c r="IHR52" s="64"/>
      <c r="IHS52" s="64"/>
      <c r="IHT52" s="64"/>
      <c r="IHU52" s="64"/>
      <c r="IHV52" s="64"/>
      <c r="IHW52" s="64"/>
      <c r="IHX52" s="64"/>
      <c r="IHY52" s="64"/>
      <c r="IHZ52" s="64"/>
      <c r="IIA52" s="64"/>
      <c r="IIB52" s="64"/>
      <c r="IIC52" s="64"/>
      <c r="IID52" s="64"/>
      <c r="IIE52" s="64"/>
      <c r="IIF52" s="64"/>
      <c r="IIG52" s="64"/>
      <c r="IIH52" s="64"/>
      <c r="III52" s="64"/>
      <c r="IIJ52" s="64"/>
      <c r="IIK52" s="64"/>
      <c r="IIL52" s="64"/>
      <c r="IIM52" s="64"/>
      <c r="IIN52" s="64"/>
      <c r="IIO52" s="64"/>
      <c r="IIP52" s="64"/>
      <c r="IIQ52" s="64"/>
      <c r="IIR52" s="64"/>
      <c r="IIS52" s="64"/>
      <c r="IIT52" s="64"/>
      <c r="IIU52" s="64"/>
      <c r="IIV52" s="64"/>
      <c r="IIW52" s="64"/>
      <c r="IIX52" s="64"/>
      <c r="IIY52" s="64"/>
      <c r="IIZ52" s="64"/>
      <c r="IJA52" s="64"/>
      <c r="IJB52" s="64"/>
      <c r="IJC52" s="64"/>
      <c r="IJD52" s="64"/>
      <c r="IJE52" s="64"/>
      <c r="IJF52" s="64"/>
      <c r="IJG52" s="64"/>
      <c r="IJH52" s="64"/>
      <c r="IJI52" s="64"/>
      <c r="IJJ52" s="64"/>
      <c r="IJK52" s="64"/>
      <c r="IJL52" s="64"/>
      <c r="IJM52" s="64"/>
      <c r="IJN52" s="64"/>
      <c r="IJO52" s="64"/>
      <c r="IJP52" s="64"/>
      <c r="IJQ52" s="64"/>
      <c r="IJR52" s="64"/>
      <c r="IJS52" s="64"/>
      <c r="IJT52" s="64"/>
      <c r="IJU52" s="64"/>
      <c r="IJV52" s="64"/>
      <c r="IJW52" s="64"/>
      <c r="IJX52" s="64"/>
      <c r="IJY52" s="64"/>
      <c r="IJZ52" s="64"/>
      <c r="IKA52" s="64"/>
      <c r="IKB52" s="64"/>
      <c r="IKC52" s="64"/>
      <c r="IKD52" s="64"/>
      <c r="IKE52" s="64"/>
      <c r="IKF52" s="64"/>
      <c r="IKG52" s="64"/>
      <c r="IKH52" s="64"/>
      <c r="IKI52" s="64"/>
      <c r="IKJ52" s="64"/>
      <c r="IKK52" s="64"/>
      <c r="IKL52" s="64"/>
      <c r="IKM52" s="64"/>
      <c r="IKN52" s="64"/>
      <c r="IKO52" s="64"/>
      <c r="IKP52" s="64"/>
      <c r="IKQ52" s="64"/>
      <c r="IKR52" s="64"/>
      <c r="IKS52" s="64"/>
      <c r="IKT52" s="64"/>
      <c r="IKU52" s="64"/>
      <c r="IKV52" s="64"/>
      <c r="IKW52" s="64"/>
      <c r="IKX52" s="64"/>
      <c r="IKY52" s="64"/>
      <c r="IKZ52" s="64"/>
      <c r="ILA52" s="64"/>
      <c r="ILB52" s="64"/>
      <c r="ILC52" s="64"/>
      <c r="ILD52" s="64"/>
      <c r="ILE52" s="64"/>
      <c r="ILF52" s="64"/>
      <c r="ILG52" s="64"/>
      <c r="ILH52" s="64"/>
      <c r="ILI52" s="64"/>
      <c r="ILJ52" s="64"/>
      <c r="ILK52" s="64"/>
      <c r="ILL52" s="64"/>
      <c r="ILM52" s="64"/>
      <c r="ILN52" s="64"/>
      <c r="ILO52" s="64"/>
      <c r="ILP52" s="64"/>
      <c r="ILQ52" s="64"/>
      <c r="ILR52" s="64"/>
      <c r="ILS52" s="64"/>
      <c r="ILT52" s="64"/>
      <c r="ILU52" s="64"/>
      <c r="ILV52" s="64"/>
      <c r="ILW52" s="64"/>
      <c r="ILX52" s="64"/>
      <c r="ILY52" s="64"/>
      <c r="ILZ52" s="64"/>
      <c r="IMA52" s="64"/>
      <c r="IMB52" s="64"/>
      <c r="IMC52" s="64"/>
      <c r="IMD52" s="64"/>
      <c r="IME52" s="64"/>
      <c r="IMF52" s="64"/>
      <c r="IMG52" s="64"/>
      <c r="IMH52" s="64"/>
      <c r="IMI52" s="64"/>
      <c r="IMJ52" s="64"/>
      <c r="IMK52" s="64"/>
      <c r="IML52" s="64"/>
      <c r="IMM52" s="64"/>
      <c r="IMN52" s="64"/>
      <c r="IMO52" s="64"/>
      <c r="IMP52" s="64"/>
      <c r="IMQ52" s="64"/>
      <c r="IMR52" s="64"/>
      <c r="IMS52" s="64"/>
      <c r="IMT52" s="64"/>
      <c r="IMU52" s="64"/>
      <c r="IMV52" s="64"/>
      <c r="IMW52" s="64"/>
      <c r="IMX52" s="64"/>
      <c r="IMY52" s="64"/>
      <c r="IMZ52" s="64"/>
      <c r="INA52" s="64"/>
      <c r="INB52" s="64"/>
      <c r="INC52" s="64"/>
      <c r="IND52" s="64"/>
      <c r="INE52" s="64"/>
      <c r="INF52" s="64"/>
      <c r="ING52" s="64"/>
      <c r="INH52" s="64"/>
      <c r="INI52" s="64"/>
      <c r="INJ52" s="64"/>
      <c r="INK52" s="64"/>
      <c r="INL52" s="64"/>
      <c r="INM52" s="64"/>
      <c r="INN52" s="64"/>
      <c r="INO52" s="64"/>
      <c r="INP52" s="64"/>
      <c r="INQ52" s="64"/>
      <c r="INR52" s="64"/>
      <c r="INS52" s="64"/>
      <c r="INT52" s="64"/>
      <c r="INU52" s="64"/>
      <c r="INV52" s="64"/>
      <c r="INW52" s="64"/>
      <c r="INX52" s="64"/>
      <c r="INY52" s="64"/>
      <c r="INZ52" s="64"/>
      <c r="IOA52" s="64"/>
      <c r="IOB52" s="64"/>
      <c r="IOC52" s="64"/>
      <c r="IOD52" s="64"/>
      <c r="IOE52" s="64"/>
      <c r="IOF52" s="64"/>
      <c r="IOG52" s="64"/>
      <c r="IOH52" s="64"/>
      <c r="IOI52" s="64"/>
      <c r="IOJ52" s="64"/>
      <c r="IOK52" s="64"/>
      <c r="IOL52" s="64"/>
      <c r="IOM52" s="64"/>
      <c r="ION52" s="64"/>
      <c r="IOO52" s="64"/>
      <c r="IOP52" s="64"/>
      <c r="IOQ52" s="64"/>
      <c r="IOR52" s="64"/>
      <c r="IOS52" s="64"/>
      <c r="IOT52" s="64"/>
      <c r="IOU52" s="64"/>
      <c r="IOV52" s="64"/>
      <c r="IOW52" s="64"/>
      <c r="IOX52" s="64"/>
      <c r="IOY52" s="64"/>
      <c r="IOZ52" s="64"/>
      <c r="IPA52" s="64"/>
      <c r="IPB52" s="64"/>
      <c r="IPC52" s="64"/>
      <c r="IPD52" s="64"/>
      <c r="IPE52" s="64"/>
      <c r="IPF52" s="64"/>
      <c r="IPG52" s="64"/>
      <c r="IPH52" s="64"/>
      <c r="IPI52" s="64"/>
      <c r="IPJ52" s="64"/>
      <c r="IPK52" s="64"/>
      <c r="IPL52" s="64"/>
      <c r="IPM52" s="64"/>
      <c r="IPN52" s="64"/>
      <c r="IPO52" s="64"/>
      <c r="IPP52" s="64"/>
      <c r="IPQ52" s="64"/>
      <c r="IPR52" s="64"/>
      <c r="IPS52" s="64"/>
      <c r="IPT52" s="64"/>
      <c r="IPU52" s="64"/>
      <c r="IPV52" s="64"/>
      <c r="IPW52" s="64"/>
      <c r="IPX52" s="64"/>
      <c r="IPY52" s="64"/>
      <c r="IPZ52" s="64"/>
      <c r="IQA52" s="64"/>
      <c r="IQB52" s="64"/>
      <c r="IQC52" s="64"/>
      <c r="IQD52" s="64"/>
      <c r="IQE52" s="64"/>
      <c r="IQF52" s="64"/>
      <c r="IQG52" s="64"/>
      <c r="IQH52" s="64"/>
      <c r="IQI52" s="64"/>
      <c r="IQJ52" s="64"/>
      <c r="IQK52" s="64"/>
      <c r="IQL52" s="64"/>
      <c r="IQM52" s="64"/>
      <c r="IQN52" s="64"/>
      <c r="IQO52" s="64"/>
      <c r="IQP52" s="64"/>
      <c r="IQQ52" s="64"/>
      <c r="IQR52" s="64"/>
      <c r="IQS52" s="64"/>
      <c r="IQT52" s="64"/>
      <c r="IQU52" s="64"/>
      <c r="IQV52" s="64"/>
      <c r="IQW52" s="64"/>
      <c r="IQX52" s="64"/>
      <c r="IQY52" s="64"/>
      <c r="IQZ52" s="64"/>
      <c r="IRA52" s="64"/>
      <c r="IRB52" s="64"/>
      <c r="IRC52" s="64"/>
      <c r="IRD52" s="64"/>
      <c r="IRE52" s="64"/>
      <c r="IRF52" s="64"/>
      <c r="IRG52" s="64"/>
      <c r="IRH52" s="64"/>
      <c r="IRI52" s="64"/>
      <c r="IRJ52" s="64"/>
      <c r="IRK52" s="64"/>
      <c r="IRL52" s="64"/>
      <c r="IRM52" s="64"/>
      <c r="IRN52" s="64"/>
      <c r="IRO52" s="64"/>
      <c r="IRP52" s="64"/>
      <c r="IRQ52" s="64"/>
      <c r="IRR52" s="64"/>
      <c r="IRS52" s="64"/>
      <c r="IRT52" s="64"/>
      <c r="IRU52" s="64"/>
      <c r="IRV52" s="64"/>
      <c r="IRW52" s="64"/>
      <c r="IRX52" s="64"/>
      <c r="IRY52" s="64"/>
      <c r="IRZ52" s="64"/>
      <c r="ISA52" s="64"/>
      <c r="ISB52" s="64"/>
      <c r="ISC52" s="64"/>
      <c r="ISD52" s="64"/>
      <c r="ISE52" s="64"/>
      <c r="ISF52" s="64"/>
      <c r="ISG52" s="64"/>
      <c r="ISH52" s="64"/>
      <c r="ISI52" s="64"/>
      <c r="ISJ52" s="64"/>
      <c r="ISK52" s="64"/>
      <c r="ISL52" s="64"/>
      <c r="ISM52" s="64"/>
      <c r="ISN52" s="64"/>
      <c r="ISO52" s="64"/>
      <c r="ISP52" s="64"/>
      <c r="ISQ52" s="64"/>
      <c r="ISR52" s="64"/>
      <c r="ISS52" s="64"/>
      <c r="IST52" s="64"/>
      <c r="ISU52" s="64"/>
      <c r="ISV52" s="64"/>
      <c r="ISW52" s="64"/>
      <c r="ISX52" s="64"/>
      <c r="ISY52" s="64"/>
      <c r="ISZ52" s="64"/>
      <c r="ITA52" s="64"/>
      <c r="ITB52" s="64"/>
      <c r="ITC52" s="64"/>
      <c r="ITD52" s="64"/>
      <c r="ITE52" s="64"/>
      <c r="ITF52" s="64"/>
      <c r="ITG52" s="64"/>
      <c r="ITH52" s="64"/>
      <c r="ITI52" s="64"/>
      <c r="ITJ52" s="64"/>
      <c r="ITK52" s="64"/>
      <c r="ITL52" s="64"/>
      <c r="ITM52" s="64"/>
      <c r="ITN52" s="64"/>
      <c r="ITO52" s="64"/>
      <c r="ITP52" s="64"/>
      <c r="ITQ52" s="64"/>
      <c r="ITR52" s="64"/>
      <c r="ITS52" s="64"/>
      <c r="ITT52" s="64"/>
      <c r="ITU52" s="64"/>
      <c r="ITV52" s="64"/>
      <c r="ITW52" s="64"/>
      <c r="ITX52" s="64"/>
      <c r="ITY52" s="64"/>
      <c r="ITZ52" s="64"/>
      <c r="IUA52" s="64"/>
      <c r="IUB52" s="64"/>
      <c r="IUC52" s="64"/>
      <c r="IUD52" s="64"/>
      <c r="IUE52" s="64"/>
      <c r="IUF52" s="64"/>
      <c r="IUG52" s="64"/>
      <c r="IUH52" s="64"/>
      <c r="IUI52" s="64"/>
      <c r="IUJ52" s="64"/>
      <c r="IUK52" s="64"/>
      <c r="IUL52" s="64"/>
      <c r="IUM52" s="64"/>
      <c r="IUN52" s="64"/>
      <c r="IUO52" s="64"/>
      <c r="IUP52" s="64"/>
      <c r="IUQ52" s="64"/>
      <c r="IUR52" s="64"/>
      <c r="IUS52" s="64"/>
      <c r="IUT52" s="64"/>
      <c r="IUU52" s="64"/>
      <c r="IUV52" s="64"/>
      <c r="IUW52" s="64"/>
      <c r="IUX52" s="64"/>
      <c r="IUY52" s="64"/>
      <c r="IUZ52" s="64"/>
      <c r="IVA52" s="64"/>
      <c r="IVB52" s="64"/>
      <c r="IVC52" s="64"/>
      <c r="IVD52" s="64"/>
      <c r="IVE52" s="64"/>
      <c r="IVF52" s="64"/>
      <c r="IVG52" s="64"/>
      <c r="IVH52" s="64"/>
      <c r="IVI52" s="64"/>
      <c r="IVJ52" s="64"/>
      <c r="IVK52" s="64"/>
      <c r="IVL52" s="64"/>
      <c r="IVM52" s="64"/>
      <c r="IVN52" s="64"/>
      <c r="IVO52" s="64"/>
      <c r="IVP52" s="64"/>
      <c r="IVQ52" s="64"/>
      <c r="IVR52" s="64"/>
      <c r="IVS52" s="64"/>
      <c r="IVT52" s="64"/>
      <c r="IVU52" s="64"/>
      <c r="IVV52" s="64"/>
      <c r="IVW52" s="64"/>
      <c r="IVX52" s="64"/>
      <c r="IVY52" s="64"/>
      <c r="IVZ52" s="64"/>
      <c r="IWA52" s="64"/>
      <c r="IWB52" s="64"/>
      <c r="IWC52" s="64"/>
      <c r="IWD52" s="64"/>
      <c r="IWE52" s="64"/>
      <c r="IWF52" s="64"/>
      <c r="IWG52" s="64"/>
      <c r="IWH52" s="64"/>
      <c r="IWI52" s="64"/>
      <c r="IWJ52" s="64"/>
      <c r="IWK52" s="64"/>
      <c r="IWL52" s="64"/>
      <c r="IWM52" s="64"/>
      <c r="IWN52" s="64"/>
      <c r="IWO52" s="64"/>
      <c r="IWP52" s="64"/>
      <c r="IWQ52" s="64"/>
      <c r="IWR52" s="64"/>
      <c r="IWS52" s="64"/>
      <c r="IWT52" s="64"/>
      <c r="IWU52" s="64"/>
      <c r="IWV52" s="64"/>
      <c r="IWW52" s="64"/>
      <c r="IWX52" s="64"/>
      <c r="IWY52" s="64"/>
      <c r="IWZ52" s="64"/>
      <c r="IXA52" s="64"/>
      <c r="IXB52" s="64"/>
      <c r="IXC52" s="64"/>
      <c r="IXD52" s="64"/>
      <c r="IXE52" s="64"/>
      <c r="IXF52" s="64"/>
      <c r="IXG52" s="64"/>
      <c r="IXH52" s="64"/>
      <c r="IXI52" s="64"/>
      <c r="IXJ52" s="64"/>
      <c r="IXK52" s="64"/>
      <c r="IXL52" s="64"/>
      <c r="IXM52" s="64"/>
      <c r="IXN52" s="64"/>
      <c r="IXO52" s="64"/>
      <c r="IXP52" s="64"/>
      <c r="IXQ52" s="64"/>
      <c r="IXR52" s="64"/>
      <c r="IXS52" s="64"/>
      <c r="IXT52" s="64"/>
      <c r="IXU52" s="64"/>
      <c r="IXV52" s="64"/>
      <c r="IXW52" s="64"/>
      <c r="IXX52" s="64"/>
      <c r="IXY52" s="64"/>
      <c r="IXZ52" s="64"/>
      <c r="IYA52" s="64"/>
      <c r="IYB52" s="64"/>
      <c r="IYC52" s="64"/>
      <c r="IYD52" s="64"/>
      <c r="IYE52" s="64"/>
      <c r="IYF52" s="64"/>
      <c r="IYG52" s="64"/>
      <c r="IYH52" s="64"/>
      <c r="IYI52" s="64"/>
      <c r="IYJ52" s="64"/>
      <c r="IYK52" s="64"/>
      <c r="IYL52" s="64"/>
      <c r="IYM52" s="64"/>
      <c r="IYN52" s="64"/>
      <c r="IYO52" s="64"/>
      <c r="IYP52" s="64"/>
      <c r="IYQ52" s="64"/>
      <c r="IYR52" s="64"/>
      <c r="IYS52" s="64"/>
      <c r="IYT52" s="64"/>
      <c r="IYU52" s="64"/>
      <c r="IYV52" s="64"/>
      <c r="IYW52" s="64"/>
      <c r="IYX52" s="64"/>
      <c r="IYY52" s="64"/>
      <c r="IYZ52" s="64"/>
      <c r="IZA52" s="64"/>
      <c r="IZB52" s="64"/>
      <c r="IZC52" s="64"/>
      <c r="IZD52" s="64"/>
      <c r="IZE52" s="64"/>
      <c r="IZF52" s="64"/>
      <c r="IZG52" s="64"/>
      <c r="IZH52" s="64"/>
      <c r="IZI52" s="64"/>
      <c r="IZJ52" s="64"/>
      <c r="IZK52" s="64"/>
      <c r="IZL52" s="64"/>
      <c r="IZM52" s="64"/>
      <c r="IZN52" s="64"/>
      <c r="IZO52" s="64"/>
      <c r="IZP52" s="64"/>
      <c r="IZQ52" s="64"/>
      <c r="IZR52" s="64"/>
      <c r="IZS52" s="64"/>
      <c r="IZT52" s="64"/>
      <c r="IZU52" s="64"/>
      <c r="IZV52" s="64"/>
      <c r="IZW52" s="64"/>
      <c r="IZX52" s="64"/>
      <c r="IZY52" s="64"/>
      <c r="IZZ52" s="64"/>
      <c r="JAA52" s="64"/>
      <c r="JAB52" s="64"/>
      <c r="JAC52" s="64"/>
      <c r="JAD52" s="64"/>
      <c r="JAE52" s="64"/>
      <c r="JAF52" s="64"/>
      <c r="JAG52" s="64"/>
      <c r="JAH52" s="64"/>
      <c r="JAI52" s="64"/>
      <c r="JAJ52" s="64"/>
      <c r="JAK52" s="64"/>
      <c r="JAL52" s="64"/>
      <c r="JAM52" s="64"/>
      <c r="JAN52" s="64"/>
      <c r="JAO52" s="64"/>
      <c r="JAP52" s="64"/>
      <c r="JAQ52" s="64"/>
      <c r="JAR52" s="64"/>
      <c r="JAS52" s="64"/>
      <c r="JAT52" s="64"/>
      <c r="JAU52" s="64"/>
      <c r="JAV52" s="64"/>
      <c r="JAW52" s="64"/>
      <c r="JAX52" s="64"/>
      <c r="JAY52" s="64"/>
      <c r="JAZ52" s="64"/>
      <c r="JBA52" s="64"/>
      <c r="JBB52" s="64"/>
      <c r="JBC52" s="64"/>
      <c r="JBD52" s="64"/>
      <c r="JBE52" s="64"/>
      <c r="JBF52" s="64"/>
      <c r="JBG52" s="64"/>
      <c r="JBH52" s="64"/>
      <c r="JBI52" s="64"/>
      <c r="JBJ52" s="64"/>
      <c r="JBK52" s="64"/>
      <c r="JBL52" s="64"/>
      <c r="JBM52" s="64"/>
      <c r="JBN52" s="64"/>
      <c r="JBO52" s="64"/>
      <c r="JBP52" s="64"/>
      <c r="JBQ52" s="64"/>
      <c r="JBR52" s="64"/>
      <c r="JBS52" s="64"/>
      <c r="JBT52" s="64"/>
      <c r="JBU52" s="64"/>
      <c r="JBV52" s="64"/>
      <c r="JBW52" s="64"/>
      <c r="JBX52" s="64"/>
      <c r="JBY52" s="64"/>
      <c r="JBZ52" s="64"/>
      <c r="JCA52" s="64"/>
      <c r="JCB52" s="64"/>
      <c r="JCC52" s="64"/>
      <c r="JCD52" s="64"/>
      <c r="JCE52" s="64"/>
      <c r="JCF52" s="64"/>
      <c r="JCG52" s="64"/>
      <c r="JCH52" s="64"/>
      <c r="JCI52" s="64"/>
      <c r="JCJ52" s="64"/>
      <c r="JCK52" s="64"/>
      <c r="JCL52" s="64"/>
      <c r="JCM52" s="64"/>
      <c r="JCN52" s="64"/>
      <c r="JCO52" s="64"/>
      <c r="JCP52" s="64"/>
      <c r="JCQ52" s="64"/>
      <c r="JCR52" s="64"/>
      <c r="JCS52" s="64"/>
      <c r="JCT52" s="64"/>
      <c r="JCU52" s="64"/>
      <c r="JCV52" s="64"/>
      <c r="JCW52" s="64"/>
      <c r="JCX52" s="64"/>
      <c r="JCY52" s="64"/>
      <c r="JCZ52" s="64"/>
      <c r="JDA52" s="64"/>
      <c r="JDB52" s="64"/>
      <c r="JDC52" s="64"/>
      <c r="JDD52" s="64"/>
      <c r="JDE52" s="64"/>
      <c r="JDF52" s="64"/>
      <c r="JDG52" s="64"/>
      <c r="JDH52" s="64"/>
      <c r="JDI52" s="64"/>
      <c r="JDJ52" s="64"/>
      <c r="JDK52" s="64"/>
      <c r="JDL52" s="64"/>
      <c r="JDM52" s="64"/>
      <c r="JDN52" s="64"/>
      <c r="JDO52" s="64"/>
      <c r="JDP52" s="64"/>
      <c r="JDQ52" s="64"/>
      <c r="JDR52" s="64"/>
      <c r="JDS52" s="64"/>
      <c r="JDT52" s="64"/>
      <c r="JDU52" s="64"/>
      <c r="JDV52" s="64"/>
      <c r="JDW52" s="64"/>
      <c r="JDX52" s="64"/>
      <c r="JDY52" s="64"/>
      <c r="JDZ52" s="64"/>
      <c r="JEA52" s="64"/>
      <c r="JEB52" s="64"/>
      <c r="JEC52" s="64"/>
      <c r="JED52" s="64"/>
      <c r="JEE52" s="64"/>
      <c r="JEF52" s="64"/>
      <c r="JEG52" s="64"/>
      <c r="JEH52" s="64"/>
      <c r="JEI52" s="64"/>
      <c r="JEJ52" s="64"/>
      <c r="JEK52" s="64"/>
      <c r="JEL52" s="64"/>
      <c r="JEM52" s="64"/>
      <c r="JEN52" s="64"/>
      <c r="JEO52" s="64"/>
      <c r="JEP52" s="64"/>
      <c r="JEQ52" s="64"/>
      <c r="JER52" s="64"/>
      <c r="JES52" s="64"/>
      <c r="JET52" s="64"/>
      <c r="JEU52" s="64"/>
      <c r="JEV52" s="64"/>
      <c r="JEW52" s="64"/>
      <c r="JEX52" s="64"/>
      <c r="JEY52" s="64"/>
      <c r="JEZ52" s="64"/>
      <c r="JFA52" s="64"/>
      <c r="JFB52" s="64"/>
      <c r="JFC52" s="64"/>
      <c r="JFD52" s="64"/>
      <c r="JFE52" s="64"/>
      <c r="JFF52" s="64"/>
      <c r="JFG52" s="64"/>
      <c r="JFH52" s="64"/>
      <c r="JFI52" s="64"/>
      <c r="JFJ52" s="64"/>
      <c r="JFK52" s="64"/>
      <c r="JFL52" s="64"/>
      <c r="JFM52" s="64"/>
      <c r="JFN52" s="64"/>
      <c r="JFO52" s="64"/>
      <c r="JFP52" s="64"/>
      <c r="JFQ52" s="64"/>
      <c r="JFR52" s="64"/>
      <c r="JFS52" s="64"/>
      <c r="JFT52" s="64"/>
      <c r="JFU52" s="64"/>
      <c r="JFV52" s="64"/>
      <c r="JFW52" s="64"/>
      <c r="JFX52" s="64"/>
      <c r="JFY52" s="64"/>
      <c r="JFZ52" s="64"/>
      <c r="JGA52" s="64"/>
      <c r="JGB52" s="64"/>
      <c r="JGC52" s="64"/>
      <c r="JGD52" s="64"/>
      <c r="JGE52" s="64"/>
      <c r="JGF52" s="64"/>
      <c r="JGG52" s="64"/>
      <c r="JGH52" s="64"/>
      <c r="JGI52" s="64"/>
      <c r="JGJ52" s="64"/>
      <c r="JGK52" s="64"/>
      <c r="JGL52" s="64"/>
      <c r="JGM52" s="64"/>
      <c r="JGN52" s="64"/>
      <c r="JGO52" s="64"/>
      <c r="JGP52" s="64"/>
      <c r="JGQ52" s="64"/>
      <c r="JGR52" s="64"/>
      <c r="JGS52" s="64"/>
      <c r="JGT52" s="64"/>
      <c r="JGU52" s="64"/>
      <c r="JGV52" s="64"/>
      <c r="JGW52" s="64"/>
      <c r="JGX52" s="64"/>
      <c r="JGY52" s="64"/>
      <c r="JGZ52" s="64"/>
      <c r="JHA52" s="64"/>
      <c r="JHB52" s="64"/>
      <c r="JHC52" s="64"/>
      <c r="JHD52" s="64"/>
      <c r="JHE52" s="64"/>
      <c r="JHF52" s="64"/>
      <c r="JHG52" s="64"/>
      <c r="JHH52" s="64"/>
      <c r="JHI52" s="64"/>
      <c r="JHJ52" s="64"/>
      <c r="JHK52" s="64"/>
      <c r="JHL52" s="64"/>
      <c r="JHM52" s="64"/>
      <c r="JHN52" s="64"/>
      <c r="JHO52" s="64"/>
      <c r="JHP52" s="64"/>
      <c r="JHQ52" s="64"/>
      <c r="JHR52" s="64"/>
      <c r="JHS52" s="64"/>
      <c r="JHT52" s="64"/>
      <c r="JHU52" s="64"/>
      <c r="JHV52" s="64"/>
      <c r="JHW52" s="64"/>
      <c r="JHX52" s="64"/>
      <c r="JHY52" s="64"/>
      <c r="JHZ52" s="64"/>
      <c r="JIA52" s="64"/>
      <c r="JIB52" s="64"/>
      <c r="JIC52" s="64"/>
      <c r="JID52" s="64"/>
      <c r="JIE52" s="64"/>
      <c r="JIF52" s="64"/>
      <c r="JIG52" s="64"/>
      <c r="JIH52" s="64"/>
      <c r="JII52" s="64"/>
      <c r="JIJ52" s="64"/>
      <c r="JIK52" s="64"/>
      <c r="JIL52" s="64"/>
      <c r="JIM52" s="64"/>
      <c r="JIN52" s="64"/>
      <c r="JIO52" s="64"/>
      <c r="JIP52" s="64"/>
      <c r="JIQ52" s="64"/>
      <c r="JIR52" s="64"/>
      <c r="JIS52" s="64"/>
      <c r="JIT52" s="64"/>
      <c r="JIU52" s="64"/>
      <c r="JIV52" s="64"/>
      <c r="JIW52" s="64"/>
      <c r="JIX52" s="64"/>
      <c r="JIY52" s="64"/>
      <c r="JIZ52" s="64"/>
      <c r="JJA52" s="64"/>
      <c r="JJB52" s="64"/>
      <c r="JJC52" s="64"/>
      <c r="JJD52" s="64"/>
      <c r="JJE52" s="64"/>
      <c r="JJF52" s="64"/>
      <c r="JJG52" s="64"/>
      <c r="JJH52" s="64"/>
      <c r="JJI52" s="64"/>
      <c r="JJJ52" s="64"/>
      <c r="JJK52" s="64"/>
      <c r="JJL52" s="64"/>
      <c r="JJM52" s="64"/>
      <c r="JJN52" s="64"/>
      <c r="JJO52" s="64"/>
      <c r="JJP52" s="64"/>
      <c r="JJQ52" s="64"/>
      <c r="JJR52" s="64"/>
      <c r="JJS52" s="64"/>
      <c r="JJT52" s="64"/>
      <c r="JJU52" s="64"/>
      <c r="JJV52" s="64"/>
      <c r="JJW52" s="64"/>
      <c r="JJX52" s="64"/>
      <c r="JJY52" s="64"/>
      <c r="JJZ52" s="64"/>
      <c r="JKA52" s="64"/>
      <c r="JKB52" s="64"/>
      <c r="JKC52" s="64"/>
      <c r="JKD52" s="64"/>
      <c r="JKE52" s="64"/>
      <c r="JKF52" s="64"/>
      <c r="JKG52" s="64"/>
      <c r="JKH52" s="64"/>
      <c r="JKI52" s="64"/>
      <c r="JKJ52" s="64"/>
      <c r="JKK52" s="64"/>
      <c r="JKL52" s="64"/>
      <c r="JKM52" s="64"/>
      <c r="JKN52" s="64"/>
      <c r="JKO52" s="64"/>
      <c r="JKP52" s="64"/>
      <c r="JKQ52" s="64"/>
      <c r="JKR52" s="64"/>
      <c r="JKS52" s="64"/>
      <c r="JKT52" s="64"/>
      <c r="JKU52" s="64"/>
      <c r="JKV52" s="64"/>
      <c r="JKW52" s="64"/>
      <c r="JKX52" s="64"/>
      <c r="JKY52" s="64"/>
      <c r="JKZ52" s="64"/>
      <c r="JLA52" s="64"/>
      <c r="JLB52" s="64"/>
      <c r="JLC52" s="64"/>
      <c r="JLD52" s="64"/>
      <c r="JLE52" s="64"/>
      <c r="JLF52" s="64"/>
      <c r="JLG52" s="64"/>
      <c r="JLH52" s="64"/>
      <c r="JLI52" s="64"/>
      <c r="JLJ52" s="64"/>
      <c r="JLK52" s="64"/>
      <c r="JLL52" s="64"/>
      <c r="JLM52" s="64"/>
      <c r="JLN52" s="64"/>
      <c r="JLO52" s="64"/>
      <c r="JLP52" s="64"/>
      <c r="JLQ52" s="64"/>
      <c r="JLR52" s="64"/>
      <c r="JLS52" s="64"/>
      <c r="JLT52" s="64"/>
      <c r="JLU52" s="64"/>
      <c r="JLV52" s="64"/>
      <c r="JLW52" s="64"/>
      <c r="JLX52" s="64"/>
      <c r="JLY52" s="64"/>
      <c r="JLZ52" s="64"/>
      <c r="JMA52" s="64"/>
      <c r="JMB52" s="64"/>
      <c r="JMC52" s="64"/>
      <c r="JMD52" s="64"/>
      <c r="JME52" s="64"/>
      <c r="JMF52" s="64"/>
      <c r="JMG52" s="64"/>
      <c r="JMH52" s="64"/>
      <c r="JMI52" s="64"/>
      <c r="JMJ52" s="64"/>
      <c r="JMK52" s="64"/>
      <c r="JML52" s="64"/>
      <c r="JMM52" s="64"/>
      <c r="JMN52" s="64"/>
      <c r="JMO52" s="64"/>
      <c r="JMP52" s="64"/>
      <c r="JMQ52" s="64"/>
      <c r="JMR52" s="64"/>
      <c r="JMS52" s="64"/>
      <c r="JMT52" s="64"/>
      <c r="JMU52" s="64"/>
      <c r="JMV52" s="64"/>
      <c r="JMW52" s="64"/>
      <c r="JMX52" s="64"/>
      <c r="JMY52" s="64"/>
      <c r="JMZ52" s="64"/>
      <c r="JNA52" s="64"/>
      <c r="JNB52" s="64"/>
      <c r="JNC52" s="64"/>
      <c r="JND52" s="64"/>
      <c r="JNE52" s="64"/>
      <c r="JNF52" s="64"/>
      <c r="JNG52" s="64"/>
      <c r="JNH52" s="64"/>
      <c r="JNI52" s="64"/>
      <c r="JNJ52" s="64"/>
      <c r="JNK52" s="64"/>
      <c r="JNL52" s="64"/>
      <c r="JNM52" s="64"/>
      <c r="JNN52" s="64"/>
      <c r="JNO52" s="64"/>
      <c r="JNP52" s="64"/>
      <c r="JNQ52" s="64"/>
      <c r="JNR52" s="64"/>
      <c r="JNS52" s="64"/>
      <c r="JNT52" s="64"/>
      <c r="JNU52" s="64"/>
      <c r="JNV52" s="64"/>
      <c r="JNW52" s="64"/>
      <c r="JNX52" s="64"/>
      <c r="JNY52" s="64"/>
      <c r="JNZ52" s="64"/>
      <c r="JOA52" s="64"/>
      <c r="JOB52" s="64"/>
      <c r="JOC52" s="64"/>
      <c r="JOD52" s="64"/>
      <c r="JOE52" s="64"/>
      <c r="JOF52" s="64"/>
      <c r="JOG52" s="64"/>
      <c r="JOH52" s="64"/>
      <c r="JOI52" s="64"/>
      <c r="JOJ52" s="64"/>
      <c r="JOK52" s="64"/>
      <c r="JOL52" s="64"/>
      <c r="JOM52" s="64"/>
      <c r="JON52" s="64"/>
      <c r="JOO52" s="64"/>
      <c r="JOP52" s="64"/>
      <c r="JOQ52" s="64"/>
      <c r="JOR52" s="64"/>
      <c r="JOS52" s="64"/>
      <c r="JOT52" s="64"/>
      <c r="JOU52" s="64"/>
      <c r="JOV52" s="64"/>
      <c r="JOW52" s="64"/>
      <c r="JOX52" s="64"/>
      <c r="JOY52" s="64"/>
      <c r="JOZ52" s="64"/>
      <c r="JPA52" s="64"/>
      <c r="JPB52" s="64"/>
      <c r="JPC52" s="64"/>
      <c r="JPD52" s="64"/>
      <c r="JPE52" s="64"/>
      <c r="JPF52" s="64"/>
      <c r="JPG52" s="64"/>
      <c r="JPH52" s="64"/>
      <c r="JPI52" s="64"/>
      <c r="JPJ52" s="64"/>
      <c r="JPK52" s="64"/>
      <c r="JPL52" s="64"/>
      <c r="JPM52" s="64"/>
      <c r="JPN52" s="64"/>
      <c r="JPO52" s="64"/>
      <c r="JPP52" s="64"/>
      <c r="JPQ52" s="64"/>
      <c r="JPR52" s="64"/>
      <c r="JPS52" s="64"/>
      <c r="JPT52" s="64"/>
      <c r="JPU52" s="64"/>
      <c r="JPV52" s="64"/>
      <c r="JPW52" s="64"/>
      <c r="JPX52" s="64"/>
      <c r="JPY52" s="64"/>
      <c r="JPZ52" s="64"/>
      <c r="JQA52" s="64"/>
      <c r="JQB52" s="64"/>
      <c r="JQC52" s="64"/>
      <c r="JQD52" s="64"/>
      <c r="JQE52" s="64"/>
      <c r="JQF52" s="64"/>
      <c r="JQG52" s="64"/>
      <c r="JQH52" s="64"/>
      <c r="JQI52" s="64"/>
      <c r="JQJ52" s="64"/>
      <c r="JQK52" s="64"/>
      <c r="JQL52" s="64"/>
      <c r="JQM52" s="64"/>
      <c r="JQN52" s="64"/>
      <c r="JQO52" s="64"/>
      <c r="JQP52" s="64"/>
      <c r="JQQ52" s="64"/>
      <c r="JQR52" s="64"/>
      <c r="JQS52" s="64"/>
      <c r="JQT52" s="64"/>
      <c r="JQU52" s="64"/>
      <c r="JQV52" s="64"/>
      <c r="JQW52" s="64"/>
      <c r="JQX52" s="64"/>
      <c r="JQY52" s="64"/>
      <c r="JQZ52" s="64"/>
      <c r="JRA52" s="64"/>
      <c r="JRB52" s="64"/>
      <c r="JRC52" s="64"/>
      <c r="JRD52" s="64"/>
      <c r="JRE52" s="64"/>
      <c r="JRF52" s="64"/>
      <c r="JRG52" s="64"/>
      <c r="JRH52" s="64"/>
      <c r="JRI52" s="64"/>
      <c r="JRJ52" s="64"/>
      <c r="JRK52" s="64"/>
      <c r="JRL52" s="64"/>
      <c r="JRM52" s="64"/>
      <c r="JRN52" s="64"/>
      <c r="JRO52" s="64"/>
      <c r="JRP52" s="64"/>
      <c r="JRQ52" s="64"/>
      <c r="JRR52" s="64"/>
      <c r="JRS52" s="64"/>
      <c r="JRT52" s="64"/>
      <c r="JRU52" s="64"/>
      <c r="JRV52" s="64"/>
      <c r="JRW52" s="64"/>
      <c r="JRX52" s="64"/>
      <c r="JRY52" s="64"/>
      <c r="JRZ52" s="64"/>
      <c r="JSA52" s="64"/>
      <c r="JSB52" s="64"/>
      <c r="JSC52" s="64"/>
      <c r="JSD52" s="64"/>
      <c r="JSE52" s="64"/>
      <c r="JSF52" s="64"/>
      <c r="JSG52" s="64"/>
      <c r="JSH52" s="64"/>
      <c r="JSI52" s="64"/>
      <c r="JSJ52" s="64"/>
      <c r="JSK52" s="64"/>
      <c r="JSL52" s="64"/>
      <c r="JSM52" s="64"/>
      <c r="JSN52" s="64"/>
      <c r="JSO52" s="64"/>
      <c r="JSP52" s="64"/>
      <c r="JSQ52" s="64"/>
      <c r="JSR52" s="64"/>
      <c r="JSS52" s="64"/>
      <c r="JST52" s="64"/>
      <c r="JSU52" s="64"/>
      <c r="JSV52" s="64"/>
      <c r="JSW52" s="64"/>
      <c r="JSX52" s="64"/>
      <c r="JSY52" s="64"/>
      <c r="JSZ52" s="64"/>
      <c r="JTA52" s="64"/>
      <c r="JTB52" s="64"/>
      <c r="JTC52" s="64"/>
      <c r="JTD52" s="64"/>
      <c r="JTE52" s="64"/>
      <c r="JTF52" s="64"/>
      <c r="JTG52" s="64"/>
      <c r="JTH52" s="64"/>
      <c r="JTI52" s="64"/>
      <c r="JTJ52" s="64"/>
      <c r="JTK52" s="64"/>
      <c r="JTL52" s="64"/>
      <c r="JTM52" s="64"/>
      <c r="JTN52" s="64"/>
      <c r="JTO52" s="64"/>
      <c r="JTP52" s="64"/>
      <c r="JTQ52" s="64"/>
      <c r="JTR52" s="64"/>
      <c r="JTS52" s="64"/>
      <c r="JTT52" s="64"/>
      <c r="JTU52" s="64"/>
      <c r="JTV52" s="64"/>
      <c r="JTW52" s="64"/>
      <c r="JTX52" s="64"/>
      <c r="JTY52" s="64"/>
      <c r="JTZ52" s="64"/>
      <c r="JUA52" s="64"/>
      <c r="JUB52" s="64"/>
      <c r="JUC52" s="64"/>
      <c r="JUD52" s="64"/>
      <c r="JUE52" s="64"/>
      <c r="JUF52" s="64"/>
      <c r="JUG52" s="64"/>
      <c r="JUH52" s="64"/>
      <c r="JUI52" s="64"/>
      <c r="JUJ52" s="64"/>
      <c r="JUK52" s="64"/>
      <c r="JUL52" s="64"/>
      <c r="JUM52" s="64"/>
      <c r="JUN52" s="64"/>
      <c r="JUO52" s="64"/>
      <c r="JUP52" s="64"/>
      <c r="JUQ52" s="64"/>
      <c r="JUR52" s="64"/>
      <c r="JUS52" s="64"/>
      <c r="JUT52" s="64"/>
      <c r="JUU52" s="64"/>
      <c r="JUV52" s="64"/>
      <c r="JUW52" s="64"/>
      <c r="JUX52" s="64"/>
      <c r="JUY52" s="64"/>
      <c r="JUZ52" s="64"/>
      <c r="JVA52" s="64"/>
      <c r="JVB52" s="64"/>
      <c r="JVC52" s="64"/>
      <c r="JVD52" s="64"/>
      <c r="JVE52" s="64"/>
      <c r="JVF52" s="64"/>
      <c r="JVG52" s="64"/>
      <c r="JVH52" s="64"/>
      <c r="JVI52" s="64"/>
      <c r="JVJ52" s="64"/>
      <c r="JVK52" s="64"/>
      <c r="JVL52" s="64"/>
      <c r="JVM52" s="64"/>
      <c r="JVN52" s="64"/>
      <c r="JVO52" s="64"/>
      <c r="JVP52" s="64"/>
      <c r="JVQ52" s="64"/>
      <c r="JVR52" s="64"/>
      <c r="JVS52" s="64"/>
      <c r="JVT52" s="64"/>
      <c r="JVU52" s="64"/>
      <c r="JVV52" s="64"/>
      <c r="JVW52" s="64"/>
      <c r="JVX52" s="64"/>
      <c r="JVY52" s="64"/>
      <c r="JVZ52" s="64"/>
      <c r="JWA52" s="64"/>
      <c r="JWB52" s="64"/>
      <c r="JWC52" s="64"/>
      <c r="JWD52" s="64"/>
      <c r="JWE52" s="64"/>
      <c r="JWF52" s="64"/>
      <c r="JWG52" s="64"/>
      <c r="JWH52" s="64"/>
      <c r="JWI52" s="64"/>
      <c r="JWJ52" s="64"/>
      <c r="JWK52" s="64"/>
      <c r="JWL52" s="64"/>
      <c r="JWM52" s="64"/>
      <c r="JWN52" s="64"/>
      <c r="JWO52" s="64"/>
      <c r="JWP52" s="64"/>
      <c r="JWQ52" s="64"/>
      <c r="JWR52" s="64"/>
      <c r="JWS52" s="64"/>
      <c r="JWT52" s="64"/>
      <c r="JWU52" s="64"/>
      <c r="JWV52" s="64"/>
      <c r="JWW52" s="64"/>
      <c r="JWX52" s="64"/>
      <c r="JWY52" s="64"/>
      <c r="JWZ52" s="64"/>
      <c r="JXA52" s="64"/>
      <c r="JXB52" s="64"/>
      <c r="JXC52" s="64"/>
      <c r="JXD52" s="64"/>
      <c r="JXE52" s="64"/>
      <c r="JXF52" s="64"/>
      <c r="JXG52" s="64"/>
      <c r="JXH52" s="64"/>
      <c r="JXI52" s="64"/>
      <c r="JXJ52" s="64"/>
      <c r="JXK52" s="64"/>
      <c r="JXL52" s="64"/>
      <c r="JXM52" s="64"/>
      <c r="JXN52" s="64"/>
      <c r="JXO52" s="64"/>
      <c r="JXP52" s="64"/>
      <c r="JXQ52" s="64"/>
      <c r="JXR52" s="64"/>
      <c r="JXS52" s="64"/>
      <c r="JXT52" s="64"/>
      <c r="JXU52" s="64"/>
      <c r="JXV52" s="64"/>
      <c r="JXW52" s="64"/>
      <c r="JXX52" s="64"/>
      <c r="JXY52" s="64"/>
      <c r="JXZ52" s="64"/>
      <c r="JYA52" s="64"/>
      <c r="JYB52" s="64"/>
      <c r="JYC52" s="64"/>
      <c r="JYD52" s="64"/>
      <c r="JYE52" s="64"/>
      <c r="JYF52" s="64"/>
      <c r="JYG52" s="64"/>
      <c r="JYH52" s="64"/>
      <c r="JYI52" s="64"/>
      <c r="JYJ52" s="64"/>
      <c r="JYK52" s="64"/>
      <c r="JYL52" s="64"/>
      <c r="JYM52" s="64"/>
      <c r="JYN52" s="64"/>
      <c r="JYO52" s="64"/>
      <c r="JYP52" s="64"/>
      <c r="JYQ52" s="64"/>
      <c r="JYR52" s="64"/>
      <c r="JYS52" s="64"/>
      <c r="JYT52" s="64"/>
      <c r="JYU52" s="64"/>
      <c r="JYV52" s="64"/>
      <c r="JYW52" s="64"/>
      <c r="JYX52" s="64"/>
      <c r="JYY52" s="64"/>
      <c r="JYZ52" s="64"/>
      <c r="JZA52" s="64"/>
      <c r="JZB52" s="64"/>
      <c r="JZC52" s="64"/>
      <c r="JZD52" s="64"/>
      <c r="JZE52" s="64"/>
      <c r="JZF52" s="64"/>
      <c r="JZG52" s="64"/>
      <c r="JZH52" s="64"/>
      <c r="JZI52" s="64"/>
      <c r="JZJ52" s="64"/>
      <c r="JZK52" s="64"/>
      <c r="JZL52" s="64"/>
      <c r="JZM52" s="64"/>
      <c r="JZN52" s="64"/>
      <c r="JZO52" s="64"/>
      <c r="JZP52" s="64"/>
      <c r="JZQ52" s="64"/>
      <c r="JZR52" s="64"/>
      <c r="JZS52" s="64"/>
      <c r="JZT52" s="64"/>
      <c r="JZU52" s="64"/>
      <c r="JZV52" s="64"/>
      <c r="JZW52" s="64"/>
      <c r="JZX52" s="64"/>
      <c r="JZY52" s="64"/>
      <c r="JZZ52" s="64"/>
      <c r="KAA52" s="64"/>
      <c r="KAB52" s="64"/>
      <c r="KAC52" s="64"/>
      <c r="KAD52" s="64"/>
      <c r="KAE52" s="64"/>
      <c r="KAF52" s="64"/>
      <c r="KAG52" s="64"/>
      <c r="KAH52" s="64"/>
      <c r="KAI52" s="64"/>
      <c r="KAJ52" s="64"/>
      <c r="KAK52" s="64"/>
      <c r="KAL52" s="64"/>
      <c r="KAM52" s="64"/>
      <c r="KAN52" s="64"/>
      <c r="KAO52" s="64"/>
      <c r="KAP52" s="64"/>
      <c r="KAQ52" s="64"/>
      <c r="KAR52" s="64"/>
      <c r="KAS52" s="64"/>
      <c r="KAT52" s="64"/>
      <c r="KAU52" s="64"/>
      <c r="KAV52" s="64"/>
      <c r="KAW52" s="64"/>
      <c r="KAX52" s="64"/>
      <c r="KAY52" s="64"/>
      <c r="KAZ52" s="64"/>
      <c r="KBA52" s="64"/>
      <c r="KBB52" s="64"/>
      <c r="KBC52" s="64"/>
      <c r="KBD52" s="64"/>
      <c r="KBE52" s="64"/>
      <c r="KBF52" s="64"/>
      <c r="KBG52" s="64"/>
      <c r="KBH52" s="64"/>
      <c r="KBI52" s="64"/>
      <c r="KBJ52" s="64"/>
      <c r="KBK52" s="64"/>
      <c r="KBL52" s="64"/>
      <c r="KBM52" s="64"/>
      <c r="KBN52" s="64"/>
      <c r="KBO52" s="64"/>
      <c r="KBP52" s="64"/>
      <c r="KBQ52" s="64"/>
      <c r="KBR52" s="64"/>
      <c r="KBS52" s="64"/>
      <c r="KBT52" s="64"/>
      <c r="KBU52" s="64"/>
      <c r="KBV52" s="64"/>
      <c r="KBW52" s="64"/>
      <c r="KBX52" s="64"/>
      <c r="KBY52" s="64"/>
      <c r="KBZ52" s="64"/>
      <c r="KCA52" s="64"/>
      <c r="KCB52" s="64"/>
      <c r="KCC52" s="64"/>
      <c r="KCD52" s="64"/>
      <c r="KCE52" s="64"/>
      <c r="KCF52" s="64"/>
      <c r="KCG52" s="64"/>
      <c r="KCH52" s="64"/>
      <c r="KCI52" s="64"/>
      <c r="KCJ52" s="64"/>
      <c r="KCK52" s="64"/>
      <c r="KCL52" s="64"/>
      <c r="KCM52" s="64"/>
      <c r="KCN52" s="64"/>
      <c r="KCO52" s="64"/>
      <c r="KCP52" s="64"/>
      <c r="KCQ52" s="64"/>
      <c r="KCR52" s="64"/>
      <c r="KCS52" s="64"/>
      <c r="KCT52" s="64"/>
      <c r="KCU52" s="64"/>
      <c r="KCV52" s="64"/>
      <c r="KCW52" s="64"/>
      <c r="KCX52" s="64"/>
      <c r="KCY52" s="64"/>
      <c r="KCZ52" s="64"/>
      <c r="KDA52" s="64"/>
      <c r="KDB52" s="64"/>
      <c r="KDC52" s="64"/>
      <c r="KDD52" s="64"/>
      <c r="KDE52" s="64"/>
      <c r="KDF52" s="64"/>
      <c r="KDG52" s="64"/>
      <c r="KDH52" s="64"/>
      <c r="KDI52" s="64"/>
      <c r="KDJ52" s="64"/>
      <c r="KDK52" s="64"/>
      <c r="KDL52" s="64"/>
      <c r="KDM52" s="64"/>
      <c r="KDN52" s="64"/>
      <c r="KDO52" s="64"/>
      <c r="KDP52" s="64"/>
      <c r="KDQ52" s="64"/>
      <c r="KDR52" s="64"/>
      <c r="KDS52" s="64"/>
      <c r="KDT52" s="64"/>
      <c r="KDU52" s="64"/>
      <c r="KDV52" s="64"/>
      <c r="KDW52" s="64"/>
      <c r="KDX52" s="64"/>
      <c r="KDY52" s="64"/>
      <c r="KDZ52" s="64"/>
      <c r="KEA52" s="64"/>
      <c r="KEB52" s="64"/>
      <c r="KEC52" s="64"/>
      <c r="KED52" s="64"/>
      <c r="KEE52" s="64"/>
      <c r="KEF52" s="64"/>
      <c r="KEG52" s="64"/>
      <c r="KEH52" s="64"/>
      <c r="KEI52" s="64"/>
      <c r="KEJ52" s="64"/>
      <c r="KEK52" s="64"/>
      <c r="KEL52" s="64"/>
      <c r="KEM52" s="64"/>
      <c r="KEN52" s="64"/>
      <c r="KEO52" s="64"/>
      <c r="KEP52" s="64"/>
      <c r="KEQ52" s="64"/>
      <c r="KER52" s="64"/>
      <c r="KES52" s="64"/>
      <c r="KET52" s="64"/>
      <c r="KEU52" s="64"/>
      <c r="KEV52" s="64"/>
      <c r="KEW52" s="64"/>
      <c r="KEX52" s="64"/>
      <c r="KEY52" s="64"/>
      <c r="KEZ52" s="64"/>
      <c r="KFA52" s="64"/>
      <c r="KFB52" s="64"/>
      <c r="KFC52" s="64"/>
      <c r="KFD52" s="64"/>
      <c r="KFE52" s="64"/>
      <c r="KFF52" s="64"/>
      <c r="KFG52" s="64"/>
      <c r="KFH52" s="64"/>
      <c r="KFI52" s="64"/>
      <c r="KFJ52" s="64"/>
      <c r="KFK52" s="64"/>
      <c r="KFL52" s="64"/>
      <c r="KFM52" s="64"/>
      <c r="KFN52" s="64"/>
      <c r="KFO52" s="64"/>
      <c r="KFP52" s="64"/>
      <c r="KFQ52" s="64"/>
      <c r="KFR52" s="64"/>
      <c r="KFS52" s="64"/>
      <c r="KFT52" s="64"/>
      <c r="KFU52" s="64"/>
      <c r="KFV52" s="64"/>
      <c r="KFW52" s="64"/>
      <c r="KFX52" s="64"/>
      <c r="KFY52" s="64"/>
      <c r="KFZ52" s="64"/>
      <c r="KGA52" s="64"/>
      <c r="KGB52" s="64"/>
      <c r="KGC52" s="64"/>
      <c r="KGD52" s="64"/>
      <c r="KGE52" s="64"/>
      <c r="KGF52" s="64"/>
      <c r="KGG52" s="64"/>
      <c r="KGH52" s="64"/>
      <c r="KGI52" s="64"/>
      <c r="KGJ52" s="64"/>
      <c r="KGK52" s="64"/>
      <c r="KGL52" s="64"/>
      <c r="KGM52" s="64"/>
      <c r="KGN52" s="64"/>
      <c r="KGO52" s="64"/>
      <c r="KGP52" s="64"/>
      <c r="KGQ52" s="64"/>
      <c r="KGR52" s="64"/>
      <c r="KGS52" s="64"/>
      <c r="KGT52" s="64"/>
      <c r="KGU52" s="64"/>
      <c r="KGV52" s="64"/>
      <c r="KGW52" s="64"/>
      <c r="KGX52" s="64"/>
      <c r="KGY52" s="64"/>
      <c r="KGZ52" s="64"/>
      <c r="KHA52" s="64"/>
      <c r="KHB52" s="64"/>
      <c r="KHC52" s="64"/>
      <c r="KHD52" s="64"/>
      <c r="KHE52" s="64"/>
      <c r="KHF52" s="64"/>
      <c r="KHG52" s="64"/>
      <c r="KHH52" s="64"/>
      <c r="KHI52" s="64"/>
      <c r="KHJ52" s="64"/>
      <c r="KHK52" s="64"/>
      <c r="KHL52" s="64"/>
      <c r="KHM52" s="64"/>
      <c r="KHN52" s="64"/>
      <c r="KHO52" s="64"/>
      <c r="KHP52" s="64"/>
      <c r="KHQ52" s="64"/>
      <c r="KHR52" s="64"/>
      <c r="KHS52" s="64"/>
      <c r="KHT52" s="64"/>
      <c r="KHU52" s="64"/>
      <c r="KHV52" s="64"/>
      <c r="KHW52" s="64"/>
      <c r="KHX52" s="64"/>
      <c r="KHY52" s="64"/>
      <c r="KHZ52" s="64"/>
      <c r="KIA52" s="64"/>
      <c r="KIB52" s="64"/>
      <c r="KIC52" s="64"/>
      <c r="KID52" s="64"/>
      <c r="KIE52" s="64"/>
      <c r="KIF52" s="64"/>
      <c r="KIG52" s="64"/>
      <c r="KIH52" s="64"/>
      <c r="KII52" s="64"/>
      <c r="KIJ52" s="64"/>
      <c r="KIK52" s="64"/>
      <c r="KIL52" s="64"/>
      <c r="KIM52" s="64"/>
      <c r="KIN52" s="64"/>
      <c r="KIO52" s="64"/>
      <c r="KIP52" s="64"/>
      <c r="KIQ52" s="64"/>
      <c r="KIR52" s="64"/>
      <c r="KIS52" s="64"/>
      <c r="KIT52" s="64"/>
      <c r="KIU52" s="64"/>
      <c r="KIV52" s="64"/>
      <c r="KIW52" s="64"/>
      <c r="KIX52" s="64"/>
      <c r="KIY52" s="64"/>
      <c r="KIZ52" s="64"/>
      <c r="KJA52" s="64"/>
      <c r="KJB52" s="64"/>
      <c r="KJC52" s="64"/>
      <c r="KJD52" s="64"/>
      <c r="KJE52" s="64"/>
      <c r="KJF52" s="64"/>
      <c r="KJG52" s="64"/>
      <c r="KJH52" s="64"/>
      <c r="KJI52" s="64"/>
      <c r="KJJ52" s="64"/>
      <c r="KJK52" s="64"/>
      <c r="KJL52" s="64"/>
      <c r="KJM52" s="64"/>
      <c r="KJN52" s="64"/>
      <c r="KJO52" s="64"/>
      <c r="KJP52" s="64"/>
      <c r="KJQ52" s="64"/>
      <c r="KJR52" s="64"/>
      <c r="KJS52" s="64"/>
      <c r="KJT52" s="64"/>
      <c r="KJU52" s="64"/>
      <c r="KJV52" s="64"/>
      <c r="KJW52" s="64"/>
      <c r="KJX52" s="64"/>
      <c r="KJY52" s="64"/>
      <c r="KJZ52" s="64"/>
      <c r="KKA52" s="64"/>
      <c r="KKB52" s="64"/>
      <c r="KKC52" s="64"/>
      <c r="KKD52" s="64"/>
      <c r="KKE52" s="64"/>
      <c r="KKF52" s="64"/>
      <c r="KKG52" s="64"/>
      <c r="KKH52" s="64"/>
      <c r="KKI52" s="64"/>
      <c r="KKJ52" s="64"/>
      <c r="KKK52" s="64"/>
      <c r="KKL52" s="64"/>
      <c r="KKM52" s="64"/>
      <c r="KKN52" s="64"/>
      <c r="KKO52" s="64"/>
      <c r="KKP52" s="64"/>
      <c r="KKQ52" s="64"/>
      <c r="KKR52" s="64"/>
      <c r="KKS52" s="64"/>
      <c r="KKT52" s="64"/>
      <c r="KKU52" s="64"/>
      <c r="KKV52" s="64"/>
      <c r="KKW52" s="64"/>
      <c r="KKX52" s="64"/>
      <c r="KKY52" s="64"/>
      <c r="KKZ52" s="64"/>
      <c r="KLA52" s="64"/>
      <c r="KLB52" s="64"/>
      <c r="KLC52" s="64"/>
      <c r="KLD52" s="64"/>
      <c r="KLE52" s="64"/>
      <c r="KLF52" s="64"/>
      <c r="KLG52" s="64"/>
      <c r="KLH52" s="64"/>
      <c r="KLI52" s="64"/>
      <c r="KLJ52" s="64"/>
      <c r="KLK52" s="64"/>
      <c r="KLL52" s="64"/>
      <c r="KLM52" s="64"/>
      <c r="KLN52" s="64"/>
      <c r="KLO52" s="64"/>
      <c r="KLP52" s="64"/>
      <c r="KLQ52" s="64"/>
      <c r="KLR52" s="64"/>
      <c r="KLS52" s="64"/>
      <c r="KLT52" s="64"/>
      <c r="KLU52" s="64"/>
      <c r="KLV52" s="64"/>
      <c r="KLW52" s="64"/>
      <c r="KLX52" s="64"/>
      <c r="KLY52" s="64"/>
      <c r="KLZ52" s="64"/>
      <c r="KMA52" s="64"/>
      <c r="KMB52" s="64"/>
      <c r="KMC52" s="64"/>
      <c r="KMD52" s="64"/>
      <c r="KME52" s="64"/>
      <c r="KMF52" s="64"/>
      <c r="KMG52" s="64"/>
      <c r="KMH52" s="64"/>
      <c r="KMI52" s="64"/>
      <c r="KMJ52" s="64"/>
      <c r="KMK52" s="64"/>
      <c r="KML52" s="64"/>
      <c r="KMM52" s="64"/>
      <c r="KMN52" s="64"/>
      <c r="KMO52" s="64"/>
      <c r="KMP52" s="64"/>
      <c r="KMQ52" s="64"/>
      <c r="KMR52" s="64"/>
      <c r="KMS52" s="64"/>
      <c r="KMT52" s="64"/>
      <c r="KMU52" s="64"/>
      <c r="KMV52" s="64"/>
      <c r="KMW52" s="64"/>
      <c r="KMX52" s="64"/>
      <c r="KMY52" s="64"/>
      <c r="KMZ52" s="64"/>
      <c r="KNA52" s="64"/>
      <c r="KNB52" s="64"/>
      <c r="KNC52" s="64"/>
      <c r="KND52" s="64"/>
      <c r="KNE52" s="64"/>
      <c r="KNF52" s="64"/>
      <c r="KNG52" s="64"/>
      <c r="KNH52" s="64"/>
      <c r="KNI52" s="64"/>
      <c r="KNJ52" s="64"/>
      <c r="KNK52" s="64"/>
      <c r="KNL52" s="64"/>
      <c r="KNM52" s="64"/>
      <c r="KNN52" s="64"/>
      <c r="KNO52" s="64"/>
      <c r="KNP52" s="64"/>
      <c r="KNQ52" s="64"/>
      <c r="KNR52" s="64"/>
      <c r="KNS52" s="64"/>
      <c r="KNT52" s="64"/>
      <c r="KNU52" s="64"/>
      <c r="KNV52" s="64"/>
      <c r="KNW52" s="64"/>
      <c r="KNX52" s="64"/>
      <c r="KNY52" s="64"/>
      <c r="KNZ52" s="64"/>
      <c r="KOA52" s="64"/>
      <c r="KOB52" s="64"/>
      <c r="KOC52" s="64"/>
      <c r="KOD52" s="64"/>
      <c r="KOE52" s="64"/>
      <c r="KOF52" s="64"/>
      <c r="KOG52" s="64"/>
      <c r="KOH52" s="64"/>
      <c r="KOI52" s="64"/>
      <c r="KOJ52" s="64"/>
      <c r="KOK52" s="64"/>
      <c r="KOL52" s="64"/>
      <c r="KOM52" s="64"/>
      <c r="KON52" s="64"/>
      <c r="KOO52" s="64"/>
      <c r="KOP52" s="64"/>
      <c r="KOQ52" s="64"/>
      <c r="KOR52" s="64"/>
      <c r="KOS52" s="64"/>
      <c r="KOT52" s="64"/>
      <c r="KOU52" s="64"/>
      <c r="KOV52" s="64"/>
      <c r="KOW52" s="64"/>
      <c r="KOX52" s="64"/>
      <c r="KOY52" s="64"/>
      <c r="KOZ52" s="64"/>
      <c r="KPA52" s="64"/>
      <c r="KPB52" s="64"/>
      <c r="KPC52" s="64"/>
      <c r="KPD52" s="64"/>
      <c r="KPE52" s="64"/>
      <c r="KPF52" s="64"/>
      <c r="KPG52" s="64"/>
      <c r="KPH52" s="64"/>
      <c r="KPI52" s="64"/>
      <c r="KPJ52" s="64"/>
      <c r="KPK52" s="64"/>
      <c r="KPL52" s="64"/>
      <c r="KPM52" s="64"/>
      <c r="KPN52" s="64"/>
      <c r="KPO52" s="64"/>
      <c r="KPP52" s="64"/>
      <c r="KPQ52" s="64"/>
      <c r="KPR52" s="64"/>
      <c r="KPS52" s="64"/>
      <c r="KPT52" s="64"/>
      <c r="KPU52" s="64"/>
      <c r="KPV52" s="64"/>
      <c r="KPW52" s="64"/>
      <c r="KPX52" s="64"/>
      <c r="KPY52" s="64"/>
      <c r="KPZ52" s="64"/>
      <c r="KQA52" s="64"/>
      <c r="KQB52" s="64"/>
      <c r="KQC52" s="64"/>
      <c r="KQD52" s="64"/>
      <c r="KQE52" s="64"/>
      <c r="KQF52" s="64"/>
      <c r="KQG52" s="64"/>
      <c r="KQH52" s="64"/>
      <c r="KQI52" s="64"/>
      <c r="KQJ52" s="64"/>
      <c r="KQK52" s="64"/>
      <c r="KQL52" s="64"/>
      <c r="KQM52" s="64"/>
      <c r="KQN52" s="64"/>
      <c r="KQO52" s="64"/>
      <c r="KQP52" s="64"/>
      <c r="KQQ52" s="64"/>
      <c r="KQR52" s="64"/>
      <c r="KQS52" s="64"/>
      <c r="KQT52" s="64"/>
      <c r="KQU52" s="64"/>
      <c r="KQV52" s="64"/>
      <c r="KQW52" s="64"/>
      <c r="KQX52" s="64"/>
      <c r="KQY52" s="64"/>
      <c r="KQZ52" s="64"/>
      <c r="KRA52" s="64"/>
      <c r="KRB52" s="64"/>
      <c r="KRC52" s="64"/>
      <c r="KRD52" s="64"/>
      <c r="KRE52" s="64"/>
      <c r="KRF52" s="64"/>
      <c r="KRG52" s="64"/>
      <c r="KRH52" s="64"/>
      <c r="KRI52" s="64"/>
      <c r="KRJ52" s="64"/>
      <c r="KRK52" s="64"/>
      <c r="KRL52" s="64"/>
      <c r="KRM52" s="64"/>
      <c r="KRN52" s="64"/>
      <c r="KRO52" s="64"/>
      <c r="KRP52" s="64"/>
      <c r="KRQ52" s="64"/>
      <c r="KRR52" s="64"/>
      <c r="KRS52" s="64"/>
      <c r="KRT52" s="64"/>
      <c r="KRU52" s="64"/>
      <c r="KRV52" s="64"/>
      <c r="KRW52" s="64"/>
      <c r="KRX52" s="64"/>
      <c r="KRY52" s="64"/>
      <c r="KRZ52" s="64"/>
      <c r="KSA52" s="64"/>
      <c r="KSB52" s="64"/>
      <c r="KSC52" s="64"/>
      <c r="KSD52" s="64"/>
      <c r="KSE52" s="64"/>
      <c r="KSF52" s="64"/>
      <c r="KSG52" s="64"/>
      <c r="KSH52" s="64"/>
      <c r="KSI52" s="64"/>
      <c r="KSJ52" s="64"/>
      <c r="KSK52" s="64"/>
      <c r="KSL52" s="64"/>
      <c r="KSM52" s="64"/>
      <c r="KSN52" s="64"/>
      <c r="KSO52" s="64"/>
      <c r="KSP52" s="64"/>
      <c r="KSQ52" s="64"/>
      <c r="KSR52" s="64"/>
      <c r="KSS52" s="64"/>
      <c r="KST52" s="64"/>
      <c r="KSU52" s="64"/>
      <c r="KSV52" s="64"/>
      <c r="KSW52" s="64"/>
      <c r="KSX52" s="64"/>
      <c r="KSY52" s="64"/>
      <c r="KSZ52" s="64"/>
      <c r="KTA52" s="64"/>
      <c r="KTB52" s="64"/>
      <c r="KTC52" s="64"/>
      <c r="KTD52" s="64"/>
      <c r="KTE52" s="64"/>
      <c r="KTF52" s="64"/>
      <c r="KTG52" s="64"/>
      <c r="KTH52" s="64"/>
      <c r="KTI52" s="64"/>
      <c r="KTJ52" s="64"/>
      <c r="KTK52" s="64"/>
      <c r="KTL52" s="64"/>
      <c r="KTM52" s="64"/>
      <c r="KTN52" s="64"/>
      <c r="KTO52" s="64"/>
      <c r="KTP52" s="64"/>
      <c r="KTQ52" s="64"/>
      <c r="KTR52" s="64"/>
      <c r="KTS52" s="64"/>
      <c r="KTT52" s="64"/>
      <c r="KTU52" s="64"/>
      <c r="KTV52" s="64"/>
      <c r="KTW52" s="64"/>
      <c r="KTX52" s="64"/>
      <c r="KTY52" s="64"/>
      <c r="KTZ52" s="64"/>
      <c r="KUA52" s="64"/>
      <c r="KUB52" s="64"/>
      <c r="KUC52" s="64"/>
      <c r="KUD52" s="64"/>
      <c r="KUE52" s="64"/>
      <c r="KUF52" s="64"/>
      <c r="KUG52" s="64"/>
      <c r="KUH52" s="64"/>
      <c r="KUI52" s="64"/>
      <c r="KUJ52" s="64"/>
      <c r="KUK52" s="64"/>
      <c r="KUL52" s="64"/>
      <c r="KUM52" s="64"/>
      <c r="KUN52" s="64"/>
      <c r="KUO52" s="64"/>
      <c r="KUP52" s="64"/>
      <c r="KUQ52" s="64"/>
      <c r="KUR52" s="64"/>
      <c r="KUS52" s="64"/>
      <c r="KUT52" s="64"/>
      <c r="KUU52" s="64"/>
      <c r="KUV52" s="64"/>
      <c r="KUW52" s="64"/>
      <c r="KUX52" s="64"/>
      <c r="KUY52" s="64"/>
      <c r="KUZ52" s="64"/>
      <c r="KVA52" s="64"/>
      <c r="KVB52" s="64"/>
      <c r="KVC52" s="64"/>
      <c r="KVD52" s="64"/>
      <c r="KVE52" s="64"/>
      <c r="KVF52" s="64"/>
      <c r="KVG52" s="64"/>
      <c r="KVH52" s="64"/>
      <c r="KVI52" s="64"/>
      <c r="KVJ52" s="64"/>
      <c r="KVK52" s="64"/>
      <c r="KVL52" s="64"/>
      <c r="KVM52" s="64"/>
      <c r="KVN52" s="64"/>
      <c r="KVO52" s="64"/>
      <c r="KVP52" s="64"/>
      <c r="KVQ52" s="64"/>
      <c r="KVR52" s="64"/>
      <c r="KVS52" s="64"/>
      <c r="KVT52" s="64"/>
      <c r="KVU52" s="64"/>
      <c r="KVV52" s="64"/>
      <c r="KVW52" s="64"/>
      <c r="KVX52" s="64"/>
      <c r="KVY52" s="64"/>
      <c r="KVZ52" s="64"/>
      <c r="KWA52" s="64"/>
      <c r="KWB52" s="64"/>
      <c r="KWC52" s="64"/>
      <c r="KWD52" s="64"/>
      <c r="KWE52" s="64"/>
      <c r="KWF52" s="64"/>
      <c r="KWG52" s="64"/>
      <c r="KWH52" s="64"/>
      <c r="KWI52" s="64"/>
      <c r="KWJ52" s="64"/>
      <c r="KWK52" s="64"/>
      <c r="KWL52" s="64"/>
      <c r="KWM52" s="64"/>
      <c r="KWN52" s="64"/>
      <c r="KWO52" s="64"/>
      <c r="KWP52" s="64"/>
      <c r="KWQ52" s="64"/>
      <c r="KWR52" s="64"/>
      <c r="KWS52" s="64"/>
      <c r="KWT52" s="64"/>
      <c r="KWU52" s="64"/>
      <c r="KWV52" s="64"/>
      <c r="KWW52" s="64"/>
      <c r="KWX52" s="64"/>
      <c r="KWY52" s="64"/>
      <c r="KWZ52" s="64"/>
      <c r="KXA52" s="64"/>
      <c r="KXB52" s="64"/>
      <c r="KXC52" s="64"/>
      <c r="KXD52" s="64"/>
      <c r="KXE52" s="64"/>
      <c r="KXF52" s="64"/>
      <c r="KXG52" s="64"/>
      <c r="KXH52" s="64"/>
      <c r="KXI52" s="64"/>
      <c r="KXJ52" s="64"/>
      <c r="KXK52" s="64"/>
      <c r="KXL52" s="64"/>
      <c r="KXM52" s="64"/>
      <c r="KXN52" s="64"/>
      <c r="KXO52" s="64"/>
      <c r="KXP52" s="64"/>
      <c r="KXQ52" s="64"/>
      <c r="KXR52" s="64"/>
      <c r="KXS52" s="64"/>
      <c r="KXT52" s="64"/>
      <c r="KXU52" s="64"/>
      <c r="KXV52" s="64"/>
      <c r="KXW52" s="64"/>
      <c r="KXX52" s="64"/>
      <c r="KXY52" s="64"/>
      <c r="KXZ52" s="64"/>
      <c r="KYA52" s="64"/>
      <c r="KYB52" s="64"/>
      <c r="KYC52" s="64"/>
      <c r="KYD52" s="64"/>
      <c r="KYE52" s="64"/>
      <c r="KYF52" s="64"/>
      <c r="KYG52" s="64"/>
      <c r="KYH52" s="64"/>
      <c r="KYI52" s="64"/>
      <c r="KYJ52" s="64"/>
      <c r="KYK52" s="64"/>
      <c r="KYL52" s="64"/>
      <c r="KYM52" s="64"/>
      <c r="KYN52" s="64"/>
      <c r="KYO52" s="64"/>
      <c r="KYP52" s="64"/>
      <c r="KYQ52" s="64"/>
      <c r="KYR52" s="64"/>
      <c r="KYS52" s="64"/>
      <c r="KYT52" s="64"/>
      <c r="KYU52" s="64"/>
      <c r="KYV52" s="64"/>
      <c r="KYW52" s="64"/>
      <c r="KYX52" s="64"/>
      <c r="KYY52" s="64"/>
      <c r="KYZ52" s="64"/>
      <c r="KZA52" s="64"/>
      <c r="KZB52" s="64"/>
      <c r="KZC52" s="64"/>
      <c r="KZD52" s="64"/>
      <c r="KZE52" s="64"/>
      <c r="KZF52" s="64"/>
      <c r="KZG52" s="64"/>
      <c r="KZH52" s="64"/>
      <c r="KZI52" s="64"/>
      <c r="KZJ52" s="64"/>
      <c r="KZK52" s="64"/>
      <c r="KZL52" s="64"/>
      <c r="KZM52" s="64"/>
      <c r="KZN52" s="64"/>
      <c r="KZO52" s="64"/>
      <c r="KZP52" s="64"/>
      <c r="KZQ52" s="64"/>
      <c r="KZR52" s="64"/>
      <c r="KZS52" s="64"/>
      <c r="KZT52" s="64"/>
      <c r="KZU52" s="64"/>
      <c r="KZV52" s="64"/>
      <c r="KZW52" s="64"/>
      <c r="KZX52" s="64"/>
      <c r="KZY52" s="64"/>
      <c r="KZZ52" s="64"/>
      <c r="LAA52" s="64"/>
      <c r="LAB52" s="64"/>
      <c r="LAC52" s="64"/>
      <c r="LAD52" s="64"/>
      <c r="LAE52" s="64"/>
      <c r="LAF52" s="64"/>
      <c r="LAG52" s="64"/>
      <c r="LAH52" s="64"/>
      <c r="LAI52" s="64"/>
      <c r="LAJ52" s="64"/>
      <c r="LAK52" s="64"/>
      <c r="LAL52" s="64"/>
      <c r="LAM52" s="64"/>
      <c r="LAN52" s="64"/>
      <c r="LAO52" s="64"/>
      <c r="LAP52" s="64"/>
      <c r="LAQ52" s="64"/>
      <c r="LAR52" s="64"/>
      <c r="LAS52" s="64"/>
      <c r="LAT52" s="64"/>
      <c r="LAU52" s="64"/>
      <c r="LAV52" s="64"/>
      <c r="LAW52" s="64"/>
      <c r="LAX52" s="64"/>
      <c r="LAY52" s="64"/>
      <c r="LAZ52" s="64"/>
      <c r="LBA52" s="64"/>
      <c r="LBB52" s="64"/>
      <c r="LBC52" s="64"/>
      <c r="LBD52" s="64"/>
      <c r="LBE52" s="64"/>
      <c r="LBF52" s="64"/>
      <c r="LBG52" s="64"/>
      <c r="LBH52" s="64"/>
      <c r="LBI52" s="64"/>
      <c r="LBJ52" s="64"/>
      <c r="LBK52" s="64"/>
      <c r="LBL52" s="64"/>
      <c r="LBM52" s="64"/>
      <c r="LBN52" s="64"/>
      <c r="LBO52" s="64"/>
      <c r="LBP52" s="64"/>
      <c r="LBQ52" s="64"/>
      <c r="LBR52" s="64"/>
      <c r="LBS52" s="64"/>
      <c r="LBT52" s="64"/>
      <c r="LBU52" s="64"/>
      <c r="LBV52" s="64"/>
      <c r="LBW52" s="64"/>
      <c r="LBX52" s="64"/>
      <c r="LBY52" s="64"/>
      <c r="LBZ52" s="64"/>
      <c r="LCA52" s="64"/>
      <c r="LCB52" s="64"/>
      <c r="LCC52" s="64"/>
      <c r="LCD52" s="64"/>
      <c r="LCE52" s="64"/>
      <c r="LCF52" s="64"/>
      <c r="LCG52" s="64"/>
      <c r="LCH52" s="64"/>
      <c r="LCI52" s="64"/>
      <c r="LCJ52" s="64"/>
      <c r="LCK52" s="64"/>
      <c r="LCL52" s="64"/>
      <c r="LCM52" s="64"/>
      <c r="LCN52" s="64"/>
      <c r="LCO52" s="64"/>
      <c r="LCP52" s="64"/>
      <c r="LCQ52" s="64"/>
      <c r="LCR52" s="64"/>
      <c r="LCS52" s="64"/>
      <c r="LCT52" s="64"/>
      <c r="LCU52" s="64"/>
      <c r="LCV52" s="64"/>
      <c r="LCW52" s="64"/>
      <c r="LCX52" s="64"/>
      <c r="LCY52" s="64"/>
      <c r="LCZ52" s="64"/>
      <c r="LDA52" s="64"/>
      <c r="LDB52" s="64"/>
      <c r="LDC52" s="64"/>
      <c r="LDD52" s="64"/>
      <c r="LDE52" s="64"/>
      <c r="LDF52" s="64"/>
      <c r="LDG52" s="64"/>
      <c r="LDH52" s="64"/>
      <c r="LDI52" s="64"/>
      <c r="LDJ52" s="64"/>
      <c r="LDK52" s="64"/>
      <c r="LDL52" s="64"/>
      <c r="LDM52" s="64"/>
      <c r="LDN52" s="64"/>
      <c r="LDO52" s="64"/>
      <c r="LDP52" s="64"/>
      <c r="LDQ52" s="64"/>
      <c r="LDR52" s="64"/>
      <c r="LDS52" s="64"/>
      <c r="LDT52" s="64"/>
      <c r="LDU52" s="64"/>
      <c r="LDV52" s="64"/>
      <c r="LDW52" s="64"/>
      <c r="LDX52" s="64"/>
      <c r="LDY52" s="64"/>
      <c r="LDZ52" s="64"/>
      <c r="LEA52" s="64"/>
      <c r="LEB52" s="64"/>
      <c r="LEC52" s="64"/>
      <c r="LED52" s="64"/>
      <c r="LEE52" s="64"/>
      <c r="LEF52" s="64"/>
      <c r="LEG52" s="64"/>
      <c r="LEH52" s="64"/>
      <c r="LEI52" s="64"/>
      <c r="LEJ52" s="64"/>
      <c r="LEK52" s="64"/>
      <c r="LEL52" s="64"/>
      <c r="LEM52" s="64"/>
      <c r="LEN52" s="64"/>
      <c r="LEO52" s="64"/>
      <c r="LEP52" s="64"/>
      <c r="LEQ52" s="64"/>
      <c r="LER52" s="64"/>
      <c r="LES52" s="64"/>
      <c r="LET52" s="64"/>
      <c r="LEU52" s="64"/>
      <c r="LEV52" s="64"/>
      <c r="LEW52" s="64"/>
      <c r="LEX52" s="64"/>
      <c r="LEY52" s="64"/>
      <c r="LEZ52" s="64"/>
      <c r="LFA52" s="64"/>
      <c r="LFB52" s="64"/>
      <c r="LFC52" s="64"/>
      <c r="LFD52" s="64"/>
      <c r="LFE52" s="64"/>
      <c r="LFF52" s="64"/>
      <c r="LFG52" s="64"/>
      <c r="LFH52" s="64"/>
      <c r="LFI52" s="64"/>
      <c r="LFJ52" s="64"/>
      <c r="LFK52" s="64"/>
      <c r="LFL52" s="64"/>
      <c r="LFM52" s="64"/>
      <c r="LFN52" s="64"/>
      <c r="LFO52" s="64"/>
      <c r="LFP52" s="64"/>
      <c r="LFQ52" s="64"/>
      <c r="LFR52" s="64"/>
      <c r="LFS52" s="64"/>
      <c r="LFT52" s="64"/>
      <c r="LFU52" s="64"/>
      <c r="LFV52" s="64"/>
      <c r="LFW52" s="64"/>
      <c r="LFX52" s="64"/>
      <c r="LFY52" s="64"/>
      <c r="LFZ52" s="64"/>
      <c r="LGA52" s="64"/>
      <c r="LGB52" s="64"/>
      <c r="LGC52" s="64"/>
      <c r="LGD52" s="64"/>
      <c r="LGE52" s="64"/>
      <c r="LGF52" s="64"/>
      <c r="LGG52" s="64"/>
      <c r="LGH52" s="64"/>
      <c r="LGI52" s="64"/>
      <c r="LGJ52" s="64"/>
      <c r="LGK52" s="64"/>
      <c r="LGL52" s="64"/>
      <c r="LGM52" s="64"/>
      <c r="LGN52" s="64"/>
      <c r="LGO52" s="64"/>
      <c r="LGP52" s="64"/>
      <c r="LGQ52" s="64"/>
      <c r="LGR52" s="64"/>
      <c r="LGS52" s="64"/>
      <c r="LGT52" s="64"/>
      <c r="LGU52" s="64"/>
      <c r="LGV52" s="64"/>
      <c r="LGW52" s="64"/>
      <c r="LGX52" s="64"/>
      <c r="LGY52" s="64"/>
      <c r="LGZ52" s="64"/>
      <c r="LHA52" s="64"/>
      <c r="LHB52" s="64"/>
      <c r="LHC52" s="64"/>
      <c r="LHD52" s="64"/>
      <c r="LHE52" s="64"/>
      <c r="LHF52" s="64"/>
      <c r="LHG52" s="64"/>
      <c r="LHH52" s="64"/>
      <c r="LHI52" s="64"/>
      <c r="LHJ52" s="64"/>
      <c r="LHK52" s="64"/>
      <c r="LHL52" s="64"/>
      <c r="LHM52" s="64"/>
      <c r="LHN52" s="64"/>
      <c r="LHO52" s="64"/>
      <c r="LHP52" s="64"/>
      <c r="LHQ52" s="64"/>
      <c r="LHR52" s="64"/>
      <c r="LHS52" s="64"/>
      <c r="LHT52" s="64"/>
      <c r="LHU52" s="64"/>
      <c r="LHV52" s="64"/>
      <c r="LHW52" s="64"/>
      <c r="LHX52" s="64"/>
      <c r="LHY52" s="64"/>
      <c r="LHZ52" s="64"/>
      <c r="LIA52" s="64"/>
      <c r="LIB52" s="64"/>
      <c r="LIC52" s="64"/>
      <c r="LID52" s="64"/>
      <c r="LIE52" s="64"/>
      <c r="LIF52" s="64"/>
      <c r="LIG52" s="64"/>
      <c r="LIH52" s="64"/>
      <c r="LII52" s="64"/>
      <c r="LIJ52" s="64"/>
      <c r="LIK52" s="64"/>
      <c r="LIL52" s="64"/>
      <c r="LIM52" s="64"/>
      <c r="LIN52" s="64"/>
      <c r="LIO52" s="64"/>
      <c r="LIP52" s="64"/>
      <c r="LIQ52" s="64"/>
      <c r="LIR52" s="64"/>
      <c r="LIS52" s="64"/>
      <c r="LIT52" s="64"/>
      <c r="LIU52" s="64"/>
      <c r="LIV52" s="64"/>
      <c r="LIW52" s="64"/>
      <c r="LIX52" s="64"/>
      <c r="LIY52" s="64"/>
      <c r="LIZ52" s="64"/>
      <c r="LJA52" s="64"/>
      <c r="LJB52" s="64"/>
      <c r="LJC52" s="64"/>
      <c r="LJD52" s="64"/>
      <c r="LJE52" s="64"/>
      <c r="LJF52" s="64"/>
      <c r="LJG52" s="64"/>
      <c r="LJH52" s="64"/>
      <c r="LJI52" s="64"/>
      <c r="LJJ52" s="64"/>
      <c r="LJK52" s="64"/>
      <c r="LJL52" s="64"/>
      <c r="LJM52" s="64"/>
      <c r="LJN52" s="64"/>
      <c r="LJO52" s="64"/>
      <c r="LJP52" s="64"/>
      <c r="LJQ52" s="64"/>
      <c r="LJR52" s="64"/>
      <c r="LJS52" s="64"/>
      <c r="LJT52" s="64"/>
      <c r="LJU52" s="64"/>
      <c r="LJV52" s="64"/>
      <c r="LJW52" s="64"/>
      <c r="LJX52" s="64"/>
      <c r="LJY52" s="64"/>
      <c r="LJZ52" s="64"/>
      <c r="LKA52" s="64"/>
      <c r="LKB52" s="64"/>
      <c r="LKC52" s="64"/>
      <c r="LKD52" s="64"/>
      <c r="LKE52" s="64"/>
      <c r="LKF52" s="64"/>
      <c r="LKG52" s="64"/>
      <c r="LKH52" s="64"/>
      <c r="LKI52" s="64"/>
      <c r="LKJ52" s="64"/>
      <c r="LKK52" s="64"/>
      <c r="LKL52" s="64"/>
      <c r="LKM52" s="64"/>
      <c r="LKN52" s="64"/>
      <c r="LKO52" s="64"/>
      <c r="LKP52" s="64"/>
      <c r="LKQ52" s="64"/>
      <c r="LKR52" s="64"/>
      <c r="LKS52" s="64"/>
      <c r="LKT52" s="64"/>
      <c r="LKU52" s="64"/>
      <c r="LKV52" s="64"/>
      <c r="LKW52" s="64"/>
      <c r="LKX52" s="64"/>
      <c r="LKY52" s="64"/>
      <c r="LKZ52" s="64"/>
      <c r="LLA52" s="64"/>
      <c r="LLB52" s="64"/>
      <c r="LLC52" s="64"/>
      <c r="LLD52" s="64"/>
      <c r="LLE52" s="64"/>
      <c r="LLF52" s="64"/>
      <c r="LLG52" s="64"/>
      <c r="LLH52" s="64"/>
      <c r="LLI52" s="64"/>
      <c r="LLJ52" s="64"/>
      <c r="LLK52" s="64"/>
      <c r="LLL52" s="64"/>
      <c r="LLM52" s="64"/>
      <c r="LLN52" s="64"/>
      <c r="LLO52" s="64"/>
      <c r="LLP52" s="64"/>
      <c r="LLQ52" s="64"/>
      <c r="LLR52" s="64"/>
      <c r="LLS52" s="64"/>
      <c r="LLT52" s="64"/>
      <c r="LLU52" s="64"/>
      <c r="LLV52" s="64"/>
      <c r="LLW52" s="64"/>
      <c r="LLX52" s="64"/>
      <c r="LLY52" s="64"/>
      <c r="LLZ52" s="64"/>
      <c r="LMA52" s="64"/>
      <c r="LMB52" s="64"/>
      <c r="LMC52" s="64"/>
      <c r="LMD52" s="64"/>
      <c r="LME52" s="64"/>
      <c r="LMF52" s="64"/>
      <c r="LMG52" s="64"/>
      <c r="LMH52" s="64"/>
      <c r="LMI52" s="64"/>
      <c r="LMJ52" s="64"/>
      <c r="LMK52" s="64"/>
      <c r="LML52" s="64"/>
      <c r="LMM52" s="64"/>
      <c r="LMN52" s="64"/>
      <c r="LMO52" s="64"/>
      <c r="LMP52" s="64"/>
      <c r="LMQ52" s="64"/>
      <c r="LMR52" s="64"/>
      <c r="LMS52" s="64"/>
      <c r="LMT52" s="64"/>
      <c r="LMU52" s="64"/>
      <c r="LMV52" s="64"/>
      <c r="LMW52" s="64"/>
      <c r="LMX52" s="64"/>
      <c r="LMY52" s="64"/>
      <c r="LMZ52" s="64"/>
      <c r="LNA52" s="64"/>
      <c r="LNB52" s="64"/>
      <c r="LNC52" s="64"/>
      <c r="LND52" s="64"/>
      <c r="LNE52" s="64"/>
      <c r="LNF52" s="64"/>
      <c r="LNG52" s="64"/>
      <c r="LNH52" s="64"/>
      <c r="LNI52" s="64"/>
      <c r="LNJ52" s="64"/>
      <c r="LNK52" s="64"/>
      <c r="LNL52" s="64"/>
      <c r="LNM52" s="64"/>
      <c r="LNN52" s="64"/>
      <c r="LNO52" s="64"/>
      <c r="LNP52" s="64"/>
      <c r="LNQ52" s="64"/>
      <c r="LNR52" s="64"/>
      <c r="LNS52" s="64"/>
      <c r="LNT52" s="64"/>
      <c r="LNU52" s="64"/>
      <c r="LNV52" s="64"/>
      <c r="LNW52" s="64"/>
      <c r="LNX52" s="64"/>
      <c r="LNY52" s="64"/>
      <c r="LNZ52" s="64"/>
      <c r="LOA52" s="64"/>
      <c r="LOB52" s="64"/>
      <c r="LOC52" s="64"/>
      <c r="LOD52" s="64"/>
      <c r="LOE52" s="64"/>
      <c r="LOF52" s="64"/>
      <c r="LOG52" s="64"/>
      <c r="LOH52" s="64"/>
      <c r="LOI52" s="64"/>
      <c r="LOJ52" s="64"/>
      <c r="LOK52" s="64"/>
      <c r="LOL52" s="64"/>
      <c r="LOM52" s="64"/>
      <c r="LON52" s="64"/>
      <c r="LOO52" s="64"/>
      <c r="LOP52" s="64"/>
      <c r="LOQ52" s="64"/>
      <c r="LOR52" s="64"/>
      <c r="LOS52" s="64"/>
      <c r="LOT52" s="64"/>
      <c r="LOU52" s="64"/>
      <c r="LOV52" s="64"/>
      <c r="LOW52" s="64"/>
      <c r="LOX52" s="64"/>
      <c r="LOY52" s="64"/>
      <c r="LOZ52" s="64"/>
      <c r="LPA52" s="64"/>
      <c r="LPB52" s="64"/>
      <c r="LPC52" s="64"/>
      <c r="LPD52" s="64"/>
      <c r="LPE52" s="64"/>
      <c r="LPF52" s="64"/>
      <c r="LPG52" s="64"/>
      <c r="LPH52" s="64"/>
      <c r="LPI52" s="64"/>
      <c r="LPJ52" s="64"/>
      <c r="LPK52" s="64"/>
      <c r="LPL52" s="64"/>
      <c r="LPM52" s="64"/>
      <c r="LPN52" s="64"/>
      <c r="LPO52" s="64"/>
      <c r="LPP52" s="64"/>
      <c r="LPQ52" s="64"/>
      <c r="LPR52" s="64"/>
      <c r="LPS52" s="64"/>
      <c r="LPT52" s="64"/>
      <c r="LPU52" s="64"/>
      <c r="LPV52" s="64"/>
      <c r="LPW52" s="64"/>
      <c r="LPX52" s="64"/>
      <c r="LPY52" s="64"/>
      <c r="LPZ52" s="64"/>
      <c r="LQA52" s="64"/>
      <c r="LQB52" s="64"/>
      <c r="LQC52" s="64"/>
      <c r="LQD52" s="64"/>
      <c r="LQE52" s="64"/>
      <c r="LQF52" s="64"/>
      <c r="LQG52" s="64"/>
      <c r="LQH52" s="64"/>
      <c r="LQI52" s="64"/>
      <c r="LQJ52" s="64"/>
      <c r="LQK52" s="64"/>
      <c r="LQL52" s="64"/>
      <c r="LQM52" s="64"/>
      <c r="LQN52" s="64"/>
      <c r="LQO52" s="64"/>
      <c r="LQP52" s="64"/>
      <c r="LQQ52" s="64"/>
      <c r="LQR52" s="64"/>
      <c r="LQS52" s="64"/>
      <c r="LQT52" s="64"/>
      <c r="LQU52" s="64"/>
      <c r="LQV52" s="64"/>
      <c r="LQW52" s="64"/>
      <c r="LQX52" s="64"/>
      <c r="LQY52" s="64"/>
      <c r="LQZ52" s="64"/>
      <c r="LRA52" s="64"/>
      <c r="LRB52" s="64"/>
      <c r="LRC52" s="64"/>
      <c r="LRD52" s="64"/>
      <c r="LRE52" s="64"/>
      <c r="LRF52" s="64"/>
      <c r="LRG52" s="64"/>
      <c r="LRH52" s="64"/>
      <c r="LRI52" s="64"/>
      <c r="LRJ52" s="64"/>
      <c r="LRK52" s="64"/>
      <c r="LRL52" s="64"/>
      <c r="LRM52" s="64"/>
      <c r="LRN52" s="64"/>
      <c r="LRO52" s="64"/>
      <c r="LRP52" s="64"/>
      <c r="LRQ52" s="64"/>
      <c r="LRR52" s="64"/>
      <c r="LRS52" s="64"/>
      <c r="LRT52" s="64"/>
      <c r="LRU52" s="64"/>
      <c r="LRV52" s="64"/>
      <c r="LRW52" s="64"/>
      <c r="LRX52" s="64"/>
      <c r="LRY52" s="64"/>
      <c r="LRZ52" s="64"/>
      <c r="LSA52" s="64"/>
      <c r="LSB52" s="64"/>
      <c r="LSC52" s="64"/>
      <c r="LSD52" s="64"/>
      <c r="LSE52" s="64"/>
      <c r="LSF52" s="64"/>
      <c r="LSG52" s="64"/>
      <c r="LSH52" s="64"/>
      <c r="LSI52" s="64"/>
      <c r="LSJ52" s="64"/>
      <c r="LSK52" s="64"/>
      <c r="LSL52" s="64"/>
      <c r="LSM52" s="64"/>
      <c r="LSN52" s="64"/>
      <c r="LSO52" s="64"/>
      <c r="LSP52" s="64"/>
      <c r="LSQ52" s="64"/>
      <c r="LSR52" s="64"/>
      <c r="LSS52" s="64"/>
      <c r="LST52" s="64"/>
      <c r="LSU52" s="64"/>
      <c r="LSV52" s="64"/>
      <c r="LSW52" s="64"/>
      <c r="LSX52" s="64"/>
      <c r="LSY52" s="64"/>
      <c r="LSZ52" s="64"/>
      <c r="LTA52" s="64"/>
      <c r="LTB52" s="64"/>
      <c r="LTC52" s="64"/>
      <c r="LTD52" s="64"/>
      <c r="LTE52" s="64"/>
      <c r="LTF52" s="64"/>
      <c r="LTG52" s="64"/>
      <c r="LTH52" s="64"/>
      <c r="LTI52" s="64"/>
      <c r="LTJ52" s="64"/>
      <c r="LTK52" s="64"/>
      <c r="LTL52" s="64"/>
      <c r="LTM52" s="64"/>
      <c r="LTN52" s="64"/>
      <c r="LTO52" s="64"/>
      <c r="LTP52" s="64"/>
      <c r="LTQ52" s="64"/>
      <c r="LTR52" s="64"/>
      <c r="LTS52" s="64"/>
      <c r="LTT52" s="64"/>
      <c r="LTU52" s="64"/>
      <c r="LTV52" s="64"/>
      <c r="LTW52" s="64"/>
      <c r="LTX52" s="64"/>
      <c r="LTY52" s="64"/>
      <c r="LTZ52" s="64"/>
      <c r="LUA52" s="64"/>
      <c r="LUB52" s="64"/>
      <c r="LUC52" s="64"/>
      <c r="LUD52" s="64"/>
      <c r="LUE52" s="64"/>
      <c r="LUF52" s="64"/>
      <c r="LUG52" s="64"/>
      <c r="LUH52" s="64"/>
      <c r="LUI52" s="64"/>
      <c r="LUJ52" s="64"/>
      <c r="LUK52" s="64"/>
      <c r="LUL52" s="64"/>
      <c r="LUM52" s="64"/>
      <c r="LUN52" s="64"/>
      <c r="LUO52" s="64"/>
      <c r="LUP52" s="64"/>
      <c r="LUQ52" s="64"/>
      <c r="LUR52" s="64"/>
      <c r="LUS52" s="64"/>
      <c r="LUT52" s="64"/>
      <c r="LUU52" s="64"/>
      <c r="LUV52" s="64"/>
      <c r="LUW52" s="64"/>
      <c r="LUX52" s="64"/>
      <c r="LUY52" s="64"/>
      <c r="LUZ52" s="64"/>
      <c r="LVA52" s="64"/>
      <c r="LVB52" s="64"/>
      <c r="LVC52" s="64"/>
      <c r="LVD52" s="64"/>
      <c r="LVE52" s="64"/>
      <c r="LVF52" s="64"/>
      <c r="LVG52" s="64"/>
      <c r="LVH52" s="64"/>
      <c r="LVI52" s="64"/>
      <c r="LVJ52" s="64"/>
      <c r="LVK52" s="64"/>
      <c r="LVL52" s="64"/>
      <c r="LVM52" s="64"/>
      <c r="LVN52" s="64"/>
      <c r="LVO52" s="64"/>
      <c r="LVP52" s="64"/>
      <c r="LVQ52" s="64"/>
      <c r="LVR52" s="64"/>
      <c r="LVS52" s="64"/>
      <c r="LVT52" s="64"/>
      <c r="LVU52" s="64"/>
      <c r="LVV52" s="64"/>
      <c r="LVW52" s="64"/>
      <c r="LVX52" s="64"/>
      <c r="LVY52" s="64"/>
      <c r="LVZ52" s="64"/>
      <c r="LWA52" s="64"/>
      <c r="LWB52" s="64"/>
      <c r="LWC52" s="64"/>
      <c r="LWD52" s="64"/>
      <c r="LWE52" s="64"/>
      <c r="LWF52" s="64"/>
      <c r="LWG52" s="64"/>
      <c r="LWH52" s="64"/>
      <c r="LWI52" s="64"/>
      <c r="LWJ52" s="64"/>
      <c r="LWK52" s="64"/>
      <c r="LWL52" s="64"/>
      <c r="LWM52" s="64"/>
      <c r="LWN52" s="64"/>
      <c r="LWO52" s="64"/>
      <c r="LWP52" s="64"/>
      <c r="LWQ52" s="64"/>
      <c r="LWR52" s="64"/>
      <c r="LWS52" s="64"/>
      <c r="LWT52" s="64"/>
      <c r="LWU52" s="64"/>
      <c r="LWV52" s="64"/>
      <c r="LWW52" s="64"/>
      <c r="LWX52" s="64"/>
      <c r="LWY52" s="64"/>
      <c r="LWZ52" s="64"/>
      <c r="LXA52" s="64"/>
      <c r="LXB52" s="64"/>
      <c r="LXC52" s="64"/>
      <c r="LXD52" s="64"/>
      <c r="LXE52" s="64"/>
      <c r="LXF52" s="64"/>
      <c r="LXG52" s="64"/>
      <c r="LXH52" s="64"/>
      <c r="LXI52" s="64"/>
      <c r="LXJ52" s="64"/>
      <c r="LXK52" s="64"/>
      <c r="LXL52" s="64"/>
      <c r="LXM52" s="64"/>
      <c r="LXN52" s="64"/>
      <c r="LXO52" s="64"/>
      <c r="LXP52" s="64"/>
      <c r="LXQ52" s="64"/>
      <c r="LXR52" s="64"/>
      <c r="LXS52" s="64"/>
      <c r="LXT52" s="64"/>
      <c r="LXU52" s="64"/>
      <c r="LXV52" s="64"/>
      <c r="LXW52" s="64"/>
      <c r="LXX52" s="64"/>
      <c r="LXY52" s="64"/>
      <c r="LXZ52" s="64"/>
      <c r="LYA52" s="64"/>
      <c r="LYB52" s="64"/>
      <c r="LYC52" s="64"/>
      <c r="LYD52" s="64"/>
      <c r="LYE52" s="64"/>
      <c r="LYF52" s="64"/>
      <c r="LYG52" s="64"/>
      <c r="LYH52" s="64"/>
      <c r="LYI52" s="64"/>
      <c r="LYJ52" s="64"/>
      <c r="LYK52" s="64"/>
      <c r="LYL52" s="64"/>
      <c r="LYM52" s="64"/>
      <c r="LYN52" s="64"/>
      <c r="LYO52" s="64"/>
      <c r="LYP52" s="64"/>
      <c r="LYQ52" s="64"/>
      <c r="LYR52" s="64"/>
      <c r="LYS52" s="64"/>
      <c r="LYT52" s="64"/>
      <c r="LYU52" s="64"/>
      <c r="LYV52" s="64"/>
      <c r="LYW52" s="64"/>
      <c r="LYX52" s="64"/>
      <c r="LYY52" s="64"/>
      <c r="LYZ52" s="64"/>
      <c r="LZA52" s="64"/>
      <c r="LZB52" s="64"/>
      <c r="LZC52" s="64"/>
      <c r="LZD52" s="64"/>
      <c r="LZE52" s="64"/>
      <c r="LZF52" s="64"/>
      <c r="LZG52" s="64"/>
      <c r="LZH52" s="64"/>
      <c r="LZI52" s="64"/>
      <c r="LZJ52" s="64"/>
      <c r="LZK52" s="64"/>
      <c r="LZL52" s="64"/>
      <c r="LZM52" s="64"/>
      <c r="LZN52" s="64"/>
      <c r="LZO52" s="64"/>
      <c r="LZP52" s="64"/>
      <c r="LZQ52" s="64"/>
      <c r="LZR52" s="64"/>
      <c r="LZS52" s="64"/>
      <c r="LZT52" s="64"/>
      <c r="LZU52" s="64"/>
      <c r="LZV52" s="64"/>
      <c r="LZW52" s="64"/>
      <c r="LZX52" s="64"/>
      <c r="LZY52" s="64"/>
      <c r="LZZ52" s="64"/>
      <c r="MAA52" s="64"/>
      <c r="MAB52" s="64"/>
      <c r="MAC52" s="64"/>
      <c r="MAD52" s="64"/>
      <c r="MAE52" s="64"/>
      <c r="MAF52" s="64"/>
      <c r="MAG52" s="64"/>
      <c r="MAH52" s="64"/>
      <c r="MAI52" s="64"/>
      <c r="MAJ52" s="64"/>
      <c r="MAK52" s="64"/>
      <c r="MAL52" s="64"/>
      <c r="MAM52" s="64"/>
      <c r="MAN52" s="64"/>
      <c r="MAO52" s="64"/>
      <c r="MAP52" s="64"/>
      <c r="MAQ52" s="64"/>
      <c r="MAR52" s="64"/>
      <c r="MAS52" s="64"/>
      <c r="MAT52" s="64"/>
      <c r="MAU52" s="64"/>
      <c r="MAV52" s="64"/>
      <c r="MAW52" s="64"/>
      <c r="MAX52" s="64"/>
      <c r="MAY52" s="64"/>
      <c r="MAZ52" s="64"/>
      <c r="MBA52" s="64"/>
      <c r="MBB52" s="64"/>
      <c r="MBC52" s="64"/>
      <c r="MBD52" s="64"/>
      <c r="MBE52" s="64"/>
      <c r="MBF52" s="64"/>
      <c r="MBG52" s="64"/>
      <c r="MBH52" s="64"/>
      <c r="MBI52" s="64"/>
      <c r="MBJ52" s="64"/>
      <c r="MBK52" s="64"/>
      <c r="MBL52" s="64"/>
      <c r="MBM52" s="64"/>
      <c r="MBN52" s="64"/>
      <c r="MBO52" s="64"/>
      <c r="MBP52" s="64"/>
      <c r="MBQ52" s="64"/>
      <c r="MBR52" s="64"/>
      <c r="MBS52" s="64"/>
      <c r="MBT52" s="64"/>
      <c r="MBU52" s="64"/>
      <c r="MBV52" s="64"/>
      <c r="MBW52" s="64"/>
      <c r="MBX52" s="64"/>
      <c r="MBY52" s="64"/>
      <c r="MBZ52" s="64"/>
      <c r="MCA52" s="64"/>
      <c r="MCB52" s="64"/>
      <c r="MCC52" s="64"/>
      <c r="MCD52" s="64"/>
      <c r="MCE52" s="64"/>
      <c r="MCF52" s="64"/>
      <c r="MCG52" s="64"/>
      <c r="MCH52" s="64"/>
      <c r="MCI52" s="64"/>
      <c r="MCJ52" s="64"/>
      <c r="MCK52" s="64"/>
      <c r="MCL52" s="64"/>
      <c r="MCM52" s="64"/>
      <c r="MCN52" s="64"/>
      <c r="MCO52" s="64"/>
      <c r="MCP52" s="64"/>
      <c r="MCQ52" s="64"/>
      <c r="MCR52" s="64"/>
      <c r="MCS52" s="64"/>
      <c r="MCT52" s="64"/>
      <c r="MCU52" s="64"/>
      <c r="MCV52" s="64"/>
      <c r="MCW52" s="64"/>
      <c r="MCX52" s="64"/>
      <c r="MCY52" s="64"/>
      <c r="MCZ52" s="64"/>
      <c r="MDA52" s="64"/>
      <c r="MDB52" s="64"/>
      <c r="MDC52" s="64"/>
      <c r="MDD52" s="64"/>
      <c r="MDE52" s="64"/>
      <c r="MDF52" s="64"/>
      <c r="MDG52" s="64"/>
      <c r="MDH52" s="64"/>
      <c r="MDI52" s="64"/>
      <c r="MDJ52" s="64"/>
      <c r="MDK52" s="64"/>
      <c r="MDL52" s="64"/>
      <c r="MDM52" s="64"/>
      <c r="MDN52" s="64"/>
      <c r="MDO52" s="64"/>
      <c r="MDP52" s="64"/>
      <c r="MDQ52" s="64"/>
      <c r="MDR52" s="64"/>
      <c r="MDS52" s="64"/>
      <c r="MDT52" s="64"/>
      <c r="MDU52" s="64"/>
      <c r="MDV52" s="64"/>
      <c r="MDW52" s="64"/>
      <c r="MDX52" s="64"/>
      <c r="MDY52" s="64"/>
      <c r="MDZ52" s="64"/>
      <c r="MEA52" s="64"/>
      <c r="MEB52" s="64"/>
      <c r="MEC52" s="64"/>
      <c r="MED52" s="64"/>
      <c r="MEE52" s="64"/>
      <c r="MEF52" s="64"/>
      <c r="MEG52" s="64"/>
      <c r="MEH52" s="64"/>
      <c r="MEI52" s="64"/>
      <c r="MEJ52" s="64"/>
      <c r="MEK52" s="64"/>
      <c r="MEL52" s="64"/>
      <c r="MEM52" s="64"/>
      <c r="MEN52" s="64"/>
      <c r="MEO52" s="64"/>
      <c r="MEP52" s="64"/>
      <c r="MEQ52" s="64"/>
      <c r="MER52" s="64"/>
      <c r="MES52" s="64"/>
      <c r="MET52" s="64"/>
      <c r="MEU52" s="64"/>
      <c r="MEV52" s="64"/>
      <c r="MEW52" s="64"/>
      <c r="MEX52" s="64"/>
      <c r="MEY52" s="64"/>
      <c r="MEZ52" s="64"/>
      <c r="MFA52" s="64"/>
      <c r="MFB52" s="64"/>
      <c r="MFC52" s="64"/>
      <c r="MFD52" s="64"/>
      <c r="MFE52" s="64"/>
      <c r="MFF52" s="64"/>
      <c r="MFG52" s="64"/>
      <c r="MFH52" s="64"/>
      <c r="MFI52" s="64"/>
      <c r="MFJ52" s="64"/>
      <c r="MFK52" s="64"/>
      <c r="MFL52" s="64"/>
      <c r="MFM52" s="64"/>
      <c r="MFN52" s="64"/>
      <c r="MFO52" s="64"/>
      <c r="MFP52" s="64"/>
      <c r="MFQ52" s="64"/>
      <c r="MFR52" s="64"/>
      <c r="MFS52" s="64"/>
      <c r="MFT52" s="64"/>
      <c r="MFU52" s="64"/>
      <c r="MFV52" s="64"/>
      <c r="MFW52" s="64"/>
      <c r="MFX52" s="64"/>
      <c r="MFY52" s="64"/>
      <c r="MFZ52" s="64"/>
      <c r="MGA52" s="64"/>
      <c r="MGB52" s="64"/>
      <c r="MGC52" s="64"/>
      <c r="MGD52" s="64"/>
      <c r="MGE52" s="64"/>
      <c r="MGF52" s="64"/>
      <c r="MGG52" s="64"/>
      <c r="MGH52" s="64"/>
      <c r="MGI52" s="64"/>
      <c r="MGJ52" s="64"/>
      <c r="MGK52" s="64"/>
      <c r="MGL52" s="64"/>
      <c r="MGM52" s="64"/>
      <c r="MGN52" s="64"/>
      <c r="MGO52" s="64"/>
      <c r="MGP52" s="64"/>
      <c r="MGQ52" s="64"/>
      <c r="MGR52" s="64"/>
      <c r="MGS52" s="64"/>
      <c r="MGT52" s="64"/>
      <c r="MGU52" s="64"/>
      <c r="MGV52" s="64"/>
      <c r="MGW52" s="64"/>
      <c r="MGX52" s="64"/>
      <c r="MGY52" s="64"/>
      <c r="MGZ52" s="64"/>
      <c r="MHA52" s="64"/>
      <c r="MHB52" s="64"/>
      <c r="MHC52" s="64"/>
      <c r="MHD52" s="64"/>
      <c r="MHE52" s="64"/>
      <c r="MHF52" s="64"/>
      <c r="MHG52" s="64"/>
      <c r="MHH52" s="64"/>
      <c r="MHI52" s="64"/>
      <c r="MHJ52" s="64"/>
      <c r="MHK52" s="64"/>
      <c r="MHL52" s="64"/>
      <c r="MHM52" s="64"/>
      <c r="MHN52" s="64"/>
      <c r="MHO52" s="64"/>
      <c r="MHP52" s="64"/>
      <c r="MHQ52" s="64"/>
      <c r="MHR52" s="64"/>
      <c r="MHS52" s="64"/>
      <c r="MHT52" s="64"/>
      <c r="MHU52" s="64"/>
      <c r="MHV52" s="64"/>
      <c r="MHW52" s="64"/>
      <c r="MHX52" s="64"/>
      <c r="MHY52" s="64"/>
      <c r="MHZ52" s="64"/>
      <c r="MIA52" s="64"/>
      <c r="MIB52" s="64"/>
      <c r="MIC52" s="64"/>
      <c r="MID52" s="64"/>
      <c r="MIE52" s="64"/>
      <c r="MIF52" s="64"/>
      <c r="MIG52" s="64"/>
      <c r="MIH52" s="64"/>
      <c r="MII52" s="64"/>
      <c r="MIJ52" s="64"/>
      <c r="MIK52" s="64"/>
      <c r="MIL52" s="64"/>
      <c r="MIM52" s="64"/>
      <c r="MIN52" s="64"/>
      <c r="MIO52" s="64"/>
      <c r="MIP52" s="64"/>
      <c r="MIQ52" s="64"/>
      <c r="MIR52" s="64"/>
      <c r="MIS52" s="64"/>
      <c r="MIT52" s="64"/>
      <c r="MIU52" s="64"/>
      <c r="MIV52" s="64"/>
      <c r="MIW52" s="64"/>
      <c r="MIX52" s="64"/>
      <c r="MIY52" s="64"/>
      <c r="MIZ52" s="64"/>
      <c r="MJA52" s="64"/>
      <c r="MJB52" s="64"/>
      <c r="MJC52" s="64"/>
      <c r="MJD52" s="64"/>
      <c r="MJE52" s="64"/>
      <c r="MJF52" s="64"/>
      <c r="MJG52" s="64"/>
      <c r="MJH52" s="64"/>
      <c r="MJI52" s="64"/>
      <c r="MJJ52" s="64"/>
      <c r="MJK52" s="64"/>
      <c r="MJL52" s="64"/>
      <c r="MJM52" s="64"/>
      <c r="MJN52" s="64"/>
      <c r="MJO52" s="64"/>
      <c r="MJP52" s="64"/>
      <c r="MJQ52" s="64"/>
      <c r="MJR52" s="64"/>
      <c r="MJS52" s="64"/>
      <c r="MJT52" s="64"/>
      <c r="MJU52" s="64"/>
      <c r="MJV52" s="64"/>
      <c r="MJW52" s="64"/>
      <c r="MJX52" s="64"/>
      <c r="MJY52" s="64"/>
      <c r="MJZ52" s="64"/>
      <c r="MKA52" s="64"/>
      <c r="MKB52" s="64"/>
      <c r="MKC52" s="64"/>
      <c r="MKD52" s="64"/>
      <c r="MKE52" s="64"/>
      <c r="MKF52" s="64"/>
      <c r="MKG52" s="64"/>
      <c r="MKH52" s="64"/>
      <c r="MKI52" s="64"/>
      <c r="MKJ52" s="64"/>
      <c r="MKK52" s="64"/>
      <c r="MKL52" s="64"/>
      <c r="MKM52" s="64"/>
      <c r="MKN52" s="64"/>
      <c r="MKO52" s="64"/>
      <c r="MKP52" s="64"/>
      <c r="MKQ52" s="64"/>
      <c r="MKR52" s="64"/>
      <c r="MKS52" s="64"/>
      <c r="MKT52" s="64"/>
      <c r="MKU52" s="64"/>
      <c r="MKV52" s="64"/>
      <c r="MKW52" s="64"/>
      <c r="MKX52" s="64"/>
      <c r="MKY52" s="64"/>
      <c r="MKZ52" s="64"/>
      <c r="MLA52" s="64"/>
      <c r="MLB52" s="64"/>
      <c r="MLC52" s="64"/>
      <c r="MLD52" s="64"/>
      <c r="MLE52" s="64"/>
      <c r="MLF52" s="64"/>
      <c r="MLG52" s="64"/>
      <c r="MLH52" s="64"/>
      <c r="MLI52" s="64"/>
      <c r="MLJ52" s="64"/>
      <c r="MLK52" s="64"/>
      <c r="MLL52" s="64"/>
      <c r="MLM52" s="64"/>
      <c r="MLN52" s="64"/>
      <c r="MLO52" s="64"/>
      <c r="MLP52" s="64"/>
      <c r="MLQ52" s="64"/>
      <c r="MLR52" s="64"/>
      <c r="MLS52" s="64"/>
      <c r="MLT52" s="64"/>
      <c r="MLU52" s="64"/>
      <c r="MLV52" s="64"/>
      <c r="MLW52" s="64"/>
      <c r="MLX52" s="64"/>
      <c r="MLY52" s="64"/>
      <c r="MLZ52" s="64"/>
      <c r="MMA52" s="64"/>
      <c r="MMB52" s="64"/>
      <c r="MMC52" s="64"/>
      <c r="MMD52" s="64"/>
      <c r="MME52" s="64"/>
      <c r="MMF52" s="64"/>
      <c r="MMG52" s="64"/>
      <c r="MMH52" s="64"/>
      <c r="MMI52" s="64"/>
      <c r="MMJ52" s="64"/>
      <c r="MMK52" s="64"/>
      <c r="MML52" s="64"/>
      <c r="MMM52" s="64"/>
      <c r="MMN52" s="64"/>
      <c r="MMO52" s="64"/>
      <c r="MMP52" s="64"/>
      <c r="MMQ52" s="64"/>
      <c r="MMR52" s="64"/>
      <c r="MMS52" s="64"/>
      <c r="MMT52" s="64"/>
      <c r="MMU52" s="64"/>
      <c r="MMV52" s="64"/>
      <c r="MMW52" s="64"/>
      <c r="MMX52" s="64"/>
      <c r="MMY52" s="64"/>
      <c r="MMZ52" s="64"/>
      <c r="MNA52" s="64"/>
      <c r="MNB52" s="64"/>
      <c r="MNC52" s="64"/>
      <c r="MND52" s="64"/>
      <c r="MNE52" s="64"/>
      <c r="MNF52" s="64"/>
      <c r="MNG52" s="64"/>
      <c r="MNH52" s="64"/>
      <c r="MNI52" s="64"/>
      <c r="MNJ52" s="64"/>
      <c r="MNK52" s="64"/>
      <c r="MNL52" s="64"/>
      <c r="MNM52" s="64"/>
      <c r="MNN52" s="64"/>
      <c r="MNO52" s="64"/>
      <c r="MNP52" s="64"/>
      <c r="MNQ52" s="64"/>
      <c r="MNR52" s="64"/>
      <c r="MNS52" s="64"/>
      <c r="MNT52" s="64"/>
      <c r="MNU52" s="64"/>
      <c r="MNV52" s="64"/>
      <c r="MNW52" s="64"/>
      <c r="MNX52" s="64"/>
      <c r="MNY52" s="64"/>
      <c r="MNZ52" s="64"/>
      <c r="MOA52" s="64"/>
      <c r="MOB52" s="64"/>
      <c r="MOC52" s="64"/>
      <c r="MOD52" s="64"/>
      <c r="MOE52" s="64"/>
      <c r="MOF52" s="64"/>
      <c r="MOG52" s="64"/>
      <c r="MOH52" s="64"/>
      <c r="MOI52" s="64"/>
      <c r="MOJ52" s="64"/>
      <c r="MOK52" s="64"/>
      <c r="MOL52" s="64"/>
      <c r="MOM52" s="64"/>
      <c r="MON52" s="64"/>
      <c r="MOO52" s="64"/>
      <c r="MOP52" s="64"/>
      <c r="MOQ52" s="64"/>
      <c r="MOR52" s="64"/>
      <c r="MOS52" s="64"/>
      <c r="MOT52" s="64"/>
      <c r="MOU52" s="64"/>
      <c r="MOV52" s="64"/>
      <c r="MOW52" s="64"/>
      <c r="MOX52" s="64"/>
      <c r="MOY52" s="64"/>
      <c r="MOZ52" s="64"/>
      <c r="MPA52" s="64"/>
      <c r="MPB52" s="64"/>
      <c r="MPC52" s="64"/>
      <c r="MPD52" s="64"/>
      <c r="MPE52" s="64"/>
      <c r="MPF52" s="64"/>
      <c r="MPG52" s="64"/>
      <c r="MPH52" s="64"/>
      <c r="MPI52" s="64"/>
      <c r="MPJ52" s="64"/>
      <c r="MPK52" s="64"/>
      <c r="MPL52" s="64"/>
      <c r="MPM52" s="64"/>
      <c r="MPN52" s="64"/>
      <c r="MPO52" s="64"/>
      <c r="MPP52" s="64"/>
      <c r="MPQ52" s="64"/>
      <c r="MPR52" s="64"/>
      <c r="MPS52" s="64"/>
      <c r="MPT52" s="64"/>
      <c r="MPU52" s="64"/>
      <c r="MPV52" s="64"/>
      <c r="MPW52" s="64"/>
      <c r="MPX52" s="64"/>
      <c r="MPY52" s="64"/>
      <c r="MPZ52" s="64"/>
      <c r="MQA52" s="64"/>
      <c r="MQB52" s="64"/>
      <c r="MQC52" s="64"/>
      <c r="MQD52" s="64"/>
      <c r="MQE52" s="64"/>
      <c r="MQF52" s="64"/>
      <c r="MQG52" s="64"/>
      <c r="MQH52" s="64"/>
      <c r="MQI52" s="64"/>
      <c r="MQJ52" s="64"/>
      <c r="MQK52" s="64"/>
      <c r="MQL52" s="64"/>
      <c r="MQM52" s="64"/>
      <c r="MQN52" s="64"/>
      <c r="MQO52" s="64"/>
      <c r="MQP52" s="64"/>
      <c r="MQQ52" s="64"/>
      <c r="MQR52" s="64"/>
      <c r="MQS52" s="64"/>
      <c r="MQT52" s="64"/>
      <c r="MQU52" s="64"/>
      <c r="MQV52" s="64"/>
      <c r="MQW52" s="64"/>
      <c r="MQX52" s="64"/>
      <c r="MQY52" s="64"/>
      <c r="MQZ52" s="64"/>
      <c r="MRA52" s="64"/>
      <c r="MRB52" s="64"/>
      <c r="MRC52" s="64"/>
      <c r="MRD52" s="64"/>
      <c r="MRE52" s="64"/>
      <c r="MRF52" s="64"/>
      <c r="MRG52" s="64"/>
      <c r="MRH52" s="64"/>
      <c r="MRI52" s="64"/>
      <c r="MRJ52" s="64"/>
      <c r="MRK52" s="64"/>
      <c r="MRL52" s="64"/>
      <c r="MRM52" s="64"/>
      <c r="MRN52" s="64"/>
      <c r="MRO52" s="64"/>
      <c r="MRP52" s="64"/>
      <c r="MRQ52" s="64"/>
      <c r="MRR52" s="64"/>
      <c r="MRS52" s="64"/>
      <c r="MRT52" s="64"/>
      <c r="MRU52" s="64"/>
      <c r="MRV52" s="64"/>
      <c r="MRW52" s="64"/>
      <c r="MRX52" s="64"/>
      <c r="MRY52" s="64"/>
      <c r="MRZ52" s="64"/>
      <c r="MSA52" s="64"/>
      <c r="MSB52" s="64"/>
      <c r="MSC52" s="64"/>
      <c r="MSD52" s="64"/>
      <c r="MSE52" s="64"/>
      <c r="MSF52" s="64"/>
      <c r="MSG52" s="64"/>
      <c r="MSH52" s="64"/>
      <c r="MSI52" s="64"/>
      <c r="MSJ52" s="64"/>
      <c r="MSK52" s="64"/>
      <c r="MSL52" s="64"/>
      <c r="MSM52" s="64"/>
      <c r="MSN52" s="64"/>
      <c r="MSO52" s="64"/>
      <c r="MSP52" s="64"/>
      <c r="MSQ52" s="64"/>
      <c r="MSR52" s="64"/>
      <c r="MSS52" s="64"/>
      <c r="MST52" s="64"/>
      <c r="MSU52" s="64"/>
      <c r="MSV52" s="64"/>
      <c r="MSW52" s="64"/>
      <c r="MSX52" s="64"/>
      <c r="MSY52" s="64"/>
      <c r="MSZ52" s="64"/>
      <c r="MTA52" s="64"/>
      <c r="MTB52" s="64"/>
      <c r="MTC52" s="64"/>
      <c r="MTD52" s="64"/>
      <c r="MTE52" s="64"/>
      <c r="MTF52" s="64"/>
      <c r="MTG52" s="64"/>
      <c r="MTH52" s="64"/>
      <c r="MTI52" s="64"/>
      <c r="MTJ52" s="64"/>
      <c r="MTK52" s="64"/>
      <c r="MTL52" s="64"/>
      <c r="MTM52" s="64"/>
      <c r="MTN52" s="64"/>
      <c r="MTO52" s="64"/>
      <c r="MTP52" s="64"/>
      <c r="MTQ52" s="64"/>
      <c r="MTR52" s="64"/>
      <c r="MTS52" s="64"/>
      <c r="MTT52" s="64"/>
      <c r="MTU52" s="64"/>
      <c r="MTV52" s="64"/>
      <c r="MTW52" s="64"/>
      <c r="MTX52" s="64"/>
      <c r="MTY52" s="64"/>
      <c r="MTZ52" s="64"/>
      <c r="MUA52" s="64"/>
      <c r="MUB52" s="64"/>
      <c r="MUC52" s="64"/>
      <c r="MUD52" s="64"/>
      <c r="MUE52" s="64"/>
      <c r="MUF52" s="64"/>
      <c r="MUG52" s="64"/>
      <c r="MUH52" s="64"/>
      <c r="MUI52" s="64"/>
      <c r="MUJ52" s="64"/>
      <c r="MUK52" s="64"/>
      <c r="MUL52" s="64"/>
      <c r="MUM52" s="64"/>
      <c r="MUN52" s="64"/>
      <c r="MUO52" s="64"/>
      <c r="MUP52" s="64"/>
      <c r="MUQ52" s="64"/>
      <c r="MUR52" s="64"/>
      <c r="MUS52" s="64"/>
      <c r="MUT52" s="64"/>
      <c r="MUU52" s="64"/>
      <c r="MUV52" s="64"/>
      <c r="MUW52" s="64"/>
      <c r="MUX52" s="64"/>
      <c r="MUY52" s="64"/>
      <c r="MUZ52" s="64"/>
      <c r="MVA52" s="64"/>
      <c r="MVB52" s="64"/>
      <c r="MVC52" s="64"/>
      <c r="MVD52" s="64"/>
      <c r="MVE52" s="64"/>
      <c r="MVF52" s="64"/>
      <c r="MVG52" s="64"/>
      <c r="MVH52" s="64"/>
      <c r="MVI52" s="64"/>
      <c r="MVJ52" s="64"/>
      <c r="MVK52" s="64"/>
      <c r="MVL52" s="64"/>
      <c r="MVM52" s="64"/>
      <c r="MVN52" s="64"/>
      <c r="MVO52" s="64"/>
      <c r="MVP52" s="64"/>
      <c r="MVQ52" s="64"/>
      <c r="MVR52" s="64"/>
      <c r="MVS52" s="64"/>
      <c r="MVT52" s="64"/>
      <c r="MVU52" s="64"/>
      <c r="MVV52" s="64"/>
      <c r="MVW52" s="64"/>
      <c r="MVX52" s="64"/>
      <c r="MVY52" s="64"/>
      <c r="MVZ52" s="64"/>
      <c r="MWA52" s="64"/>
      <c r="MWB52" s="64"/>
      <c r="MWC52" s="64"/>
      <c r="MWD52" s="64"/>
      <c r="MWE52" s="64"/>
      <c r="MWF52" s="64"/>
      <c r="MWG52" s="64"/>
      <c r="MWH52" s="64"/>
      <c r="MWI52" s="64"/>
      <c r="MWJ52" s="64"/>
      <c r="MWK52" s="64"/>
      <c r="MWL52" s="64"/>
      <c r="MWM52" s="64"/>
      <c r="MWN52" s="64"/>
      <c r="MWO52" s="64"/>
      <c r="MWP52" s="64"/>
      <c r="MWQ52" s="64"/>
      <c r="MWR52" s="64"/>
      <c r="MWS52" s="64"/>
      <c r="MWT52" s="64"/>
      <c r="MWU52" s="64"/>
      <c r="MWV52" s="64"/>
      <c r="MWW52" s="64"/>
      <c r="MWX52" s="64"/>
      <c r="MWY52" s="64"/>
      <c r="MWZ52" s="64"/>
      <c r="MXA52" s="64"/>
      <c r="MXB52" s="64"/>
      <c r="MXC52" s="64"/>
      <c r="MXD52" s="64"/>
      <c r="MXE52" s="64"/>
      <c r="MXF52" s="64"/>
      <c r="MXG52" s="64"/>
      <c r="MXH52" s="64"/>
      <c r="MXI52" s="64"/>
      <c r="MXJ52" s="64"/>
      <c r="MXK52" s="64"/>
      <c r="MXL52" s="64"/>
      <c r="MXM52" s="64"/>
      <c r="MXN52" s="64"/>
      <c r="MXO52" s="64"/>
      <c r="MXP52" s="64"/>
      <c r="MXQ52" s="64"/>
      <c r="MXR52" s="64"/>
      <c r="MXS52" s="64"/>
      <c r="MXT52" s="64"/>
      <c r="MXU52" s="64"/>
      <c r="MXV52" s="64"/>
      <c r="MXW52" s="64"/>
      <c r="MXX52" s="64"/>
      <c r="MXY52" s="64"/>
      <c r="MXZ52" s="64"/>
      <c r="MYA52" s="64"/>
      <c r="MYB52" s="64"/>
      <c r="MYC52" s="64"/>
      <c r="MYD52" s="64"/>
      <c r="MYE52" s="64"/>
      <c r="MYF52" s="64"/>
      <c r="MYG52" s="64"/>
      <c r="MYH52" s="64"/>
      <c r="MYI52" s="64"/>
      <c r="MYJ52" s="64"/>
      <c r="MYK52" s="64"/>
      <c r="MYL52" s="64"/>
      <c r="MYM52" s="64"/>
      <c r="MYN52" s="64"/>
      <c r="MYO52" s="64"/>
      <c r="MYP52" s="64"/>
      <c r="MYQ52" s="64"/>
      <c r="MYR52" s="64"/>
      <c r="MYS52" s="64"/>
      <c r="MYT52" s="64"/>
      <c r="MYU52" s="64"/>
      <c r="MYV52" s="64"/>
      <c r="MYW52" s="64"/>
      <c r="MYX52" s="64"/>
      <c r="MYY52" s="64"/>
      <c r="MYZ52" s="64"/>
      <c r="MZA52" s="64"/>
      <c r="MZB52" s="64"/>
      <c r="MZC52" s="64"/>
      <c r="MZD52" s="64"/>
      <c r="MZE52" s="64"/>
      <c r="MZF52" s="64"/>
      <c r="MZG52" s="64"/>
      <c r="MZH52" s="64"/>
      <c r="MZI52" s="64"/>
      <c r="MZJ52" s="64"/>
      <c r="MZK52" s="64"/>
      <c r="MZL52" s="64"/>
      <c r="MZM52" s="64"/>
      <c r="MZN52" s="64"/>
      <c r="MZO52" s="64"/>
      <c r="MZP52" s="64"/>
      <c r="MZQ52" s="64"/>
      <c r="MZR52" s="64"/>
      <c r="MZS52" s="64"/>
      <c r="MZT52" s="64"/>
      <c r="MZU52" s="64"/>
      <c r="MZV52" s="64"/>
      <c r="MZW52" s="64"/>
      <c r="MZX52" s="64"/>
      <c r="MZY52" s="64"/>
      <c r="MZZ52" s="64"/>
      <c r="NAA52" s="64"/>
      <c r="NAB52" s="64"/>
      <c r="NAC52" s="64"/>
      <c r="NAD52" s="64"/>
      <c r="NAE52" s="64"/>
      <c r="NAF52" s="64"/>
      <c r="NAG52" s="64"/>
      <c r="NAH52" s="64"/>
      <c r="NAI52" s="64"/>
      <c r="NAJ52" s="64"/>
      <c r="NAK52" s="64"/>
      <c r="NAL52" s="64"/>
      <c r="NAM52" s="64"/>
      <c r="NAN52" s="64"/>
      <c r="NAO52" s="64"/>
      <c r="NAP52" s="64"/>
      <c r="NAQ52" s="64"/>
      <c r="NAR52" s="64"/>
      <c r="NAS52" s="64"/>
      <c r="NAT52" s="64"/>
      <c r="NAU52" s="64"/>
      <c r="NAV52" s="64"/>
      <c r="NAW52" s="64"/>
      <c r="NAX52" s="64"/>
      <c r="NAY52" s="64"/>
      <c r="NAZ52" s="64"/>
      <c r="NBA52" s="64"/>
      <c r="NBB52" s="64"/>
      <c r="NBC52" s="64"/>
      <c r="NBD52" s="64"/>
      <c r="NBE52" s="64"/>
      <c r="NBF52" s="64"/>
      <c r="NBG52" s="64"/>
      <c r="NBH52" s="64"/>
      <c r="NBI52" s="64"/>
      <c r="NBJ52" s="64"/>
      <c r="NBK52" s="64"/>
      <c r="NBL52" s="64"/>
      <c r="NBM52" s="64"/>
      <c r="NBN52" s="64"/>
      <c r="NBO52" s="64"/>
      <c r="NBP52" s="64"/>
      <c r="NBQ52" s="64"/>
      <c r="NBR52" s="64"/>
      <c r="NBS52" s="64"/>
      <c r="NBT52" s="64"/>
      <c r="NBU52" s="64"/>
      <c r="NBV52" s="64"/>
      <c r="NBW52" s="64"/>
      <c r="NBX52" s="64"/>
      <c r="NBY52" s="64"/>
      <c r="NBZ52" s="64"/>
      <c r="NCA52" s="64"/>
      <c r="NCB52" s="64"/>
      <c r="NCC52" s="64"/>
      <c r="NCD52" s="64"/>
      <c r="NCE52" s="64"/>
      <c r="NCF52" s="64"/>
      <c r="NCG52" s="64"/>
      <c r="NCH52" s="64"/>
      <c r="NCI52" s="64"/>
      <c r="NCJ52" s="64"/>
      <c r="NCK52" s="64"/>
      <c r="NCL52" s="64"/>
      <c r="NCM52" s="64"/>
      <c r="NCN52" s="64"/>
      <c r="NCO52" s="64"/>
      <c r="NCP52" s="64"/>
      <c r="NCQ52" s="64"/>
      <c r="NCR52" s="64"/>
      <c r="NCS52" s="64"/>
      <c r="NCT52" s="64"/>
      <c r="NCU52" s="64"/>
      <c r="NCV52" s="64"/>
      <c r="NCW52" s="64"/>
      <c r="NCX52" s="64"/>
      <c r="NCY52" s="64"/>
      <c r="NCZ52" s="64"/>
      <c r="NDA52" s="64"/>
      <c r="NDB52" s="64"/>
      <c r="NDC52" s="64"/>
      <c r="NDD52" s="64"/>
      <c r="NDE52" s="64"/>
      <c r="NDF52" s="64"/>
      <c r="NDG52" s="64"/>
      <c r="NDH52" s="64"/>
      <c r="NDI52" s="64"/>
      <c r="NDJ52" s="64"/>
      <c r="NDK52" s="64"/>
      <c r="NDL52" s="64"/>
      <c r="NDM52" s="64"/>
      <c r="NDN52" s="64"/>
      <c r="NDO52" s="64"/>
      <c r="NDP52" s="64"/>
      <c r="NDQ52" s="64"/>
      <c r="NDR52" s="64"/>
      <c r="NDS52" s="64"/>
      <c r="NDT52" s="64"/>
      <c r="NDU52" s="64"/>
      <c r="NDV52" s="64"/>
      <c r="NDW52" s="64"/>
      <c r="NDX52" s="64"/>
      <c r="NDY52" s="64"/>
      <c r="NDZ52" s="64"/>
      <c r="NEA52" s="64"/>
      <c r="NEB52" s="64"/>
      <c r="NEC52" s="64"/>
      <c r="NED52" s="64"/>
      <c r="NEE52" s="64"/>
      <c r="NEF52" s="64"/>
      <c r="NEG52" s="64"/>
      <c r="NEH52" s="64"/>
      <c r="NEI52" s="64"/>
      <c r="NEJ52" s="64"/>
      <c r="NEK52" s="64"/>
      <c r="NEL52" s="64"/>
      <c r="NEM52" s="64"/>
      <c r="NEN52" s="64"/>
      <c r="NEO52" s="64"/>
      <c r="NEP52" s="64"/>
      <c r="NEQ52" s="64"/>
      <c r="NER52" s="64"/>
      <c r="NES52" s="64"/>
      <c r="NET52" s="64"/>
      <c r="NEU52" s="64"/>
      <c r="NEV52" s="64"/>
      <c r="NEW52" s="64"/>
      <c r="NEX52" s="64"/>
      <c r="NEY52" s="64"/>
      <c r="NEZ52" s="64"/>
      <c r="NFA52" s="64"/>
      <c r="NFB52" s="64"/>
      <c r="NFC52" s="64"/>
      <c r="NFD52" s="64"/>
      <c r="NFE52" s="64"/>
      <c r="NFF52" s="64"/>
      <c r="NFG52" s="64"/>
      <c r="NFH52" s="64"/>
      <c r="NFI52" s="64"/>
      <c r="NFJ52" s="64"/>
      <c r="NFK52" s="64"/>
      <c r="NFL52" s="64"/>
      <c r="NFM52" s="64"/>
      <c r="NFN52" s="64"/>
      <c r="NFO52" s="64"/>
      <c r="NFP52" s="64"/>
      <c r="NFQ52" s="64"/>
      <c r="NFR52" s="64"/>
      <c r="NFS52" s="64"/>
      <c r="NFT52" s="64"/>
      <c r="NFU52" s="64"/>
      <c r="NFV52" s="64"/>
      <c r="NFW52" s="64"/>
      <c r="NFX52" s="64"/>
      <c r="NFY52" s="64"/>
      <c r="NFZ52" s="64"/>
      <c r="NGA52" s="64"/>
      <c r="NGB52" s="64"/>
      <c r="NGC52" s="64"/>
      <c r="NGD52" s="64"/>
      <c r="NGE52" s="64"/>
      <c r="NGF52" s="64"/>
      <c r="NGG52" s="64"/>
      <c r="NGH52" s="64"/>
      <c r="NGI52" s="64"/>
      <c r="NGJ52" s="64"/>
      <c r="NGK52" s="64"/>
      <c r="NGL52" s="64"/>
      <c r="NGM52" s="64"/>
      <c r="NGN52" s="64"/>
      <c r="NGO52" s="64"/>
      <c r="NGP52" s="64"/>
      <c r="NGQ52" s="64"/>
      <c r="NGR52" s="64"/>
      <c r="NGS52" s="64"/>
      <c r="NGT52" s="64"/>
      <c r="NGU52" s="64"/>
      <c r="NGV52" s="64"/>
      <c r="NGW52" s="64"/>
      <c r="NGX52" s="64"/>
      <c r="NGY52" s="64"/>
      <c r="NGZ52" s="64"/>
      <c r="NHA52" s="64"/>
      <c r="NHB52" s="64"/>
      <c r="NHC52" s="64"/>
      <c r="NHD52" s="64"/>
      <c r="NHE52" s="64"/>
      <c r="NHF52" s="64"/>
      <c r="NHG52" s="64"/>
      <c r="NHH52" s="64"/>
      <c r="NHI52" s="64"/>
      <c r="NHJ52" s="64"/>
      <c r="NHK52" s="64"/>
      <c r="NHL52" s="64"/>
      <c r="NHM52" s="64"/>
      <c r="NHN52" s="64"/>
      <c r="NHO52" s="64"/>
      <c r="NHP52" s="64"/>
      <c r="NHQ52" s="64"/>
      <c r="NHR52" s="64"/>
      <c r="NHS52" s="64"/>
      <c r="NHT52" s="64"/>
      <c r="NHU52" s="64"/>
      <c r="NHV52" s="64"/>
      <c r="NHW52" s="64"/>
      <c r="NHX52" s="64"/>
      <c r="NHY52" s="64"/>
      <c r="NHZ52" s="64"/>
      <c r="NIA52" s="64"/>
      <c r="NIB52" s="64"/>
      <c r="NIC52" s="64"/>
      <c r="NID52" s="64"/>
      <c r="NIE52" s="64"/>
      <c r="NIF52" s="64"/>
      <c r="NIG52" s="64"/>
      <c r="NIH52" s="64"/>
      <c r="NII52" s="64"/>
      <c r="NIJ52" s="64"/>
      <c r="NIK52" s="64"/>
      <c r="NIL52" s="64"/>
      <c r="NIM52" s="64"/>
      <c r="NIN52" s="64"/>
      <c r="NIO52" s="64"/>
      <c r="NIP52" s="64"/>
      <c r="NIQ52" s="64"/>
      <c r="NIR52" s="64"/>
      <c r="NIS52" s="64"/>
      <c r="NIT52" s="64"/>
      <c r="NIU52" s="64"/>
      <c r="NIV52" s="64"/>
      <c r="NIW52" s="64"/>
      <c r="NIX52" s="64"/>
      <c r="NIY52" s="64"/>
      <c r="NIZ52" s="64"/>
      <c r="NJA52" s="64"/>
      <c r="NJB52" s="64"/>
      <c r="NJC52" s="64"/>
      <c r="NJD52" s="64"/>
      <c r="NJE52" s="64"/>
      <c r="NJF52" s="64"/>
      <c r="NJG52" s="64"/>
      <c r="NJH52" s="64"/>
      <c r="NJI52" s="64"/>
      <c r="NJJ52" s="64"/>
      <c r="NJK52" s="64"/>
      <c r="NJL52" s="64"/>
      <c r="NJM52" s="64"/>
      <c r="NJN52" s="64"/>
      <c r="NJO52" s="64"/>
      <c r="NJP52" s="64"/>
      <c r="NJQ52" s="64"/>
      <c r="NJR52" s="64"/>
      <c r="NJS52" s="64"/>
      <c r="NJT52" s="64"/>
      <c r="NJU52" s="64"/>
      <c r="NJV52" s="64"/>
      <c r="NJW52" s="64"/>
      <c r="NJX52" s="64"/>
      <c r="NJY52" s="64"/>
      <c r="NJZ52" s="64"/>
      <c r="NKA52" s="64"/>
      <c r="NKB52" s="64"/>
      <c r="NKC52" s="64"/>
      <c r="NKD52" s="64"/>
      <c r="NKE52" s="64"/>
      <c r="NKF52" s="64"/>
      <c r="NKG52" s="64"/>
      <c r="NKH52" s="64"/>
      <c r="NKI52" s="64"/>
      <c r="NKJ52" s="64"/>
      <c r="NKK52" s="64"/>
      <c r="NKL52" s="64"/>
      <c r="NKM52" s="64"/>
      <c r="NKN52" s="64"/>
      <c r="NKO52" s="64"/>
      <c r="NKP52" s="64"/>
      <c r="NKQ52" s="64"/>
      <c r="NKR52" s="64"/>
      <c r="NKS52" s="64"/>
      <c r="NKT52" s="64"/>
      <c r="NKU52" s="64"/>
      <c r="NKV52" s="64"/>
      <c r="NKW52" s="64"/>
      <c r="NKX52" s="64"/>
      <c r="NKY52" s="64"/>
      <c r="NKZ52" s="64"/>
      <c r="NLA52" s="64"/>
      <c r="NLB52" s="64"/>
      <c r="NLC52" s="64"/>
      <c r="NLD52" s="64"/>
      <c r="NLE52" s="64"/>
      <c r="NLF52" s="64"/>
      <c r="NLG52" s="64"/>
      <c r="NLH52" s="64"/>
      <c r="NLI52" s="64"/>
      <c r="NLJ52" s="64"/>
      <c r="NLK52" s="64"/>
      <c r="NLL52" s="64"/>
      <c r="NLM52" s="64"/>
      <c r="NLN52" s="64"/>
      <c r="NLO52" s="64"/>
      <c r="NLP52" s="64"/>
      <c r="NLQ52" s="64"/>
      <c r="NLR52" s="64"/>
      <c r="NLS52" s="64"/>
      <c r="NLT52" s="64"/>
      <c r="NLU52" s="64"/>
      <c r="NLV52" s="64"/>
      <c r="NLW52" s="64"/>
      <c r="NLX52" s="64"/>
      <c r="NLY52" s="64"/>
      <c r="NLZ52" s="64"/>
      <c r="NMA52" s="64"/>
      <c r="NMB52" s="64"/>
      <c r="NMC52" s="64"/>
      <c r="NMD52" s="64"/>
      <c r="NME52" s="64"/>
      <c r="NMF52" s="64"/>
      <c r="NMG52" s="64"/>
      <c r="NMH52" s="64"/>
      <c r="NMI52" s="64"/>
      <c r="NMJ52" s="64"/>
      <c r="NMK52" s="64"/>
      <c r="NML52" s="64"/>
      <c r="NMM52" s="64"/>
      <c r="NMN52" s="64"/>
      <c r="NMO52" s="64"/>
      <c r="NMP52" s="64"/>
      <c r="NMQ52" s="64"/>
      <c r="NMR52" s="64"/>
      <c r="NMS52" s="64"/>
      <c r="NMT52" s="64"/>
      <c r="NMU52" s="64"/>
      <c r="NMV52" s="64"/>
      <c r="NMW52" s="64"/>
      <c r="NMX52" s="64"/>
      <c r="NMY52" s="64"/>
      <c r="NMZ52" s="64"/>
      <c r="NNA52" s="64"/>
      <c r="NNB52" s="64"/>
      <c r="NNC52" s="64"/>
      <c r="NND52" s="64"/>
      <c r="NNE52" s="64"/>
      <c r="NNF52" s="64"/>
      <c r="NNG52" s="64"/>
      <c r="NNH52" s="64"/>
      <c r="NNI52" s="64"/>
      <c r="NNJ52" s="64"/>
      <c r="NNK52" s="64"/>
      <c r="NNL52" s="64"/>
      <c r="NNM52" s="64"/>
      <c r="NNN52" s="64"/>
      <c r="NNO52" s="64"/>
      <c r="NNP52" s="64"/>
      <c r="NNQ52" s="64"/>
      <c r="NNR52" s="64"/>
      <c r="NNS52" s="64"/>
      <c r="NNT52" s="64"/>
      <c r="NNU52" s="64"/>
      <c r="NNV52" s="64"/>
      <c r="NNW52" s="64"/>
      <c r="NNX52" s="64"/>
      <c r="NNY52" s="64"/>
      <c r="NNZ52" s="64"/>
      <c r="NOA52" s="64"/>
      <c r="NOB52" s="64"/>
      <c r="NOC52" s="64"/>
      <c r="NOD52" s="64"/>
      <c r="NOE52" s="64"/>
      <c r="NOF52" s="64"/>
      <c r="NOG52" s="64"/>
      <c r="NOH52" s="64"/>
      <c r="NOI52" s="64"/>
      <c r="NOJ52" s="64"/>
      <c r="NOK52" s="64"/>
      <c r="NOL52" s="64"/>
      <c r="NOM52" s="64"/>
      <c r="NON52" s="64"/>
      <c r="NOO52" s="64"/>
      <c r="NOP52" s="64"/>
      <c r="NOQ52" s="64"/>
      <c r="NOR52" s="64"/>
      <c r="NOS52" s="64"/>
      <c r="NOT52" s="64"/>
      <c r="NOU52" s="64"/>
      <c r="NOV52" s="64"/>
      <c r="NOW52" s="64"/>
      <c r="NOX52" s="64"/>
      <c r="NOY52" s="64"/>
      <c r="NOZ52" s="64"/>
      <c r="NPA52" s="64"/>
      <c r="NPB52" s="64"/>
      <c r="NPC52" s="64"/>
      <c r="NPD52" s="64"/>
      <c r="NPE52" s="64"/>
      <c r="NPF52" s="64"/>
      <c r="NPG52" s="64"/>
      <c r="NPH52" s="64"/>
      <c r="NPI52" s="64"/>
      <c r="NPJ52" s="64"/>
      <c r="NPK52" s="64"/>
      <c r="NPL52" s="64"/>
      <c r="NPM52" s="64"/>
      <c r="NPN52" s="64"/>
      <c r="NPO52" s="64"/>
      <c r="NPP52" s="64"/>
      <c r="NPQ52" s="64"/>
      <c r="NPR52" s="64"/>
      <c r="NPS52" s="64"/>
      <c r="NPT52" s="64"/>
      <c r="NPU52" s="64"/>
      <c r="NPV52" s="64"/>
      <c r="NPW52" s="64"/>
      <c r="NPX52" s="64"/>
      <c r="NPY52" s="64"/>
      <c r="NPZ52" s="64"/>
      <c r="NQA52" s="64"/>
      <c r="NQB52" s="64"/>
      <c r="NQC52" s="64"/>
      <c r="NQD52" s="64"/>
      <c r="NQE52" s="64"/>
      <c r="NQF52" s="64"/>
      <c r="NQG52" s="64"/>
      <c r="NQH52" s="64"/>
      <c r="NQI52" s="64"/>
      <c r="NQJ52" s="64"/>
      <c r="NQK52" s="64"/>
      <c r="NQL52" s="64"/>
      <c r="NQM52" s="64"/>
      <c r="NQN52" s="64"/>
      <c r="NQO52" s="64"/>
      <c r="NQP52" s="64"/>
      <c r="NQQ52" s="64"/>
      <c r="NQR52" s="64"/>
      <c r="NQS52" s="64"/>
      <c r="NQT52" s="64"/>
      <c r="NQU52" s="64"/>
      <c r="NQV52" s="64"/>
      <c r="NQW52" s="64"/>
      <c r="NQX52" s="64"/>
      <c r="NQY52" s="64"/>
      <c r="NQZ52" s="64"/>
      <c r="NRA52" s="64"/>
      <c r="NRB52" s="64"/>
      <c r="NRC52" s="64"/>
      <c r="NRD52" s="64"/>
      <c r="NRE52" s="64"/>
      <c r="NRF52" s="64"/>
      <c r="NRG52" s="64"/>
      <c r="NRH52" s="64"/>
      <c r="NRI52" s="64"/>
      <c r="NRJ52" s="64"/>
      <c r="NRK52" s="64"/>
      <c r="NRL52" s="64"/>
      <c r="NRM52" s="64"/>
      <c r="NRN52" s="64"/>
      <c r="NRO52" s="64"/>
      <c r="NRP52" s="64"/>
      <c r="NRQ52" s="64"/>
      <c r="NRR52" s="64"/>
      <c r="NRS52" s="64"/>
      <c r="NRT52" s="64"/>
      <c r="NRU52" s="64"/>
      <c r="NRV52" s="64"/>
      <c r="NRW52" s="64"/>
      <c r="NRX52" s="64"/>
      <c r="NRY52" s="64"/>
      <c r="NRZ52" s="64"/>
      <c r="NSA52" s="64"/>
      <c r="NSB52" s="64"/>
      <c r="NSC52" s="64"/>
      <c r="NSD52" s="64"/>
      <c r="NSE52" s="64"/>
      <c r="NSF52" s="64"/>
      <c r="NSG52" s="64"/>
      <c r="NSH52" s="64"/>
      <c r="NSI52" s="64"/>
      <c r="NSJ52" s="64"/>
      <c r="NSK52" s="64"/>
      <c r="NSL52" s="64"/>
      <c r="NSM52" s="64"/>
      <c r="NSN52" s="64"/>
      <c r="NSO52" s="64"/>
      <c r="NSP52" s="64"/>
      <c r="NSQ52" s="64"/>
      <c r="NSR52" s="64"/>
      <c r="NSS52" s="64"/>
      <c r="NST52" s="64"/>
      <c r="NSU52" s="64"/>
      <c r="NSV52" s="64"/>
      <c r="NSW52" s="64"/>
      <c r="NSX52" s="64"/>
      <c r="NSY52" s="64"/>
      <c r="NSZ52" s="64"/>
      <c r="NTA52" s="64"/>
      <c r="NTB52" s="64"/>
      <c r="NTC52" s="64"/>
      <c r="NTD52" s="64"/>
      <c r="NTE52" s="64"/>
      <c r="NTF52" s="64"/>
      <c r="NTG52" s="64"/>
      <c r="NTH52" s="64"/>
      <c r="NTI52" s="64"/>
      <c r="NTJ52" s="64"/>
      <c r="NTK52" s="64"/>
      <c r="NTL52" s="64"/>
      <c r="NTM52" s="64"/>
      <c r="NTN52" s="64"/>
      <c r="NTO52" s="64"/>
      <c r="NTP52" s="64"/>
      <c r="NTQ52" s="64"/>
      <c r="NTR52" s="64"/>
      <c r="NTS52" s="64"/>
      <c r="NTT52" s="64"/>
      <c r="NTU52" s="64"/>
      <c r="NTV52" s="64"/>
      <c r="NTW52" s="64"/>
      <c r="NTX52" s="64"/>
      <c r="NTY52" s="64"/>
      <c r="NTZ52" s="64"/>
      <c r="NUA52" s="64"/>
      <c r="NUB52" s="64"/>
      <c r="NUC52" s="64"/>
      <c r="NUD52" s="64"/>
      <c r="NUE52" s="64"/>
      <c r="NUF52" s="64"/>
      <c r="NUG52" s="64"/>
      <c r="NUH52" s="64"/>
      <c r="NUI52" s="64"/>
      <c r="NUJ52" s="64"/>
      <c r="NUK52" s="64"/>
      <c r="NUL52" s="64"/>
      <c r="NUM52" s="64"/>
      <c r="NUN52" s="64"/>
      <c r="NUO52" s="64"/>
      <c r="NUP52" s="64"/>
      <c r="NUQ52" s="64"/>
      <c r="NUR52" s="64"/>
      <c r="NUS52" s="64"/>
      <c r="NUT52" s="64"/>
      <c r="NUU52" s="64"/>
      <c r="NUV52" s="64"/>
      <c r="NUW52" s="64"/>
      <c r="NUX52" s="64"/>
      <c r="NUY52" s="64"/>
      <c r="NUZ52" s="64"/>
      <c r="NVA52" s="64"/>
      <c r="NVB52" s="64"/>
      <c r="NVC52" s="64"/>
      <c r="NVD52" s="64"/>
      <c r="NVE52" s="64"/>
      <c r="NVF52" s="64"/>
      <c r="NVG52" s="64"/>
      <c r="NVH52" s="64"/>
      <c r="NVI52" s="64"/>
      <c r="NVJ52" s="64"/>
      <c r="NVK52" s="64"/>
      <c r="NVL52" s="64"/>
      <c r="NVM52" s="64"/>
      <c r="NVN52" s="64"/>
      <c r="NVO52" s="64"/>
      <c r="NVP52" s="64"/>
      <c r="NVQ52" s="64"/>
      <c r="NVR52" s="64"/>
      <c r="NVS52" s="64"/>
      <c r="NVT52" s="64"/>
      <c r="NVU52" s="64"/>
      <c r="NVV52" s="64"/>
      <c r="NVW52" s="64"/>
      <c r="NVX52" s="64"/>
      <c r="NVY52" s="64"/>
      <c r="NVZ52" s="64"/>
      <c r="NWA52" s="64"/>
      <c r="NWB52" s="64"/>
      <c r="NWC52" s="64"/>
      <c r="NWD52" s="64"/>
      <c r="NWE52" s="64"/>
      <c r="NWF52" s="64"/>
      <c r="NWG52" s="64"/>
      <c r="NWH52" s="64"/>
      <c r="NWI52" s="64"/>
      <c r="NWJ52" s="64"/>
      <c r="NWK52" s="64"/>
      <c r="NWL52" s="64"/>
      <c r="NWM52" s="64"/>
      <c r="NWN52" s="64"/>
      <c r="NWO52" s="64"/>
      <c r="NWP52" s="64"/>
      <c r="NWQ52" s="64"/>
      <c r="NWR52" s="64"/>
      <c r="NWS52" s="64"/>
      <c r="NWT52" s="64"/>
      <c r="NWU52" s="64"/>
      <c r="NWV52" s="64"/>
      <c r="NWW52" s="64"/>
      <c r="NWX52" s="64"/>
      <c r="NWY52" s="64"/>
      <c r="NWZ52" s="64"/>
      <c r="NXA52" s="64"/>
      <c r="NXB52" s="64"/>
      <c r="NXC52" s="64"/>
      <c r="NXD52" s="64"/>
      <c r="NXE52" s="64"/>
      <c r="NXF52" s="64"/>
      <c r="NXG52" s="64"/>
      <c r="NXH52" s="64"/>
      <c r="NXI52" s="64"/>
      <c r="NXJ52" s="64"/>
      <c r="NXK52" s="64"/>
      <c r="NXL52" s="64"/>
      <c r="NXM52" s="64"/>
      <c r="NXN52" s="64"/>
      <c r="NXO52" s="64"/>
      <c r="NXP52" s="64"/>
      <c r="NXQ52" s="64"/>
      <c r="NXR52" s="64"/>
      <c r="NXS52" s="64"/>
      <c r="NXT52" s="64"/>
      <c r="NXU52" s="64"/>
      <c r="NXV52" s="64"/>
      <c r="NXW52" s="64"/>
      <c r="NXX52" s="64"/>
      <c r="NXY52" s="64"/>
      <c r="NXZ52" s="64"/>
      <c r="NYA52" s="64"/>
      <c r="NYB52" s="64"/>
      <c r="NYC52" s="64"/>
      <c r="NYD52" s="64"/>
      <c r="NYE52" s="64"/>
      <c r="NYF52" s="64"/>
      <c r="NYG52" s="64"/>
      <c r="NYH52" s="64"/>
      <c r="NYI52" s="64"/>
      <c r="NYJ52" s="64"/>
      <c r="NYK52" s="64"/>
      <c r="NYL52" s="64"/>
      <c r="NYM52" s="64"/>
      <c r="NYN52" s="64"/>
      <c r="NYO52" s="64"/>
      <c r="NYP52" s="64"/>
      <c r="NYQ52" s="64"/>
      <c r="NYR52" s="64"/>
      <c r="NYS52" s="64"/>
      <c r="NYT52" s="64"/>
      <c r="NYU52" s="64"/>
      <c r="NYV52" s="64"/>
      <c r="NYW52" s="64"/>
      <c r="NYX52" s="64"/>
      <c r="NYY52" s="64"/>
      <c r="NYZ52" s="64"/>
      <c r="NZA52" s="64"/>
      <c r="NZB52" s="64"/>
      <c r="NZC52" s="64"/>
      <c r="NZD52" s="64"/>
      <c r="NZE52" s="64"/>
      <c r="NZF52" s="64"/>
      <c r="NZG52" s="64"/>
      <c r="NZH52" s="64"/>
      <c r="NZI52" s="64"/>
      <c r="NZJ52" s="64"/>
      <c r="NZK52" s="64"/>
      <c r="NZL52" s="64"/>
      <c r="NZM52" s="64"/>
      <c r="NZN52" s="64"/>
      <c r="NZO52" s="64"/>
      <c r="NZP52" s="64"/>
      <c r="NZQ52" s="64"/>
      <c r="NZR52" s="64"/>
      <c r="NZS52" s="64"/>
      <c r="NZT52" s="64"/>
      <c r="NZU52" s="64"/>
      <c r="NZV52" s="64"/>
      <c r="NZW52" s="64"/>
      <c r="NZX52" s="64"/>
      <c r="NZY52" s="64"/>
      <c r="NZZ52" s="64"/>
      <c r="OAA52" s="64"/>
      <c r="OAB52" s="64"/>
      <c r="OAC52" s="64"/>
      <c r="OAD52" s="64"/>
      <c r="OAE52" s="64"/>
      <c r="OAF52" s="64"/>
      <c r="OAG52" s="64"/>
      <c r="OAH52" s="64"/>
      <c r="OAI52" s="64"/>
      <c r="OAJ52" s="64"/>
      <c r="OAK52" s="64"/>
      <c r="OAL52" s="64"/>
      <c r="OAM52" s="64"/>
      <c r="OAN52" s="64"/>
      <c r="OAO52" s="64"/>
      <c r="OAP52" s="64"/>
      <c r="OAQ52" s="64"/>
      <c r="OAR52" s="64"/>
      <c r="OAS52" s="64"/>
      <c r="OAT52" s="64"/>
      <c r="OAU52" s="64"/>
      <c r="OAV52" s="64"/>
      <c r="OAW52" s="64"/>
      <c r="OAX52" s="64"/>
      <c r="OAY52" s="64"/>
      <c r="OAZ52" s="64"/>
      <c r="OBA52" s="64"/>
      <c r="OBB52" s="64"/>
      <c r="OBC52" s="64"/>
      <c r="OBD52" s="64"/>
      <c r="OBE52" s="64"/>
      <c r="OBF52" s="64"/>
      <c r="OBG52" s="64"/>
      <c r="OBH52" s="64"/>
      <c r="OBI52" s="64"/>
      <c r="OBJ52" s="64"/>
      <c r="OBK52" s="64"/>
      <c r="OBL52" s="64"/>
      <c r="OBM52" s="64"/>
      <c r="OBN52" s="64"/>
      <c r="OBO52" s="64"/>
      <c r="OBP52" s="64"/>
      <c r="OBQ52" s="64"/>
      <c r="OBR52" s="64"/>
      <c r="OBS52" s="64"/>
      <c r="OBT52" s="64"/>
      <c r="OBU52" s="64"/>
      <c r="OBV52" s="64"/>
      <c r="OBW52" s="64"/>
      <c r="OBX52" s="64"/>
      <c r="OBY52" s="64"/>
      <c r="OBZ52" s="64"/>
      <c r="OCA52" s="64"/>
      <c r="OCB52" s="64"/>
      <c r="OCC52" s="64"/>
      <c r="OCD52" s="64"/>
      <c r="OCE52" s="64"/>
      <c r="OCF52" s="64"/>
      <c r="OCG52" s="64"/>
      <c r="OCH52" s="64"/>
      <c r="OCI52" s="64"/>
      <c r="OCJ52" s="64"/>
      <c r="OCK52" s="64"/>
      <c r="OCL52" s="64"/>
      <c r="OCM52" s="64"/>
      <c r="OCN52" s="64"/>
      <c r="OCO52" s="64"/>
      <c r="OCP52" s="64"/>
      <c r="OCQ52" s="64"/>
      <c r="OCR52" s="64"/>
      <c r="OCS52" s="64"/>
      <c r="OCT52" s="64"/>
      <c r="OCU52" s="64"/>
      <c r="OCV52" s="64"/>
      <c r="OCW52" s="64"/>
      <c r="OCX52" s="64"/>
      <c r="OCY52" s="64"/>
      <c r="OCZ52" s="64"/>
      <c r="ODA52" s="64"/>
      <c r="ODB52" s="64"/>
      <c r="ODC52" s="64"/>
      <c r="ODD52" s="64"/>
      <c r="ODE52" s="64"/>
      <c r="ODF52" s="64"/>
      <c r="ODG52" s="64"/>
      <c r="ODH52" s="64"/>
      <c r="ODI52" s="64"/>
      <c r="ODJ52" s="64"/>
      <c r="ODK52" s="64"/>
      <c r="ODL52" s="64"/>
      <c r="ODM52" s="64"/>
      <c r="ODN52" s="64"/>
      <c r="ODO52" s="64"/>
      <c r="ODP52" s="64"/>
      <c r="ODQ52" s="64"/>
      <c r="ODR52" s="64"/>
      <c r="ODS52" s="64"/>
      <c r="ODT52" s="64"/>
      <c r="ODU52" s="64"/>
      <c r="ODV52" s="64"/>
      <c r="ODW52" s="64"/>
      <c r="ODX52" s="64"/>
      <c r="ODY52" s="64"/>
      <c r="ODZ52" s="64"/>
      <c r="OEA52" s="64"/>
      <c r="OEB52" s="64"/>
      <c r="OEC52" s="64"/>
      <c r="OED52" s="64"/>
      <c r="OEE52" s="64"/>
      <c r="OEF52" s="64"/>
      <c r="OEG52" s="64"/>
      <c r="OEH52" s="64"/>
      <c r="OEI52" s="64"/>
      <c r="OEJ52" s="64"/>
      <c r="OEK52" s="64"/>
      <c r="OEL52" s="64"/>
      <c r="OEM52" s="64"/>
      <c r="OEN52" s="64"/>
      <c r="OEO52" s="64"/>
      <c r="OEP52" s="64"/>
      <c r="OEQ52" s="64"/>
      <c r="OER52" s="64"/>
      <c r="OES52" s="64"/>
      <c r="OET52" s="64"/>
      <c r="OEU52" s="64"/>
      <c r="OEV52" s="64"/>
      <c r="OEW52" s="64"/>
      <c r="OEX52" s="64"/>
      <c r="OEY52" s="64"/>
      <c r="OEZ52" s="64"/>
      <c r="OFA52" s="64"/>
      <c r="OFB52" s="64"/>
      <c r="OFC52" s="64"/>
      <c r="OFD52" s="64"/>
      <c r="OFE52" s="64"/>
      <c r="OFF52" s="64"/>
      <c r="OFG52" s="64"/>
      <c r="OFH52" s="64"/>
      <c r="OFI52" s="64"/>
      <c r="OFJ52" s="64"/>
      <c r="OFK52" s="64"/>
      <c r="OFL52" s="64"/>
      <c r="OFM52" s="64"/>
      <c r="OFN52" s="64"/>
      <c r="OFO52" s="64"/>
      <c r="OFP52" s="64"/>
      <c r="OFQ52" s="64"/>
      <c r="OFR52" s="64"/>
      <c r="OFS52" s="64"/>
      <c r="OFT52" s="64"/>
      <c r="OFU52" s="64"/>
      <c r="OFV52" s="64"/>
      <c r="OFW52" s="64"/>
      <c r="OFX52" s="64"/>
      <c r="OFY52" s="64"/>
      <c r="OFZ52" s="64"/>
      <c r="OGA52" s="64"/>
      <c r="OGB52" s="64"/>
      <c r="OGC52" s="64"/>
      <c r="OGD52" s="64"/>
      <c r="OGE52" s="64"/>
      <c r="OGF52" s="64"/>
      <c r="OGG52" s="64"/>
      <c r="OGH52" s="64"/>
      <c r="OGI52" s="64"/>
      <c r="OGJ52" s="64"/>
      <c r="OGK52" s="64"/>
      <c r="OGL52" s="64"/>
      <c r="OGM52" s="64"/>
      <c r="OGN52" s="64"/>
      <c r="OGO52" s="64"/>
      <c r="OGP52" s="64"/>
      <c r="OGQ52" s="64"/>
      <c r="OGR52" s="64"/>
      <c r="OGS52" s="64"/>
      <c r="OGT52" s="64"/>
      <c r="OGU52" s="64"/>
      <c r="OGV52" s="64"/>
      <c r="OGW52" s="64"/>
      <c r="OGX52" s="64"/>
      <c r="OGY52" s="64"/>
      <c r="OGZ52" s="64"/>
      <c r="OHA52" s="64"/>
      <c r="OHB52" s="64"/>
      <c r="OHC52" s="64"/>
      <c r="OHD52" s="64"/>
      <c r="OHE52" s="64"/>
      <c r="OHF52" s="64"/>
      <c r="OHG52" s="64"/>
      <c r="OHH52" s="64"/>
      <c r="OHI52" s="64"/>
      <c r="OHJ52" s="64"/>
      <c r="OHK52" s="64"/>
      <c r="OHL52" s="64"/>
      <c r="OHM52" s="64"/>
      <c r="OHN52" s="64"/>
      <c r="OHO52" s="64"/>
      <c r="OHP52" s="64"/>
      <c r="OHQ52" s="64"/>
      <c r="OHR52" s="64"/>
      <c r="OHS52" s="64"/>
      <c r="OHT52" s="64"/>
      <c r="OHU52" s="64"/>
      <c r="OHV52" s="64"/>
      <c r="OHW52" s="64"/>
      <c r="OHX52" s="64"/>
      <c r="OHY52" s="64"/>
      <c r="OHZ52" s="64"/>
      <c r="OIA52" s="64"/>
      <c r="OIB52" s="64"/>
      <c r="OIC52" s="64"/>
      <c r="OID52" s="64"/>
      <c r="OIE52" s="64"/>
      <c r="OIF52" s="64"/>
      <c r="OIG52" s="64"/>
      <c r="OIH52" s="64"/>
      <c r="OII52" s="64"/>
      <c r="OIJ52" s="64"/>
      <c r="OIK52" s="64"/>
      <c r="OIL52" s="64"/>
      <c r="OIM52" s="64"/>
      <c r="OIN52" s="64"/>
      <c r="OIO52" s="64"/>
      <c r="OIP52" s="64"/>
      <c r="OIQ52" s="64"/>
      <c r="OIR52" s="64"/>
      <c r="OIS52" s="64"/>
      <c r="OIT52" s="64"/>
      <c r="OIU52" s="64"/>
      <c r="OIV52" s="64"/>
      <c r="OIW52" s="64"/>
      <c r="OIX52" s="64"/>
      <c r="OIY52" s="64"/>
      <c r="OIZ52" s="64"/>
      <c r="OJA52" s="64"/>
      <c r="OJB52" s="64"/>
      <c r="OJC52" s="64"/>
      <c r="OJD52" s="64"/>
      <c r="OJE52" s="64"/>
      <c r="OJF52" s="64"/>
      <c r="OJG52" s="64"/>
      <c r="OJH52" s="64"/>
      <c r="OJI52" s="64"/>
      <c r="OJJ52" s="64"/>
      <c r="OJK52" s="64"/>
      <c r="OJL52" s="64"/>
      <c r="OJM52" s="64"/>
      <c r="OJN52" s="64"/>
      <c r="OJO52" s="64"/>
      <c r="OJP52" s="64"/>
      <c r="OJQ52" s="64"/>
      <c r="OJR52" s="64"/>
      <c r="OJS52" s="64"/>
      <c r="OJT52" s="64"/>
      <c r="OJU52" s="64"/>
      <c r="OJV52" s="64"/>
      <c r="OJW52" s="64"/>
      <c r="OJX52" s="64"/>
      <c r="OJY52" s="64"/>
      <c r="OJZ52" s="64"/>
      <c r="OKA52" s="64"/>
      <c r="OKB52" s="64"/>
      <c r="OKC52" s="64"/>
      <c r="OKD52" s="64"/>
      <c r="OKE52" s="64"/>
      <c r="OKF52" s="64"/>
      <c r="OKG52" s="64"/>
      <c r="OKH52" s="64"/>
      <c r="OKI52" s="64"/>
      <c r="OKJ52" s="64"/>
      <c r="OKK52" s="64"/>
      <c r="OKL52" s="64"/>
      <c r="OKM52" s="64"/>
      <c r="OKN52" s="64"/>
      <c r="OKO52" s="64"/>
      <c r="OKP52" s="64"/>
      <c r="OKQ52" s="64"/>
      <c r="OKR52" s="64"/>
      <c r="OKS52" s="64"/>
      <c r="OKT52" s="64"/>
      <c r="OKU52" s="64"/>
      <c r="OKV52" s="64"/>
      <c r="OKW52" s="64"/>
      <c r="OKX52" s="64"/>
      <c r="OKY52" s="64"/>
      <c r="OKZ52" s="64"/>
      <c r="OLA52" s="64"/>
      <c r="OLB52" s="64"/>
      <c r="OLC52" s="64"/>
      <c r="OLD52" s="64"/>
      <c r="OLE52" s="64"/>
      <c r="OLF52" s="64"/>
      <c r="OLG52" s="64"/>
      <c r="OLH52" s="64"/>
      <c r="OLI52" s="64"/>
      <c r="OLJ52" s="64"/>
      <c r="OLK52" s="64"/>
      <c r="OLL52" s="64"/>
      <c r="OLM52" s="64"/>
      <c r="OLN52" s="64"/>
      <c r="OLO52" s="64"/>
      <c r="OLP52" s="64"/>
      <c r="OLQ52" s="64"/>
      <c r="OLR52" s="64"/>
      <c r="OLS52" s="64"/>
      <c r="OLT52" s="64"/>
      <c r="OLU52" s="64"/>
      <c r="OLV52" s="64"/>
      <c r="OLW52" s="64"/>
      <c r="OLX52" s="64"/>
      <c r="OLY52" s="64"/>
      <c r="OLZ52" s="64"/>
      <c r="OMA52" s="64"/>
      <c r="OMB52" s="64"/>
      <c r="OMC52" s="64"/>
      <c r="OMD52" s="64"/>
      <c r="OME52" s="64"/>
      <c r="OMF52" s="64"/>
      <c r="OMG52" s="64"/>
      <c r="OMH52" s="64"/>
      <c r="OMI52" s="64"/>
      <c r="OMJ52" s="64"/>
      <c r="OMK52" s="64"/>
      <c r="OML52" s="64"/>
      <c r="OMM52" s="64"/>
      <c r="OMN52" s="64"/>
      <c r="OMO52" s="64"/>
      <c r="OMP52" s="64"/>
      <c r="OMQ52" s="64"/>
      <c r="OMR52" s="64"/>
      <c r="OMS52" s="64"/>
      <c r="OMT52" s="64"/>
      <c r="OMU52" s="64"/>
      <c r="OMV52" s="64"/>
      <c r="OMW52" s="64"/>
      <c r="OMX52" s="64"/>
      <c r="OMY52" s="64"/>
      <c r="OMZ52" s="64"/>
      <c r="ONA52" s="64"/>
      <c r="ONB52" s="64"/>
      <c r="ONC52" s="64"/>
      <c r="OND52" s="64"/>
      <c r="ONE52" s="64"/>
      <c r="ONF52" s="64"/>
      <c r="ONG52" s="64"/>
      <c r="ONH52" s="64"/>
      <c r="ONI52" s="64"/>
      <c r="ONJ52" s="64"/>
      <c r="ONK52" s="64"/>
      <c r="ONL52" s="64"/>
      <c r="ONM52" s="64"/>
      <c r="ONN52" s="64"/>
      <c r="ONO52" s="64"/>
      <c r="ONP52" s="64"/>
      <c r="ONQ52" s="64"/>
      <c r="ONR52" s="64"/>
      <c r="ONS52" s="64"/>
      <c r="ONT52" s="64"/>
      <c r="ONU52" s="64"/>
      <c r="ONV52" s="64"/>
      <c r="ONW52" s="64"/>
      <c r="ONX52" s="64"/>
      <c r="ONY52" s="64"/>
      <c r="ONZ52" s="64"/>
      <c r="OOA52" s="64"/>
      <c r="OOB52" s="64"/>
      <c r="OOC52" s="64"/>
      <c r="OOD52" s="64"/>
      <c r="OOE52" s="64"/>
      <c r="OOF52" s="64"/>
      <c r="OOG52" s="64"/>
      <c r="OOH52" s="64"/>
      <c r="OOI52" s="64"/>
      <c r="OOJ52" s="64"/>
      <c r="OOK52" s="64"/>
      <c r="OOL52" s="64"/>
      <c r="OOM52" s="64"/>
      <c r="OON52" s="64"/>
      <c r="OOO52" s="64"/>
      <c r="OOP52" s="64"/>
      <c r="OOQ52" s="64"/>
      <c r="OOR52" s="64"/>
      <c r="OOS52" s="64"/>
      <c r="OOT52" s="64"/>
      <c r="OOU52" s="64"/>
      <c r="OOV52" s="64"/>
      <c r="OOW52" s="64"/>
      <c r="OOX52" s="64"/>
      <c r="OOY52" s="64"/>
      <c r="OOZ52" s="64"/>
      <c r="OPA52" s="64"/>
      <c r="OPB52" s="64"/>
      <c r="OPC52" s="64"/>
      <c r="OPD52" s="64"/>
      <c r="OPE52" s="64"/>
      <c r="OPF52" s="64"/>
      <c r="OPG52" s="64"/>
      <c r="OPH52" s="64"/>
      <c r="OPI52" s="64"/>
      <c r="OPJ52" s="64"/>
      <c r="OPK52" s="64"/>
      <c r="OPL52" s="64"/>
      <c r="OPM52" s="64"/>
      <c r="OPN52" s="64"/>
      <c r="OPO52" s="64"/>
      <c r="OPP52" s="64"/>
      <c r="OPQ52" s="64"/>
      <c r="OPR52" s="64"/>
      <c r="OPS52" s="64"/>
      <c r="OPT52" s="64"/>
      <c r="OPU52" s="64"/>
      <c r="OPV52" s="64"/>
      <c r="OPW52" s="64"/>
      <c r="OPX52" s="64"/>
      <c r="OPY52" s="64"/>
      <c r="OPZ52" s="64"/>
      <c r="OQA52" s="64"/>
      <c r="OQB52" s="64"/>
      <c r="OQC52" s="64"/>
      <c r="OQD52" s="64"/>
      <c r="OQE52" s="64"/>
      <c r="OQF52" s="64"/>
      <c r="OQG52" s="64"/>
      <c r="OQH52" s="64"/>
      <c r="OQI52" s="64"/>
      <c r="OQJ52" s="64"/>
      <c r="OQK52" s="64"/>
      <c r="OQL52" s="64"/>
      <c r="OQM52" s="64"/>
      <c r="OQN52" s="64"/>
      <c r="OQO52" s="64"/>
      <c r="OQP52" s="64"/>
      <c r="OQQ52" s="64"/>
      <c r="OQR52" s="64"/>
      <c r="OQS52" s="64"/>
      <c r="OQT52" s="64"/>
      <c r="OQU52" s="64"/>
      <c r="OQV52" s="64"/>
      <c r="OQW52" s="64"/>
      <c r="OQX52" s="64"/>
      <c r="OQY52" s="64"/>
      <c r="OQZ52" s="64"/>
      <c r="ORA52" s="64"/>
      <c r="ORB52" s="64"/>
      <c r="ORC52" s="64"/>
      <c r="ORD52" s="64"/>
      <c r="ORE52" s="64"/>
      <c r="ORF52" s="64"/>
      <c r="ORG52" s="64"/>
      <c r="ORH52" s="64"/>
      <c r="ORI52" s="64"/>
      <c r="ORJ52" s="64"/>
      <c r="ORK52" s="64"/>
      <c r="ORL52" s="64"/>
      <c r="ORM52" s="64"/>
      <c r="ORN52" s="64"/>
      <c r="ORO52" s="64"/>
      <c r="ORP52" s="64"/>
      <c r="ORQ52" s="64"/>
      <c r="ORR52" s="64"/>
      <c r="ORS52" s="64"/>
      <c r="ORT52" s="64"/>
      <c r="ORU52" s="64"/>
      <c r="ORV52" s="64"/>
      <c r="ORW52" s="64"/>
      <c r="ORX52" s="64"/>
      <c r="ORY52" s="64"/>
      <c r="ORZ52" s="64"/>
      <c r="OSA52" s="64"/>
      <c r="OSB52" s="64"/>
      <c r="OSC52" s="64"/>
      <c r="OSD52" s="64"/>
      <c r="OSE52" s="64"/>
      <c r="OSF52" s="64"/>
      <c r="OSG52" s="64"/>
      <c r="OSH52" s="64"/>
      <c r="OSI52" s="64"/>
      <c r="OSJ52" s="64"/>
      <c r="OSK52" s="64"/>
      <c r="OSL52" s="64"/>
      <c r="OSM52" s="64"/>
      <c r="OSN52" s="64"/>
      <c r="OSO52" s="64"/>
      <c r="OSP52" s="64"/>
      <c r="OSQ52" s="64"/>
      <c r="OSR52" s="64"/>
      <c r="OSS52" s="64"/>
      <c r="OST52" s="64"/>
      <c r="OSU52" s="64"/>
      <c r="OSV52" s="64"/>
      <c r="OSW52" s="64"/>
      <c r="OSX52" s="64"/>
      <c r="OSY52" s="64"/>
      <c r="OSZ52" s="64"/>
      <c r="OTA52" s="64"/>
      <c r="OTB52" s="64"/>
      <c r="OTC52" s="64"/>
      <c r="OTD52" s="64"/>
      <c r="OTE52" s="64"/>
      <c r="OTF52" s="64"/>
      <c r="OTG52" s="64"/>
      <c r="OTH52" s="64"/>
      <c r="OTI52" s="64"/>
      <c r="OTJ52" s="64"/>
      <c r="OTK52" s="64"/>
      <c r="OTL52" s="64"/>
      <c r="OTM52" s="64"/>
      <c r="OTN52" s="64"/>
      <c r="OTO52" s="64"/>
      <c r="OTP52" s="64"/>
      <c r="OTQ52" s="64"/>
      <c r="OTR52" s="64"/>
      <c r="OTS52" s="64"/>
      <c r="OTT52" s="64"/>
      <c r="OTU52" s="64"/>
      <c r="OTV52" s="64"/>
      <c r="OTW52" s="64"/>
      <c r="OTX52" s="64"/>
      <c r="OTY52" s="64"/>
      <c r="OTZ52" s="64"/>
      <c r="OUA52" s="64"/>
      <c r="OUB52" s="64"/>
      <c r="OUC52" s="64"/>
      <c r="OUD52" s="64"/>
      <c r="OUE52" s="64"/>
      <c r="OUF52" s="64"/>
      <c r="OUG52" s="64"/>
      <c r="OUH52" s="64"/>
      <c r="OUI52" s="64"/>
      <c r="OUJ52" s="64"/>
      <c r="OUK52" s="64"/>
      <c r="OUL52" s="64"/>
      <c r="OUM52" s="64"/>
      <c r="OUN52" s="64"/>
      <c r="OUO52" s="64"/>
      <c r="OUP52" s="64"/>
      <c r="OUQ52" s="64"/>
      <c r="OUR52" s="64"/>
      <c r="OUS52" s="64"/>
      <c r="OUT52" s="64"/>
      <c r="OUU52" s="64"/>
      <c r="OUV52" s="64"/>
      <c r="OUW52" s="64"/>
      <c r="OUX52" s="64"/>
      <c r="OUY52" s="64"/>
      <c r="OUZ52" s="64"/>
      <c r="OVA52" s="64"/>
      <c r="OVB52" s="64"/>
      <c r="OVC52" s="64"/>
      <c r="OVD52" s="64"/>
      <c r="OVE52" s="64"/>
      <c r="OVF52" s="64"/>
      <c r="OVG52" s="64"/>
      <c r="OVH52" s="64"/>
      <c r="OVI52" s="64"/>
      <c r="OVJ52" s="64"/>
      <c r="OVK52" s="64"/>
      <c r="OVL52" s="64"/>
      <c r="OVM52" s="64"/>
      <c r="OVN52" s="64"/>
      <c r="OVO52" s="64"/>
      <c r="OVP52" s="64"/>
      <c r="OVQ52" s="64"/>
      <c r="OVR52" s="64"/>
      <c r="OVS52" s="64"/>
      <c r="OVT52" s="64"/>
      <c r="OVU52" s="64"/>
      <c r="OVV52" s="64"/>
      <c r="OVW52" s="64"/>
      <c r="OVX52" s="64"/>
      <c r="OVY52" s="64"/>
      <c r="OVZ52" s="64"/>
      <c r="OWA52" s="64"/>
      <c r="OWB52" s="64"/>
      <c r="OWC52" s="64"/>
      <c r="OWD52" s="64"/>
      <c r="OWE52" s="64"/>
      <c r="OWF52" s="64"/>
      <c r="OWG52" s="64"/>
      <c r="OWH52" s="64"/>
      <c r="OWI52" s="64"/>
      <c r="OWJ52" s="64"/>
      <c r="OWK52" s="64"/>
      <c r="OWL52" s="64"/>
      <c r="OWM52" s="64"/>
      <c r="OWN52" s="64"/>
      <c r="OWO52" s="64"/>
      <c r="OWP52" s="64"/>
      <c r="OWQ52" s="64"/>
      <c r="OWR52" s="64"/>
      <c r="OWS52" s="64"/>
      <c r="OWT52" s="64"/>
      <c r="OWU52" s="64"/>
      <c r="OWV52" s="64"/>
      <c r="OWW52" s="64"/>
      <c r="OWX52" s="64"/>
      <c r="OWY52" s="64"/>
      <c r="OWZ52" s="64"/>
      <c r="OXA52" s="64"/>
      <c r="OXB52" s="64"/>
      <c r="OXC52" s="64"/>
      <c r="OXD52" s="64"/>
      <c r="OXE52" s="64"/>
      <c r="OXF52" s="64"/>
      <c r="OXG52" s="64"/>
      <c r="OXH52" s="64"/>
      <c r="OXI52" s="64"/>
      <c r="OXJ52" s="64"/>
      <c r="OXK52" s="64"/>
      <c r="OXL52" s="64"/>
      <c r="OXM52" s="64"/>
      <c r="OXN52" s="64"/>
      <c r="OXO52" s="64"/>
      <c r="OXP52" s="64"/>
      <c r="OXQ52" s="64"/>
      <c r="OXR52" s="64"/>
      <c r="OXS52" s="64"/>
      <c r="OXT52" s="64"/>
      <c r="OXU52" s="64"/>
      <c r="OXV52" s="64"/>
      <c r="OXW52" s="64"/>
      <c r="OXX52" s="64"/>
      <c r="OXY52" s="64"/>
      <c r="OXZ52" s="64"/>
      <c r="OYA52" s="64"/>
      <c r="OYB52" s="64"/>
      <c r="OYC52" s="64"/>
      <c r="OYD52" s="64"/>
      <c r="OYE52" s="64"/>
      <c r="OYF52" s="64"/>
      <c r="OYG52" s="64"/>
      <c r="OYH52" s="64"/>
      <c r="OYI52" s="64"/>
      <c r="OYJ52" s="64"/>
      <c r="OYK52" s="64"/>
      <c r="OYL52" s="64"/>
      <c r="OYM52" s="64"/>
      <c r="OYN52" s="64"/>
      <c r="OYO52" s="64"/>
      <c r="OYP52" s="64"/>
      <c r="OYQ52" s="64"/>
      <c r="OYR52" s="64"/>
      <c r="OYS52" s="64"/>
      <c r="OYT52" s="64"/>
      <c r="OYU52" s="64"/>
      <c r="OYV52" s="64"/>
      <c r="OYW52" s="64"/>
      <c r="OYX52" s="64"/>
      <c r="OYY52" s="64"/>
      <c r="OYZ52" s="64"/>
      <c r="OZA52" s="64"/>
      <c r="OZB52" s="64"/>
      <c r="OZC52" s="64"/>
      <c r="OZD52" s="64"/>
      <c r="OZE52" s="64"/>
      <c r="OZF52" s="64"/>
      <c r="OZG52" s="64"/>
      <c r="OZH52" s="64"/>
      <c r="OZI52" s="64"/>
      <c r="OZJ52" s="64"/>
      <c r="OZK52" s="64"/>
      <c r="OZL52" s="64"/>
      <c r="OZM52" s="64"/>
      <c r="OZN52" s="64"/>
      <c r="OZO52" s="64"/>
      <c r="OZP52" s="64"/>
      <c r="OZQ52" s="64"/>
      <c r="OZR52" s="64"/>
      <c r="OZS52" s="64"/>
      <c r="OZT52" s="64"/>
      <c r="OZU52" s="64"/>
      <c r="OZV52" s="64"/>
      <c r="OZW52" s="64"/>
      <c r="OZX52" s="64"/>
      <c r="OZY52" s="64"/>
      <c r="OZZ52" s="64"/>
      <c r="PAA52" s="64"/>
      <c r="PAB52" s="64"/>
      <c r="PAC52" s="64"/>
      <c r="PAD52" s="64"/>
      <c r="PAE52" s="64"/>
      <c r="PAF52" s="64"/>
      <c r="PAG52" s="64"/>
      <c r="PAH52" s="64"/>
      <c r="PAI52" s="64"/>
      <c r="PAJ52" s="64"/>
      <c r="PAK52" s="64"/>
      <c r="PAL52" s="64"/>
      <c r="PAM52" s="64"/>
      <c r="PAN52" s="64"/>
      <c r="PAO52" s="64"/>
      <c r="PAP52" s="64"/>
      <c r="PAQ52" s="64"/>
      <c r="PAR52" s="64"/>
      <c r="PAS52" s="64"/>
      <c r="PAT52" s="64"/>
      <c r="PAU52" s="64"/>
      <c r="PAV52" s="64"/>
      <c r="PAW52" s="64"/>
      <c r="PAX52" s="64"/>
      <c r="PAY52" s="64"/>
      <c r="PAZ52" s="64"/>
      <c r="PBA52" s="64"/>
      <c r="PBB52" s="64"/>
      <c r="PBC52" s="64"/>
      <c r="PBD52" s="64"/>
      <c r="PBE52" s="64"/>
      <c r="PBF52" s="64"/>
      <c r="PBG52" s="64"/>
      <c r="PBH52" s="64"/>
      <c r="PBI52" s="64"/>
      <c r="PBJ52" s="64"/>
      <c r="PBK52" s="64"/>
      <c r="PBL52" s="64"/>
      <c r="PBM52" s="64"/>
      <c r="PBN52" s="64"/>
      <c r="PBO52" s="64"/>
      <c r="PBP52" s="64"/>
      <c r="PBQ52" s="64"/>
      <c r="PBR52" s="64"/>
      <c r="PBS52" s="64"/>
      <c r="PBT52" s="64"/>
      <c r="PBU52" s="64"/>
      <c r="PBV52" s="64"/>
      <c r="PBW52" s="64"/>
      <c r="PBX52" s="64"/>
      <c r="PBY52" s="64"/>
      <c r="PBZ52" s="64"/>
      <c r="PCA52" s="64"/>
      <c r="PCB52" s="64"/>
      <c r="PCC52" s="64"/>
      <c r="PCD52" s="64"/>
      <c r="PCE52" s="64"/>
      <c r="PCF52" s="64"/>
      <c r="PCG52" s="64"/>
      <c r="PCH52" s="64"/>
      <c r="PCI52" s="64"/>
      <c r="PCJ52" s="64"/>
      <c r="PCK52" s="64"/>
      <c r="PCL52" s="64"/>
      <c r="PCM52" s="64"/>
      <c r="PCN52" s="64"/>
      <c r="PCO52" s="64"/>
      <c r="PCP52" s="64"/>
      <c r="PCQ52" s="64"/>
      <c r="PCR52" s="64"/>
      <c r="PCS52" s="64"/>
      <c r="PCT52" s="64"/>
      <c r="PCU52" s="64"/>
      <c r="PCV52" s="64"/>
      <c r="PCW52" s="64"/>
      <c r="PCX52" s="64"/>
      <c r="PCY52" s="64"/>
      <c r="PCZ52" s="64"/>
      <c r="PDA52" s="64"/>
      <c r="PDB52" s="64"/>
      <c r="PDC52" s="64"/>
      <c r="PDD52" s="64"/>
      <c r="PDE52" s="64"/>
      <c r="PDF52" s="64"/>
      <c r="PDG52" s="64"/>
      <c r="PDH52" s="64"/>
      <c r="PDI52" s="64"/>
      <c r="PDJ52" s="64"/>
      <c r="PDK52" s="64"/>
      <c r="PDL52" s="64"/>
      <c r="PDM52" s="64"/>
      <c r="PDN52" s="64"/>
      <c r="PDO52" s="64"/>
      <c r="PDP52" s="64"/>
      <c r="PDQ52" s="64"/>
      <c r="PDR52" s="64"/>
      <c r="PDS52" s="64"/>
      <c r="PDT52" s="64"/>
      <c r="PDU52" s="64"/>
      <c r="PDV52" s="64"/>
      <c r="PDW52" s="64"/>
      <c r="PDX52" s="64"/>
      <c r="PDY52" s="64"/>
      <c r="PDZ52" s="64"/>
      <c r="PEA52" s="64"/>
      <c r="PEB52" s="64"/>
      <c r="PEC52" s="64"/>
      <c r="PED52" s="64"/>
      <c r="PEE52" s="64"/>
      <c r="PEF52" s="64"/>
      <c r="PEG52" s="64"/>
      <c r="PEH52" s="64"/>
      <c r="PEI52" s="64"/>
      <c r="PEJ52" s="64"/>
      <c r="PEK52" s="64"/>
      <c r="PEL52" s="64"/>
      <c r="PEM52" s="64"/>
      <c r="PEN52" s="64"/>
      <c r="PEO52" s="64"/>
      <c r="PEP52" s="64"/>
      <c r="PEQ52" s="64"/>
      <c r="PER52" s="64"/>
      <c r="PES52" s="64"/>
      <c r="PET52" s="64"/>
      <c r="PEU52" s="64"/>
      <c r="PEV52" s="64"/>
      <c r="PEW52" s="64"/>
      <c r="PEX52" s="64"/>
      <c r="PEY52" s="64"/>
      <c r="PEZ52" s="64"/>
      <c r="PFA52" s="64"/>
      <c r="PFB52" s="64"/>
      <c r="PFC52" s="64"/>
      <c r="PFD52" s="64"/>
      <c r="PFE52" s="64"/>
      <c r="PFF52" s="64"/>
      <c r="PFG52" s="64"/>
      <c r="PFH52" s="64"/>
      <c r="PFI52" s="64"/>
      <c r="PFJ52" s="64"/>
      <c r="PFK52" s="64"/>
      <c r="PFL52" s="64"/>
      <c r="PFM52" s="64"/>
      <c r="PFN52" s="64"/>
      <c r="PFO52" s="64"/>
      <c r="PFP52" s="64"/>
      <c r="PFQ52" s="64"/>
      <c r="PFR52" s="64"/>
      <c r="PFS52" s="64"/>
      <c r="PFT52" s="64"/>
      <c r="PFU52" s="64"/>
      <c r="PFV52" s="64"/>
      <c r="PFW52" s="64"/>
      <c r="PFX52" s="64"/>
      <c r="PFY52" s="64"/>
      <c r="PFZ52" s="64"/>
      <c r="PGA52" s="64"/>
      <c r="PGB52" s="64"/>
      <c r="PGC52" s="64"/>
      <c r="PGD52" s="64"/>
      <c r="PGE52" s="64"/>
      <c r="PGF52" s="64"/>
      <c r="PGG52" s="64"/>
      <c r="PGH52" s="64"/>
      <c r="PGI52" s="64"/>
      <c r="PGJ52" s="64"/>
      <c r="PGK52" s="64"/>
      <c r="PGL52" s="64"/>
      <c r="PGM52" s="64"/>
      <c r="PGN52" s="64"/>
      <c r="PGO52" s="64"/>
      <c r="PGP52" s="64"/>
      <c r="PGQ52" s="64"/>
      <c r="PGR52" s="64"/>
      <c r="PGS52" s="64"/>
      <c r="PGT52" s="64"/>
      <c r="PGU52" s="64"/>
      <c r="PGV52" s="64"/>
      <c r="PGW52" s="64"/>
      <c r="PGX52" s="64"/>
      <c r="PGY52" s="64"/>
      <c r="PGZ52" s="64"/>
      <c r="PHA52" s="64"/>
      <c r="PHB52" s="64"/>
      <c r="PHC52" s="64"/>
      <c r="PHD52" s="64"/>
      <c r="PHE52" s="64"/>
      <c r="PHF52" s="64"/>
      <c r="PHG52" s="64"/>
      <c r="PHH52" s="64"/>
      <c r="PHI52" s="64"/>
      <c r="PHJ52" s="64"/>
      <c r="PHK52" s="64"/>
      <c r="PHL52" s="64"/>
      <c r="PHM52" s="64"/>
      <c r="PHN52" s="64"/>
      <c r="PHO52" s="64"/>
      <c r="PHP52" s="64"/>
      <c r="PHQ52" s="64"/>
      <c r="PHR52" s="64"/>
      <c r="PHS52" s="64"/>
      <c r="PHT52" s="64"/>
      <c r="PHU52" s="64"/>
      <c r="PHV52" s="64"/>
      <c r="PHW52" s="64"/>
      <c r="PHX52" s="64"/>
      <c r="PHY52" s="64"/>
      <c r="PHZ52" s="64"/>
      <c r="PIA52" s="64"/>
      <c r="PIB52" s="64"/>
      <c r="PIC52" s="64"/>
      <c r="PID52" s="64"/>
      <c r="PIE52" s="64"/>
      <c r="PIF52" s="64"/>
      <c r="PIG52" s="64"/>
      <c r="PIH52" s="64"/>
      <c r="PII52" s="64"/>
      <c r="PIJ52" s="64"/>
      <c r="PIK52" s="64"/>
      <c r="PIL52" s="64"/>
      <c r="PIM52" s="64"/>
      <c r="PIN52" s="64"/>
      <c r="PIO52" s="64"/>
      <c r="PIP52" s="64"/>
      <c r="PIQ52" s="64"/>
      <c r="PIR52" s="64"/>
      <c r="PIS52" s="64"/>
      <c r="PIT52" s="64"/>
      <c r="PIU52" s="64"/>
      <c r="PIV52" s="64"/>
      <c r="PIW52" s="64"/>
      <c r="PIX52" s="64"/>
      <c r="PIY52" s="64"/>
      <c r="PIZ52" s="64"/>
      <c r="PJA52" s="64"/>
      <c r="PJB52" s="64"/>
      <c r="PJC52" s="64"/>
      <c r="PJD52" s="64"/>
      <c r="PJE52" s="64"/>
      <c r="PJF52" s="64"/>
      <c r="PJG52" s="64"/>
      <c r="PJH52" s="64"/>
      <c r="PJI52" s="64"/>
      <c r="PJJ52" s="64"/>
      <c r="PJK52" s="64"/>
      <c r="PJL52" s="64"/>
      <c r="PJM52" s="64"/>
      <c r="PJN52" s="64"/>
      <c r="PJO52" s="64"/>
      <c r="PJP52" s="64"/>
      <c r="PJQ52" s="64"/>
      <c r="PJR52" s="64"/>
      <c r="PJS52" s="64"/>
      <c r="PJT52" s="64"/>
      <c r="PJU52" s="64"/>
      <c r="PJV52" s="64"/>
      <c r="PJW52" s="64"/>
      <c r="PJX52" s="64"/>
      <c r="PJY52" s="64"/>
      <c r="PJZ52" s="64"/>
      <c r="PKA52" s="64"/>
      <c r="PKB52" s="64"/>
      <c r="PKC52" s="64"/>
      <c r="PKD52" s="64"/>
      <c r="PKE52" s="64"/>
      <c r="PKF52" s="64"/>
      <c r="PKG52" s="64"/>
      <c r="PKH52" s="64"/>
      <c r="PKI52" s="64"/>
      <c r="PKJ52" s="64"/>
      <c r="PKK52" s="64"/>
      <c r="PKL52" s="64"/>
      <c r="PKM52" s="64"/>
      <c r="PKN52" s="64"/>
      <c r="PKO52" s="64"/>
      <c r="PKP52" s="64"/>
      <c r="PKQ52" s="64"/>
      <c r="PKR52" s="64"/>
      <c r="PKS52" s="64"/>
      <c r="PKT52" s="64"/>
      <c r="PKU52" s="64"/>
      <c r="PKV52" s="64"/>
      <c r="PKW52" s="64"/>
      <c r="PKX52" s="64"/>
      <c r="PKY52" s="64"/>
      <c r="PKZ52" s="64"/>
      <c r="PLA52" s="64"/>
      <c r="PLB52" s="64"/>
      <c r="PLC52" s="64"/>
      <c r="PLD52" s="64"/>
      <c r="PLE52" s="64"/>
      <c r="PLF52" s="64"/>
      <c r="PLG52" s="64"/>
      <c r="PLH52" s="64"/>
      <c r="PLI52" s="64"/>
      <c r="PLJ52" s="64"/>
      <c r="PLK52" s="64"/>
      <c r="PLL52" s="64"/>
      <c r="PLM52" s="64"/>
      <c r="PLN52" s="64"/>
      <c r="PLO52" s="64"/>
      <c r="PLP52" s="64"/>
      <c r="PLQ52" s="64"/>
      <c r="PLR52" s="64"/>
      <c r="PLS52" s="64"/>
      <c r="PLT52" s="64"/>
      <c r="PLU52" s="64"/>
      <c r="PLV52" s="64"/>
      <c r="PLW52" s="64"/>
      <c r="PLX52" s="64"/>
      <c r="PLY52" s="64"/>
      <c r="PLZ52" s="64"/>
      <c r="PMA52" s="64"/>
      <c r="PMB52" s="64"/>
      <c r="PMC52" s="64"/>
      <c r="PMD52" s="64"/>
      <c r="PME52" s="64"/>
      <c r="PMF52" s="64"/>
      <c r="PMG52" s="64"/>
      <c r="PMH52" s="64"/>
      <c r="PMI52" s="64"/>
      <c r="PMJ52" s="64"/>
      <c r="PMK52" s="64"/>
      <c r="PML52" s="64"/>
      <c r="PMM52" s="64"/>
      <c r="PMN52" s="64"/>
      <c r="PMO52" s="64"/>
      <c r="PMP52" s="64"/>
      <c r="PMQ52" s="64"/>
      <c r="PMR52" s="64"/>
      <c r="PMS52" s="64"/>
      <c r="PMT52" s="64"/>
      <c r="PMU52" s="64"/>
      <c r="PMV52" s="64"/>
      <c r="PMW52" s="64"/>
      <c r="PMX52" s="64"/>
      <c r="PMY52" s="64"/>
      <c r="PMZ52" s="64"/>
      <c r="PNA52" s="64"/>
      <c r="PNB52" s="64"/>
      <c r="PNC52" s="64"/>
      <c r="PND52" s="64"/>
      <c r="PNE52" s="64"/>
      <c r="PNF52" s="64"/>
      <c r="PNG52" s="64"/>
      <c r="PNH52" s="64"/>
      <c r="PNI52" s="64"/>
      <c r="PNJ52" s="64"/>
      <c r="PNK52" s="64"/>
      <c r="PNL52" s="64"/>
      <c r="PNM52" s="64"/>
      <c r="PNN52" s="64"/>
      <c r="PNO52" s="64"/>
      <c r="PNP52" s="64"/>
      <c r="PNQ52" s="64"/>
      <c r="PNR52" s="64"/>
      <c r="PNS52" s="64"/>
      <c r="PNT52" s="64"/>
      <c r="PNU52" s="64"/>
      <c r="PNV52" s="64"/>
      <c r="PNW52" s="64"/>
      <c r="PNX52" s="64"/>
      <c r="PNY52" s="64"/>
      <c r="PNZ52" s="64"/>
      <c r="POA52" s="64"/>
      <c r="POB52" s="64"/>
      <c r="POC52" s="64"/>
      <c r="POD52" s="64"/>
      <c r="POE52" s="64"/>
      <c r="POF52" s="64"/>
      <c r="POG52" s="64"/>
      <c r="POH52" s="64"/>
      <c r="POI52" s="64"/>
      <c r="POJ52" s="64"/>
      <c r="POK52" s="64"/>
      <c r="POL52" s="64"/>
      <c r="POM52" s="64"/>
      <c r="PON52" s="64"/>
      <c r="POO52" s="64"/>
      <c r="POP52" s="64"/>
      <c r="POQ52" s="64"/>
      <c r="POR52" s="64"/>
      <c r="POS52" s="64"/>
      <c r="POT52" s="64"/>
      <c r="POU52" s="64"/>
      <c r="POV52" s="64"/>
      <c r="POW52" s="64"/>
      <c r="POX52" s="64"/>
      <c r="POY52" s="64"/>
      <c r="POZ52" s="64"/>
      <c r="PPA52" s="64"/>
      <c r="PPB52" s="64"/>
      <c r="PPC52" s="64"/>
      <c r="PPD52" s="64"/>
      <c r="PPE52" s="64"/>
      <c r="PPF52" s="64"/>
      <c r="PPG52" s="64"/>
      <c r="PPH52" s="64"/>
      <c r="PPI52" s="64"/>
      <c r="PPJ52" s="64"/>
      <c r="PPK52" s="64"/>
      <c r="PPL52" s="64"/>
      <c r="PPM52" s="64"/>
      <c r="PPN52" s="64"/>
      <c r="PPO52" s="64"/>
      <c r="PPP52" s="64"/>
      <c r="PPQ52" s="64"/>
      <c r="PPR52" s="64"/>
      <c r="PPS52" s="64"/>
      <c r="PPT52" s="64"/>
      <c r="PPU52" s="64"/>
      <c r="PPV52" s="64"/>
      <c r="PPW52" s="64"/>
      <c r="PPX52" s="64"/>
      <c r="PPY52" s="64"/>
      <c r="PPZ52" s="64"/>
      <c r="PQA52" s="64"/>
      <c r="PQB52" s="64"/>
      <c r="PQC52" s="64"/>
      <c r="PQD52" s="64"/>
      <c r="PQE52" s="64"/>
      <c r="PQF52" s="64"/>
      <c r="PQG52" s="64"/>
      <c r="PQH52" s="64"/>
      <c r="PQI52" s="64"/>
      <c r="PQJ52" s="64"/>
      <c r="PQK52" s="64"/>
      <c r="PQL52" s="64"/>
      <c r="PQM52" s="64"/>
      <c r="PQN52" s="64"/>
      <c r="PQO52" s="64"/>
      <c r="PQP52" s="64"/>
      <c r="PQQ52" s="64"/>
      <c r="PQR52" s="64"/>
      <c r="PQS52" s="64"/>
      <c r="PQT52" s="64"/>
      <c r="PQU52" s="64"/>
      <c r="PQV52" s="64"/>
      <c r="PQW52" s="64"/>
      <c r="PQX52" s="64"/>
      <c r="PQY52" s="64"/>
      <c r="PQZ52" s="64"/>
      <c r="PRA52" s="64"/>
      <c r="PRB52" s="64"/>
      <c r="PRC52" s="64"/>
      <c r="PRD52" s="64"/>
      <c r="PRE52" s="64"/>
      <c r="PRF52" s="64"/>
      <c r="PRG52" s="64"/>
      <c r="PRH52" s="64"/>
      <c r="PRI52" s="64"/>
      <c r="PRJ52" s="64"/>
      <c r="PRK52" s="64"/>
      <c r="PRL52" s="64"/>
      <c r="PRM52" s="64"/>
      <c r="PRN52" s="64"/>
      <c r="PRO52" s="64"/>
      <c r="PRP52" s="64"/>
      <c r="PRQ52" s="64"/>
      <c r="PRR52" s="64"/>
      <c r="PRS52" s="64"/>
      <c r="PRT52" s="64"/>
      <c r="PRU52" s="64"/>
      <c r="PRV52" s="64"/>
      <c r="PRW52" s="64"/>
      <c r="PRX52" s="64"/>
      <c r="PRY52" s="64"/>
      <c r="PRZ52" s="64"/>
      <c r="PSA52" s="64"/>
      <c r="PSB52" s="64"/>
      <c r="PSC52" s="64"/>
      <c r="PSD52" s="64"/>
      <c r="PSE52" s="64"/>
      <c r="PSF52" s="64"/>
      <c r="PSG52" s="64"/>
      <c r="PSH52" s="64"/>
      <c r="PSI52" s="64"/>
      <c r="PSJ52" s="64"/>
      <c r="PSK52" s="64"/>
      <c r="PSL52" s="64"/>
      <c r="PSM52" s="64"/>
      <c r="PSN52" s="64"/>
      <c r="PSO52" s="64"/>
      <c r="PSP52" s="64"/>
      <c r="PSQ52" s="64"/>
      <c r="PSR52" s="64"/>
      <c r="PSS52" s="64"/>
      <c r="PST52" s="64"/>
      <c r="PSU52" s="64"/>
      <c r="PSV52" s="64"/>
      <c r="PSW52" s="64"/>
      <c r="PSX52" s="64"/>
      <c r="PSY52" s="64"/>
      <c r="PSZ52" s="64"/>
      <c r="PTA52" s="64"/>
      <c r="PTB52" s="64"/>
      <c r="PTC52" s="64"/>
      <c r="PTD52" s="64"/>
      <c r="PTE52" s="64"/>
      <c r="PTF52" s="64"/>
      <c r="PTG52" s="64"/>
      <c r="PTH52" s="64"/>
      <c r="PTI52" s="64"/>
      <c r="PTJ52" s="64"/>
      <c r="PTK52" s="64"/>
      <c r="PTL52" s="64"/>
      <c r="PTM52" s="64"/>
      <c r="PTN52" s="64"/>
      <c r="PTO52" s="64"/>
      <c r="PTP52" s="64"/>
      <c r="PTQ52" s="64"/>
      <c r="PTR52" s="64"/>
      <c r="PTS52" s="64"/>
      <c r="PTT52" s="64"/>
      <c r="PTU52" s="64"/>
      <c r="PTV52" s="64"/>
      <c r="PTW52" s="64"/>
      <c r="PTX52" s="64"/>
      <c r="PTY52" s="64"/>
      <c r="PTZ52" s="64"/>
      <c r="PUA52" s="64"/>
      <c r="PUB52" s="64"/>
      <c r="PUC52" s="64"/>
      <c r="PUD52" s="64"/>
      <c r="PUE52" s="64"/>
      <c r="PUF52" s="64"/>
      <c r="PUG52" s="64"/>
      <c r="PUH52" s="64"/>
      <c r="PUI52" s="64"/>
      <c r="PUJ52" s="64"/>
      <c r="PUK52" s="64"/>
      <c r="PUL52" s="64"/>
      <c r="PUM52" s="64"/>
      <c r="PUN52" s="64"/>
      <c r="PUO52" s="64"/>
      <c r="PUP52" s="64"/>
      <c r="PUQ52" s="64"/>
      <c r="PUR52" s="64"/>
      <c r="PUS52" s="64"/>
      <c r="PUT52" s="64"/>
      <c r="PUU52" s="64"/>
      <c r="PUV52" s="64"/>
      <c r="PUW52" s="64"/>
      <c r="PUX52" s="64"/>
      <c r="PUY52" s="64"/>
      <c r="PUZ52" s="64"/>
      <c r="PVA52" s="64"/>
      <c r="PVB52" s="64"/>
      <c r="PVC52" s="64"/>
      <c r="PVD52" s="64"/>
      <c r="PVE52" s="64"/>
      <c r="PVF52" s="64"/>
      <c r="PVG52" s="64"/>
      <c r="PVH52" s="64"/>
      <c r="PVI52" s="64"/>
      <c r="PVJ52" s="64"/>
      <c r="PVK52" s="64"/>
      <c r="PVL52" s="64"/>
      <c r="PVM52" s="64"/>
      <c r="PVN52" s="64"/>
      <c r="PVO52" s="64"/>
      <c r="PVP52" s="64"/>
      <c r="PVQ52" s="64"/>
      <c r="PVR52" s="64"/>
      <c r="PVS52" s="64"/>
      <c r="PVT52" s="64"/>
      <c r="PVU52" s="64"/>
      <c r="PVV52" s="64"/>
      <c r="PVW52" s="64"/>
      <c r="PVX52" s="64"/>
      <c r="PVY52" s="64"/>
      <c r="PVZ52" s="64"/>
      <c r="PWA52" s="64"/>
      <c r="PWB52" s="64"/>
      <c r="PWC52" s="64"/>
      <c r="PWD52" s="64"/>
      <c r="PWE52" s="64"/>
      <c r="PWF52" s="64"/>
      <c r="PWG52" s="64"/>
      <c r="PWH52" s="64"/>
      <c r="PWI52" s="64"/>
      <c r="PWJ52" s="64"/>
      <c r="PWK52" s="64"/>
      <c r="PWL52" s="64"/>
      <c r="PWM52" s="64"/>
      <c r="PWN52" s="64"/>
      <c r="PWO52" s="64"/>
      <c r="PWP52" s="64"/>
      <c r="PWQ52" s="64"/>
      <c r="PWR52" s="64"/>
      <c r="PWS52" s="64"/>
      <c r="PWT52" s="64"/>
      <c r="PWU52" s="64"/>
      <c r="PWV52" s="64"/>
      <c r="PWW52" s="64"/>
      <c r="PWX52" s="64"/>
      <c r="PWY52" s="64"/>
      <c r="PWZ52" s="64"/>
      <c r="PXA52" s="64"/>
      <c r="PXB52" s="64"/>
      <c r="PXC52" s="64"/>
      <c r="PXD52" s="64"/>
      <c r="PXE52" s="64"/>
      <c r="PXF52" s="64"/>
      <c r="PXG52" s="64"/>
      <c r="PXH52" s="64"/>
      <c r="PXI52" s="64"/>
      <c r="PXJ52" s="64"/>
      <c r="PXK52" s="64"/>
      <c r="PXL52" s="64"/>
      <c r="PXM52" s="64"/>
      <c r="PXN52" s="64"/>
      <c r="PXO52" s="64"/>
      <c r="PXP52" s="64"/>
      <c r="PXQ52" s="64"/>
      <c r="PXR52" s="64"/>
      <c r="PXS52" s="64"/>
      <c r="PXT52" s="64"/>
      <c r="PXU52" s="64"/>
      <c r="PXV52" s="64"/>
      <c r="PXW52" s="64"/>
      <c r="PXX52" s="64"/>
      <c r="PXY52" s="64"/>
      <c r="PXZ52" s="64"/>
      <c r="PYA52" s="64"/>
      <c r="PYB52" s="64"/>
      <c r="PYC52" s="64"/>
      <c r="PYD52" s="64"/>
      <c r="PYE52" s="64"/>
      <c r="PYF52" s="64"/>
      <c r="PYG52" s="64"/>
      <c r="PYH52" s="64"/>
      <c r="PYI52" s="64"/>
      <c r="PYJ52" s="64"/>
      <c r="PYK52" s="64"/>
      <c r="PYL52" s="64"/>
      <c r="PYM52" s="64"/>
      <c r="PYN52" s="64"/>
      <c r="PYO52" s="64"/>
      <c r="PYP52" s="64"/>
      <c r="PYQ52" s="64"/>
      <c r="PYR52" s="64"/>
      <c r="PYS52" s="64"/>
      <c r="PYT52" s="64"/>
      <c r="PYU52" s="64"/>
      <c r="PYV52" s="64"/>
      <c r="PYW52" s="64"/>
      <c r="PYX52" s="64"/>
      <c r="PYY52" s="64"/>
      <c r="PYZ52" s="64"/>
      <c r="PZA52" s="64"/>
      <c r="PZB52" s="64"/>
      <c r="PZC52" s="64"/>
      <c r="PZD52" s="64"/>
      <c r="PZE52" s="64"/>
      <c r="PZF52" s="64"/>
      <c r="PZG52" s="64"/>
      <c r="PZH52" s="64"/>
      <c r="PZI52" s="64"/>
      <c r="PZJ52" s="64"/>
      <c r="PZK52" s="64"/>
      <c r="PZL52" s="64"/>
      <c r="PZM52" s="64"/>
      <c r="PZN52" s="64"/>
      <c r="PZO52" s="64"/>
      <c r="PZP52" s="64"/>
      <c r="PZQ52" s="64"/>
      <c r="PZR52" s="64"/>
      <c r="PZS52" s="64"/>
      <c r="PZT52" s="64"/>
      <c r="PZU52" s="64"/>
      <c r="PZV52" s="64"/>
      <c r="PZW52" s="64"/>
      <c r="PZX52" s="64"/>
      <c r="PZY52" s="64"/>
      <c r="PZZ52" s="64"/>
      <c r="QAA52" s="64"/>
      <c r="QAB52" s="64"/>
      <c r="QAC52" s="64"/>
      <c r="QAD52" s="64"/>
      <c r="QAE52" s="64"/>
      <c r="QAF52" s="64"/>
      <c r="QAG52" s="64"/>
      <c r="QAH52" s="64"/>
      <c r="QAI52" s="64"/>
      <c r="QAJ52" s="64"/>
      <c r="QAK52" s="64"/>
      <c r="QAL52" s="64"/>
      <c r="QAM52" s="64"/>
      <c r="QAN52" s="64"/>
      <c r="QAO52" s="64"/>
      <c r="QAP52" s="64"/>
      <c r="QAQ52" s="64"/>
      <c r="QAR52" s="64"/>
      <c r="QAS52" s="64"/>
      <c r="QAT52" s="64"/>
      <c r="QAU52" s="64"/>
      <c r="QAV52" s="64"/>
      <c r="QAW52" s="64"/>
      <c r="QAX52" s="64"/>
      <c r="QAY52" s="64"/>
      <c r="QAZ52" s="64"/>
      <c r="QBA52" s="64"/>
      <c r="QBB52" s="64"/>
      <c r="QBC52" s="64"/>
      <c r="QBD52" s="64"/>
      <c r="QBE52" s="64"/>
      <c r="QBF52" s="64"/>
      <c r="QBG52" s="64"/>
      <c r="QBH52" s="64"/>
      <c r="QBI52" s="64"/>
      <c r="QBJ52" s="64"/>
      <c r="QBK52" s="64"/>
      <c r="QBL52" s="64"/>
      <c r="QBM52" s="64"/>
      <c r="QBN52" s="64"/>
      <c r="QBO52" s="64"/>
      <c r="QBP52" s="64"/>
      <c r="QBQ52" s="64"/>
      <c r="QBR52" s="64"/>
      <c r="QBS52" s="64"/>
      <c r="QBT52" s="64"/>
      <c r="QBU52" s="64"/>
      <c r="QBV52" s="64"/>
      <c r="QBW52" s="64"/>
      <c r="QBX52" s="64"/>
      <c r="QBY52" s="64"/>
      <c r="QBZ52" s="64"/>
      <c r="QCA52" s="64"/>
      <c r="QCB52" s="64"/>
      <c r="QCC52" s="64"/>
      <c r="QCD52" s="64"/>
      <c r="QCE52" s="64"/>
      <c r="QCF52" s="64"/>
      <c r="QCG52" s="64"/>
      <c r="QCH52" s="64"/>
      <c r="QCI52" s="64"/>
      <c r="QCJ52" s="64"/>
      <c r="QCK52" s="64"/>
      <c r="QCL52" s="64"/>
      <c r="QCM52" s="64"/>
      <c r="QCN52" s="64"/>
      <c r="QCO52" s="64"/>
      <c r="QCP52" s="64"/>
      <c r="QCQ52" s="64"/>
      <c r="QCR52" s="64"/>
      <c r="QCS52" s="64"/>
      <c r="QCT52" s="64"/>
      <c r="QCU52" s="64"/>
      <c r="QCV52" s="64"/>
      <c r="QCW52" s="64"/>
      <c r="QCX52" s="64"/>
      <c r="QCY52" s="64"/>
      <c r="QCZ52" s="64"/>
      <c r="QDA52" s="64"/>
      <c r="QDB52" s="64"/>
      <c r="QDC52" s="64"/>
      <c r="QDD52" s="64"/>
      <c r="QDE52" s="64"/>
      <c r="QDF52" s="64"/>
      <c r="QDG52" s="64"/>
      <c r="QDH52" s="64"/>
      <c r="QDI52" s="64"/>
      <c r="QDJ52" s="64"/>
      <c r="QDK52" s="64"/>
      <c r="QDL52" s="64"/>
      <c r="QDM52" s="64"/>
      <c r="QDN52" s="64"/>
      <c r="QDO52" s="64"/>
      <c r="QDP52" s="64"/>
      <c r="QDQ52" s="64"/>
      <c r="QDR52" s="64"/>
      <c r="QDS52" s="64"/>
      <c r="QDT52" s="64"/>
      <c r="QDU52" s="64"/>
      <c r="QDV52" s="64"/>
      <c r="QDW52" s="64"/>
      <c r="QDX52" s="64"/>
      <c r="QDY52" s="64"/>
      <c r="QDZ52" s="64"/>
      <c r="QEA52" s="64"/>
      <c r="QEB52" s="64"/>
      <c r="QEC52" s="64"/>
      <c r="QED52" s="64"/>
      <c r="QEE52" s="64"/>
      <c r="QEF52" s="64"/>
      <c r="QEG52" s="64"/>
      <c r="QEH52" s="64"/>
      <c r="QEI52" s="64"/>
      <c r="QEJ52" s="64"/>
      <c r="QEK52" s="64"/>
      <c r="QEL52" s="64"/>
      <c r="QEM52" s="64"/>
      <c r="QEN52" s="64"/>
      <c r="QEO52" s="64"/>
      <c r="QEP52" s="64"/>
      <c r="QEQ52" s="64"/>
      <c r="QER52" s="64"/>
      <c r="QES52" s="64"/>
      <c r="QET52" s="64"/>
      <c r="QEU52" s="64"/>
      <c r="QEV52" s="64"/>
      <c r="QEW52" s="64"/>
      <c r="QEX52" s="64"/>
      <c r="QEY52" s="64"/>
      <c r="QEZ52" s="64"/>
      <c r="QFA52" s="64"/>
      <c r="QFB52" s="64"/>
      <c r="QFC52" s="64"/>
      <c r="QFD52" s="64"/>
      <c r="QFE52" s="64"/>
      <c r="QFF52" s="64"/>
      <c r="QFG52" s="64"/>
      <c r="QFH52" s="64"/>
      <c r="QFI52" s="64"/>
      <c r="QFJ52" s="64"/>
      <c r="QFK52" s="64"/>
      <c r="QFL52" s="64"/>
      <c r="QFM52" s="64"/>
      <c r="QFN52" s="64"/>
      <c r="QFO52" s="64"/>
      <c r="QFP52" s="64"/>
      <c r="QFQ52" s="64"/>
      <c r="QFR52" s="64"/>
      <c r="QFS52" s="64"/>
      <c r="QFT52" s="64"/>
      <c r="QFU52" s="64"/>
      <c r="QFV52" s="64"/>
      <c r="QFW52" s="64"/>
      <c r="QFX52" s="64"/>
      <c r="QFY52" s="64"/>
      <c r="QFZ52" s="64"/>
      <c r="QGA52" s="64"/>
      <c r="QGB52" s="64"/>
      <c r="QGC52" s="64"/>
      <c r="QGD52" s="64"/>
      <c r="QGE52" s="64"/>
      <c r="QGF52" s="64"/>
      <c r="QGG52" s="64"/>
      <c r="QGH52" s="64"/>
      <c r="QGI52" s="64"/>
      <c r="QGJ52" s="64"/>
      <c r="QGK52" s="64"/>
      <c r="QGL52" s="64"/>
      <c r="QGM52" s="64"/>
      <c r="QGN52" s="64"/>
      <c r="QGO52" s="64"/>
      <c r="QGP52" s="64"/>
      <c r="QGQ52" s="64"/>
      <c r="QGR52" s="64"/>
      <c r="QGS52" s="64"/>
      <c r="QGT52" s="64"/>
      <c r="QGU52" s="64"/>
      <c r="QGV52" s="64"/>
      <c r="QGW52" s="64"/>
      <c r="QGX52" s="64"/>
      <c r="QGY52" s="64"/>
      <c r="QGZ52" s="64"/>
      <c r="QHA52" s="64"/>
      <c r="QHB52" s="64"/>
      <c r="QHC52" s="64"/>
      <c r="QHD52" s="64"/>
      <c r="QHE52" s="64"/>
      <c r="QHF52" s="64"/>
      <c r="QHG52" s="64"/>
      <c r="QHH52" s="64"/>
      <c r="QHI52" s="64"/>
      <c r="QHJ52" s="64"/>
      <c r="QHK52" s="64"/>
      <c r="QHL52" s="64"/>
      <c r="QHM52" s="64"/>
      <c r="QHN52" s="64"/>
      <c r="QHO52" s="64"/>
      <c r="QHP52" s="64"/>
      <c r="QHQ52" s="64"/>
      <c r="QHR52" s="64"/>
      <c r="QHS52" s="64"/>
      <c r="QHT52" s="64"/>
      <c r="QHU52" s="64"/>
      <c r="QHV52" s="64"/>
      <c r="QHW52" s="64"/>
      <c r="QHX52" s="64"/>
      <c r="QHY52" s="64"/>
      <c r="QHZ52" s="64"/>
      <c r="QIA52" s="64"/>
      <c r="QIB52" s="64"/>
      <c r="QIC52" s="64"/>
      <c r="QID52" s="64"/>
      <c r="QIE52" s="64"/>
      <c r="QIF52" s="64"/>
      <c r="QIG52" s="64"/>
      <c r="QIH52" s="64"/>
      <c r="QII52" s="64"/>
      <c r="QIJ52" s="64"/>
      <c r="QIK52" s="64"/>
      <c r="QIL52" s="64"/>
      <c r="QIM52" s="64"/>
      <c r="QIN52" s="64"/>
      <c r="QIO52" s="64"/>
      <c r="QIP52" s="64"/>
      <c r="QIQ52" s="64"/>
      <c r="QIR52" s="64"/>
      <c r="QIS52" s="64"/>
      <c r="QIT52" s="64"/>
      <c r="QIU52" s="64"/>
      <c r="QIV52" s="64"/>
      <c r="QIW52" s="64"/>
      <c r="QIX52" s="64"/>
      <c r="QIY52" s="64"/>
      <c r="QIZ52" s="64"/>
      <c r="QJA52" s="64"/>
      <c r="QJB52" s="64"/>
      <c r="QJC52" s="64"/>
      <c r="QJD52" s="64"/>
      <c r="QJE52" s="64"/>
      <c r="QJF52" s="64"/>
      <c r="QJG52" s="64"/>
      <c r="QJH52" s="64"/>
      <c r="QJI52" s="64"/>
      <c r="QJJ52" s="64"/>
      <c r="QJK52" s="64"/>
      <c r="QJL52" s="64"/>
      <c r="QJM52" s="64"/>
      <c r="QJN52" s="64"/>
      <c r="QJO52" s="64"/>
      <c r="QJP52" s="64"/>
      <c r="QJQ52" s="64"/>
      <c r="QJR52" s="64"/>
      <c r="QJS52" s="64"/>
      <c r="QJT52" s="64"/>
      <c r="QJU52" s="64"/>
      <c r="QJV52" s="64"/>
      <c r="QJW52" s="64"/>
      <c r="QJX52" s="64"/>
      <c r="QJY52" s="64"/>
      <c r="QJZ52" s="64"/>
      <c r="QKA52" s="64"/>
      <c r="QKB52" s="64"/>
      <c r="QKC52" s="64"/>
      <c r="QKD52" s="64"/>
      <c r="QKE52" s="64"/>
      <c r="QKF52" s="64"/>
      <c r="QKG52" s="64"/>
      <c r="QKH52" s="64"/>
      <c r="QKI52" s="64"/>
      <c r="QKJ52" s="64"/>
      <c r="QKK52" s="64"/>
      <c r="QKL52" s="64"/>
      <c r="QKM52" s="64"/>
      <c r="QKN52" s="64"/>
      <c r="QKO52" s="64"/>
      <c r="QKP52" s="64"/>
      <c r="QKQ52" s="64"/>
      <c r="QKR52" s="64"/>
      <c r="QKS52" s="64"/>
      <c r="QKT52" s="64"/>
      <c r="QKU52" s="64"/>
      <c r="QKV52" s="64"/>
      <c r="QKW52" s="64"/>
      <c r="QKX52" s="64"/>
      <c r="QKY52" s="64"/>
      <c r="QKZ52" s="64"/>
      <c r="QLA52" s="64"/>
      <c r="QLB52" s="64"/>
      <c r="QLC52" s="64"/>
      <c r="QLD52" s="64"/>
      <c r="QLE52" s="64"/>
      <c r="QLF52" s="64"/>
      <c r="QLG52" s="64"/>
      <c r="QLH52" s="64"/>
      <c r="QLI52" s="64"/>
      <c r="QLJ52" s="64"/>
      <c r="QLK52" s="64"/>
      <c r="QLL52" s="64"/>
      <c r="QLM52" s="64"/>
      <c r="QLN52" s="64"/>
      <c r="QLO52" s="64"/>
      <c r="QLP52" s="64"/>
      <c r="QLQ52" s="64"/>
      <c r="QLR52" s="64"/>
      <c r="QLS52" s="64"/>
      <c r="QLT52" s="64"/>
      <c r="QLU52" s="64"/>
      <c r="QLV52" s="64"/>
      <c r="QLW52" s="64"/>
      <c r="QLX52" s="64"/>
      <c r="QLY52" s="64"/>
      <c r="QLZ52" s="64"/>
      <c r="QMA52" s="64"/>
      <c r="QMB52" s="64"/>
      <c r="QMC52" s="64"/>
      <c r="QMD52" s="64"/>
      <c r="QME52" s="64"/>
      <c r="QMF52" s="64"/>
      <c r="QMG52" s="64"/>
      <c r="QMH52" s="64"/>
      <c r="QMI52" s="64"/>
      <c r="QMJ52" s="64"/>
      <c r="QMK52" s="64"/>
      <c r="QML52" s="64"/>
      <c r="QMM52" s="64"/>
      <c r="QMN52" s="64"/>
      <c r="QMO52" s="64"/>
      <c r="QMP52" s="64"/>
      <c r="QMQ52" s="64"/>
      <c r="QMR52" s="64"/>
      <c r="QMS52" s="64"/>
      <c r="QMT52" s="64"/>
      <c r="QMU52" s="64"/>
      <c r="QMV52" s="64"/>
      <c r="QMW52" s="64"/>
      <c r="QMX52" s="64"/>
      <c r="QMY52" s="64"/>
      <c r="QMZ52" s="64"/>
      <c r="QNA52" s="64"/>
      <c r="QNB52" s="64"/>
      <c r="QNC52" s="64"/>
      <c r="QND52" s="64"/>
      <c r="QNE52" s="64"/>
      <c r="QNF52" s="64"/>
      <c r="QNG52" s="64"/>
      <c r="QNH52" s="64"/>
      <c r="QNI52" s="64"/>
      <c r="QNJ52" s="64"/>
      <c r="QNK52" s="64"/>
      <c r="QNL52" s="64"/>
      <c r="QNM52" s="64"/>
      <c r="QNN52" s="64"/>
      <c r="QNO52" s="64"/>
      <c r="QNP52" s="64"/>
      <c r="QNQ52" s="64"/>
      <c r="QNR52" s="64"/>
      <c r="QNS52" s="64"/>
      <c r="QNT52" s="64"/>
      <c r="QNU52" s="64"/>
      <c r="QNV52" s="64"/>
      <c r="QNW52" s="64"/>
      <c r="QNX52" s="64"/>
      <c r="QNY52" s="64"/>
      <c r="QNZ52" s="64"/>
      <c r="QOA52" s="64"/>
      <c r="QOB52" s="64"/>
      <c r="QOC52" s="64"/>
      <c r="QOD52" s="64"/>
      <c r="QOE52" s="64"/>
      <c r="QOF52" s="64"/>
      <c r="QOG52" s="64"/>
      <c r="QOH52" s="64"/>
      <c r="QOI52" s="64"/>
      <c r="QOJ52" s="64"/>
      <c r="QOK52" s="64"/>
      <c r="QOL52" s="64"/>
      <c r="QOM52" s="64"/>
      <c r="QON52" s="64"/>
      <c r="QOO52" s="64"/>
      <c r="QOP52" s="64"/>
      <c r="QOQ52" s="64"/>
      <c r="QOR52" s="64"/>
      <c r="QOS52" s="64"/>
      <c r="QOT52" s="64"/>
      <c r="QOU52" s="64"/>
      <c r="QOV52" s="64"/>
      <c r="QOW52" s="64"/>
      <c r="QOX52" s="64"/>
      <c r="QOY52" s="64"/>
      <c r="QOZ52" s="64"/>
      <c r="QPA52" s="64"/>
      <c r="QPB52" s="64"/>
      <c r="QPC52" s="64"/>
      <c r="QPD52" s="64"/>
      <c r="QPE52" s="64"/>
      <c r="QPF52" s="64"/>
      <c r="QPG52" s="64"/>
      <c r="QPH52" s="64"/>
      <c r="QPI52" s="64"/>
      <c r="QPJ52" s="64"/>
      <c r="QPK52" s="64"/>
      <c r="QPL52" s="64"/>
      <c r="QPM52" s="64"/>
      <c r="QPN52" s="64"/>
      <c r="QPO52" s="64"/>
      <c r="QPP52" s="64"/>
      <c r="QPQ52" s="64"/>
      <c r="QPR52" s="64"/>
      <c r="QPS52" s="64"/>
      <c r="QPT52" s="64"/>
      <c r="QPU52" s="64"/>
      <c r="QPV52" s="64"/>
      <c r="QPW52" s="64"/>
      <c r="QPX52" s="64"/>
      <c r="QPY52" s="64"/>
      <c r="QPZ52" s="64"/>
      <c r="QQA52" s="64"/>
      <c r="QQB52" s="64"/>
      <c r="QQC52" s="64"/>
      <c r="QQD52" s="64"/>
      <c r="QQE52" s="64"/>
      <c r="QQF52" s="64"/>
      <c r="QQG52" s="64"/>
      <c r="QQH52" s="64"/>
      <c r="QQI52" s="64"/>
      <c r="QQJ52" s="64"/>
      <c r="QQK52" s="64"/>
      <c r="QQL52" s="64"/>
      <c r="QQM52" s="64"/>
      <c r="QQN52" s="64"/>
      <c r="QQO52" s="64"/>
      <c r="QQP52" s="64"/>
      <c r="QQQ52" s="64"/>
      <c r="QQR52" s="64"/>
      <c r="QQS52" s="64"/>
      <c r="QQT52" s="64"/>
      <c r="QQU52" s="64"/>
      <c r="QQV52" s="64"/>
      <c r="QQW52" s="64"/>
      <c r="QQX52" s="64"/>
      <c r="QQY52" s="64"/>
      <c r="QQZ52" s="64"/>
      <c r="QRA52" s="64"/>
      <c r="QRB52" s="64"/>
      <c r="QRC52" s="64"/>
      <c r="QRD52" s="64"/>
      <c r="QRE52" s="64"/>
      <c r="QRF52" s="64"/>
      <c r="QRG52" s="64"/>
      <c r="QRH52" s="64"/>
      <c r="QRI52" s="64"/>
      <c r="QRJ52" s="64"/>
      <c r="QRK52" s="64"/>
      <c r="QRL52" s="64"/>
      <c r="QRM52" s="64"/>
      <c r="QRN52" s="64"/>
      <c r="QRO52" s="64"/>
      <c r="QRP52" s="64"/>
      <c r="QRQ52" s="64"/>
      <c r="QRR52" s="64"/>
      <c r="QRS52" s="64"/>
      <c r="QRT52" s="64"/>
      <c r="QRU52" s="64"/>
      <c r="QRV52" s="64"/>
      <c r="QRW52" s="64"/>
      <c r="QRX52" s="64"/>
      <c r="QRY52" s="64"/>
      <c r="QRZ52" s="64"/>
      <c r="QSA52" s="64"/>
      <c r="QSB52" s="64"/>
      <c r="QSC52" s="64"/>
      <c r="QSD52" s="64"/>
      <c r="QSE52" s="64"/>
      <c r="QSF52" s="64"/>
      <c r="QSG52" s="64"/>
      <c r="QSH52" s="64"/>
      <c r="QSI52" s="64"/>
      <c r="QSJ52" s="64"/>
      <c r="QSK52" s="64"/>
      <c r="QSL52" s="64"/>
      <c r="QSM52" s="64"/>
      <c r="QSN52" s="64"/>
      <c r="QSO52" s="64"/>
      <c r="QSP52" s="64"/>
      <c r="QSQ52" s="64"/>
      <c r="QSR52" s="64"/>
      <c r="QSS52" s="64"/>
      <c r="QST52" s="64"/>
      <c r="QSU52" s="64"/>
      <c r="QSV52" s="64"/>
      <c r="QSW52" s="64"/>
      <c r="QSX52" s="64"/>
      <c r="QSY52" s="64"/>
      <c r="QSZ52" s="64"/>
      <c r="QTA52" s="64"/>
      <c r="QTB52" s="64"/>
      <c r="QTC52" s="64"/>
      <c r="QTD52" s="64"/>
      <c r="QTE52" s="64"/>
      <c r="QTF52" s="64"/>
      <c r="QTG52" s="64"/>
      <c r="QTH52" s="64"/>
      <c r="QTI52" s="64"/>
      <c r="QTJ52" s="64"/>
      <c r="QTK52" s="64"/>
      <c r="QTL52" s="64"/>
      <c r="QTM52" s="64"/>
      <c r="QTN52" s="64"/>
      <c r="QTO52" s="64"/>
      <c r="QTP52" s="64"/>
      <c r="QTQ52" s="64"/>
      <c r="QTR52" s="64"/>
      <c r="QTS52" s="64"/>
      <c r="QTT52" s="64"/>
      <c r="QTU52" s="64"/>
      <c r="QTV52" s="64"/>
      <c r="QTW52" s="64"/>
      <c r="QTX52" s="64"/>
      <c r="QTY52" s="64"/>
      <c r="QTZ52" s="64"/>
      <c r="QUA52" s="64"/>
      <c r="QUB52" s="64"/>
      <c r="QUC52" s="64"/>
      <c r="QUD52" s="64"/>
      <c r="QUE52" s="64"/>
      <c r="QUF52" s="64"/>
      <c r="QUG52" s="64"/>
      <c r="QUH52" s="64"/>
      <c r="QUI52" s="64"/>
      <c r="QUJ52" s="64"/>
      <c r="QUK52" s="64"/>
      <c r="QUL52" s="64"/>
      <c r="QUM52" s="64"/>
      <c r="QUN52" s="64"/>
      <c r="QUO52" s="64"/>
      <c r="QUP52" s="64"/>
      <c r="QUQ52" s="64"/>
      <c r="QUR52" s="64"/>
      <c r="QUS52" s="64"/>
      <c r="QUT52" s="64"/>
      <c r="QUU52" s="64"/>
      <c r="QUV52" s="64"/>
      <c r="QUW52" s="64"/>
      <c r="QUX52" s="64"/>
      <c r="QUY52" s="64"/>
      <c r="QUZ52" s="64"/>
      <c r="QVA52" s="64"/>
      <c r="QVB52" s="64"/>
      <c r="QVC52" s="64"/>
      <c r="QVD52" s="64"/>
      <c r="QVE52" s="64"/>
      <c r="QVF52" s="64"/>
      <c r="QVG52" s="64"/>
      <c r="QVH52" s="64"/>
      <c r="QVI52" s="64"/>
      <c r="QVJ52" s="64"/>
      <c r="QVK52" s="64"/>
      <c r="QVL52" s="64"/>
      <c r="QVM52" s="64"/>
      <c r="QVN52" s="64"/>
      <c r="QVO52" s="64"/>
      <c r="QVP52" s="64"/>
      <c r="QVQ52" s="64"/>
      <c r="QVR52" s="64"/>
      <c r="QVS52" s="64"/>
      <c r="QVT52" s="64"/>
      <c r="QVU52" s="64"/>
      <c r="QVV52" s="64"/>
      <c r="QVW52" s="64"/>
      <c r="QVX52" s="64"/>
      <c r="QVY52" s="64"/>
      <c r="QVZ52" s="64"/>
      <c r="QWA52" s="64"/>
      <c r="QWB52" s="64"/>
      <c r="QWC52" s="64"/>
      <c r="QWD52" s="64"/>
      <c r="QWE52" s="64"/>
      <c r="QWF52" s="64"/>
      <c r="QWG52" s="64"/>
      <c r="QWH52" s="64"/>
      <c r="QWI52" s="64"/>
      <c r="QWJ52" s="64"/>
      <c r="QWK52" s="64"/>
      <c r="QWL52" s="64"/>
      <c r="QWM52" s="64"/>
      <c r="QWN52" s="64"/>
      <c r="QWO52" s="64"/>
      <c r="QWP52" s="64"/>
      <c r="QWQ52" s="64"/>
      <c r="QWR52" s="64"/>
      <c r="QWS52" s="64"/>
      <c r="QWT52" s="64"/>
      <c r="QWU52" s="64"/>
      <c r="QWV52" s="64"/>
      <c r="QWW52" s="64"/>
      <c r="QWX52" s="64"/>
      <c r="QWY52" s="64"/>
      <c r="QWZ52" s="64"/>
      <c r="QXA52" s="64"/>
      <c r="QXB52" s="64"/>
      <c r="QXC52" s="64"/>
      <c r="QXD52" s="64"/>
      <c r="QXE52" s="64"/>
      <c r="QXF52" s="64"/>
      <c r="QXG52" s="64"/>
      <c r="QXH52" s="64"/>
      <c r="QXI52" s="64"/>
      <c r="QXJ52" s="64"/>
      <c r="QXK52" s="64"/>
      <c r="QXL52" s="64"/>
      <c r="QXM52" s="64"/>
      <c r="QXN52" s="64"/>
      <c r="QXO52" s="64"/>
      <c r="QXP52" s="64"/>
      <c r="QXQ52" s="64"/>
      <c r="QXR52" s="64"/>
      <c r="QXS52" s="64"/>
      <c r="QXT52" s="64"/>
      <c r="QXU52" s="64"/>
      <c r="QXV52" s="64"/>
      <c r="QXW52" s="64"/>
      <c r="QXX52" s="64"/>
      <c r="QXY52" s="64"/>
      <c r="QXZ52" s="64"/>
      <c r="QYA52" s="64"/>
      <c r="QYB52" s="64"/>
      <c r="QYC52" s="64"/>
      <c r="QYD52" s="64"/>
      <c r="QYE52" s="64"/>
      <c r="QYF52" s="64"/>
      <c r="QYG52" s="64"/>
      <c r="QYH52" s="64"/>
      <c r="QYI52" s="64"/>
      <c r="QYJ52" s="64"/>
      <c r="QYK52" s="64"/>
      <c r="QYL52" s="64"/>
      <c r="QYM52" s="64"/>
      <c r="QYN52" s="64"/>
      <c r="QYO52" s="64"/>
      <c r="QYP52" s="64"/>
      <c r="QYQ52" s="64"/>
      <c r="QYR52" s="64"/>
      <c r="QYS52" s="64"/>
      <c r="QYT52" s="64"/>
      <c r="QYU52" s="64"/>
      <c r="QYV52" s="64"/>
      <c r="QYW52" s="64"/>
      <c r="QYX52" s="64"/>
      <c r="QYY52" s="64"/>
      <c r="QYZ52" s="64"/>
      <c r="QZA52" s="64"/>
      <c r="QZB52" s="64"/>
      <c r="QZC52" s="64"/>
      <c r="QZD52" s="64"/>
      <c r="QZE52" s="64"/>
      <c r="QZF52" s="64"/>
      <c r="QZG52" s="64"/>
      <c r="QZH52" s="64"/>
      <c r="QZI52" s="64"/>
      <c r="QZJ52" s="64"/>
      <c r="QZK52" s="64"/>
      <c r="QZL52" s="64"/>
      <c r="QZM52" s="64"/>
      <c r="QZN52" s="64"/>
      <c r="QZO52" s="64"/>
      <c r="QZP52" s="64"/>
      <c r="QZQ52" s="64"/>
      <c r="QZR52" s="64"/>
      <c r="QZS52" s="64"/>
      <c r="QZT52" s="64"/>
      <c r="QZU52" s="64"/>
      <c r="QZV52" s="64"/>
      <c r="QZW52" s="64"/>
      <c r="QZX52" s="64"/>
      <c r="QZY52" s="64"/>
      <c r="QZZ52" s="64"/>
      <c r="RAA52" s="64"/>
      <c r="RAB52" s="64"/>
      <c r="RAC52" s="64"/>
      <c r="RAD52" s="64"/>
      <c r="RAE52" s="64"/>
      <c r="RAF52" s="64"/>
      <c r="RAG52" s="64"/>
      <c r="RAH52" s="64"/>
      <c r="RAI52" s="64"/>
      <c r="RAJ52" s="64"/>
      <c r="RAK52" s="64"/>
      <c r="RAL52" s="64"/>
      <c r="RAM52" s="64"/>
      <c r="RAN52" s="64"/>
      <c r="RAO52" s="64"/>
      <c r="RAP52" s="64"/>
      <c r="RAQ52" s="64"/>
      <c r="RAR52" s="64"/>
      <c r="RAS52" s="64"/>
      <c r="RAT52" s="64"/>
      <c r="RAU52" s="64"/>
      <c r="RAV52" s="64"/>
      <c r="RAW52" s="64"/>
      <c r="RAX52" s="64"/>
      <c r="RAY52" s="64"/>
      <c r="RAZ52" s="64"/>
      <c r="RBA52" s="64"/>
      <c r="RBB52" s="64"/>
      <c r="RBC52" s="64"/>
      <c r="RBD52" s="64"/>
      <c r="RBE52" s="64"/>
      <c r="RBF52" s="64"/>
      <c r="RBG52" s="64"/>
      <c r="RBH52" s="64"/>
      <c r="RBI52" s="64"/>
      <c r="RBJ52" s="64"/>
      <c r="RBK52" s="64"/>
      <c r="RBL52" s="64"/>
      <c r="RBM52" s="64"/>
      <c r="RBN52" s="64"/>
      <c r="RBO52" s="64"/>
      <c r="RBP52" s="64"/>
      <c r="RBQ52" s="64"/>
      <c r="RBR52" s="64"/>
      <c r="RBS52" s="64"/>
      <c r="RBT52" s="64"/>
      <c r="RBU52" s="64"/>
      <c r="RBV52" s="64"/>
      <c r="RBW52" s="64"/>
      <c r="RBX52" s="64"/>
      <c r="RBY52" s="64"/>
      <c r="RBZ52" s="64"/>
      <c r="RCA52" s="64"/>
      <c r="RCB52" s="64"/>
      <c r="RCC52" s="64"/>
      <c r="RCD52" s="64"/>
      <c r="RCE52" s="64"/>
      <c r="RCF52" s="64"/>
      <c r="RCG52" s="64"/>
      <c r="RCH52" s="64"/>
      <c r="RCI52" s="64"/>
      <c r="RCJ52" s="64"/>
      <c r="RCK52" s="64"/>
      <c r="RCL52" s="64"/>
      <c r="RCM52" s="64"/>
      <c r="RCN52" s="64"/>
      <c r="RCO52" s="64"/>
      <c r="RCP52" s="64"/>
      <c r="RCQ52" s="64"/>
      <c r="RCR52" s="64"/>
      <c r="RCS52" s="64"/>
      <c r="RCT52" s="64"/>
      <c r="RCU52" s="64"/>
      <c r="RCV52" s="64"/>
      <c r="RCW52" s="64"/>
      <c r="RCX52" s="64"/>
      <c r="RCY52" s="64"/>
      <c r="RCZ52" s="64"/>
      <c r="RDA52" s="64"/>
      <c r="RDB52" s="64"/>
      <c r="RDC52" s="64"/>
      <c r="RDD52" s="64"/>
      <c r="RDE52" s="64"/>
      <c r="RDF52" s="64"/>
      <c r="RDG52" s="64"/>
      <c r="RDH52" s="64"/>
      <c r="RDI52" s="64"/>
      <c r="RDJ52" s="64"/>
      <c r="RDK52" s="64"/>
      <c r="RDL52" s="64"/>
      <c r="RDM52" s="64"/>
      <c r="RDN52" s="64"/>
      <c r="RDO52" s="64"/>
      <c r="RDP52" s="64"/>
      <c r="RDQ52" s="64"/>
      <c r="RDR52" s="64"/>
      <c r="RDS52" s="64"/>
      <c r="RDT52" s="64"/>
      <c r="RDU52" s="64"/>
      <c r="RDV52" s="64"/>
      <c r="RDW52" s="64"/>
      <c r="RDX52" s="64"/>
      <c r="RDY52" s="64"/>
      <c r="RDZ52" s="64"/>
      <c r="REA52" s="64"/>
      <c r="REB52" s="64"/>
      <c r="REC52" s="64"/>
      <c r="RED52" s="64"/>
      <c r="REE52" s="64"/>
      <c r="REF52" s="64"/>
      <c r="REG52" s="64"/>
      <c r="REH52" s="64"/>
      <c r="REI52" s="64"/>
      <c r="REJ52" s="64"/>
      <c r="REK52" s="64"/>
      <c r="REL52" s="64"/>
      <c r="REM52" s="64"/>
      <c r="REN52" s="64"/>
      <c r="REO52" s="64"/>
      <c r="REP52" s="64"/>
      <c r="REQ52" s="64"/>
      <c r="RER52" s="64"/>
      <c r="RES52" s="64"/>
      <c r="RET52" s="64"/>
      <c r="REU52" s="64"/>
      <c r="REV52" s="64"/>
      <c r="REW52" s="64"/>
      <c r="REX52" s="64"/>
      <c r="REY52" s="64"/>
      <c r="REZ52" s="64"/>
      <c r="RFA52" s="64"/>
      <c r="RFB52" s="64"/>
      <c r="RFC52" s="64"/>
      <c r="RFD52" s="64"/>
      <c r="RFE52" s="64"/>
      <c r="RFF52" s="64"/>
      <c r="RFG52" s="64"/>
      <c r="RFH52" s="64"/>
      <c r="RFI52" s="64"/>
      <c r="RFJ52" s="64"/>
      <c r="RFK52" s="64"/>
      <c r="RFL52" s="64"/>
      <c r="RFM52" s="64"/>
      <c r="RFN52" s="64"/>
      <c r="RFO52" s="64"/>
      <c r="RFP52" s="64"/>
      <c r="RFQ52" s="64"/>
      <c r="RFR52" s="64"/>
      <c r="RFS52" s="64"/>
      <c r="RFT52" s="64"/>
      <c r="RFU52" s="64"/>
      <c r="RFV52" s="64"/>
      <c r="RFW52" s="64"/>
      <c r="RFX52" s="64"/>
      <c r="RFY52" s="64"/>
      <c r="RFZ52" s="64"/>
      <c r="RGA52" s="64"/>
      <c r="RGB52" s="64"/>
      <c r="RGC52" s="64"/>
      <c r="RGD52" s="64"/>
      <c r="RGE52" s="64"/>
      <c r="RGF52" s="64"/>
      <c r="RGG52" s="64"/>
      <c r="RGH52" s="64"/>
      <c r="RGI52" s="64"/>
      <c r="RGJ52" s="64"/>
      <c r="RGK52" s="64"/>
      <c r="RGL52" s="64"/>
      <c r="RGM52" s="64"/>
      <c r="RGN52" s="64"/>
      <c r="RGO52" s="64"/>
      <c r="RGP52" s="64"/>
      <c r="RGQ52" s="64"/>
      <c r="RGR52" s="64"/>
      <c r="RGS52" s="64"/>
      <c r="RGT52" s="64"/>
      <c r="RGU52" s="64"/>
      <c r="RGV52" s="64"/>
      <c r="RGW52" s="64"/>
      <c r="RGX52" s="64"/>
      <c r="RGY52" s="64"/>
      <c r="RGZ52" s="64"/>
      <c r="RHA52" s="64"/>
      <c r="RHB52" s="64"/>
      <c r="RHC52" s="64"/>
      <c r="RHD52" s="64"/>
      <c r="RHE52" s="64"/>
      <c r="RHF52" s="64"/>
      <c r="RHG52" s="64"/>
      <c r="RHH52" s="64"/>
      <c r="RHI52" s="64"/>
      <c r="RHJ52" s="64"/>
      <c r="RHK52" s="64"/>
      <c r="RHL52" s="64"/>
      <c r="RHM52" s="64"/>
      <c r="RHN52" s="64"/>
      <c r="RHO52" s="64"/>
      <c r="RHP52" s="64"/>
      <c r="RHQ52" s="64"/>
      <c r="RHR52" s="64"/>
      <c r="RHS52" s="64"/>
      <c r="RHT52" s="64"/>
      <c r="RHU52" s="64"/>
      <c r="RHV52" s="64"/>
      <c r="RHW52" s="64"/>
      <c r="RHX52" s="64"/>
      <c r="RHY52" s="64"/>
      <c r="RHZ52" s="64"/>
      <c r="RIA52" s="64"/>
      <c r="RIB52" s="64"/>
      <c r="RIC52" s="64"/>
      <c r="RID52" s="64"/>
      <c r="RIE52" s="64"/>
      <c r="RIF52" s="64"/>
      <c r="RIG52" s="64"/>
      <c r="RIH52" s="64"/>
      <c r="RII52" s="64"/>
      <c r="RIJ52" s="64"/>
      <c r="RIK52" s="64"/>
      <c r="RIL52" s="64"/>
      <c r="RIM52" s="64"/>
      <c r="RIN52" s="64"/>
      <c r="RIO52" s="64"/>
      <c r="RIP52" s="64"/>
      <c r="RIQ52" s="64"/>
      <c r="RIR52" s="64"/>
      <c r="RIS52" s="64"/>
      <c r="RIT52" s="64"/>
      <c r="RIU52" s="64"/>
      <c r="RIV52" s="64"/>
      <c r="RIW52" s="64"/>
      <c r="RIX52" s="64"/>
      <c r="RIY52" s="64"/>
      <c r="RIZ52" s="64"/>
      <c r="RJA52" s="64"/>
      <c r="RJB52" s="64"/>
      <c r="RJC52" s="64"/>
      <c r="RJD52" s="64"/>
      <c r="RJE52" s="64"/>
      <c r="RJF52" s="64"/>
      <c r="RJG52" s="64"/>
      <c r="RJH52" s="64"/>
      <c r="RJI52" s="64"/>
      <c r="RJJ52" s="64"/>
      <c r="RJK52" s="64"/>
      <c r="RJL52" s="64"/>
      <c r="RJM52" s="64"/>
      <c r="RJN52" s="64"/>
      <c r="RJO52" s="64"/>
      <c r="RJP52" s="64"/>
      <c r="RJQ52" s="64"/>
      <c r="RJR52" s="64"/>
      <c r="RJS52" s="64"/>
      <c r="RJT52" s="64"/>
      <c r="RJU52" s="64"/>
      <c r="RJV52" s="64"/>
      <c r="RJW52" s="64"/>
      <c r="RJX52" s="64"/>
      <c r="RJY52" s="64"/>
      <c r="RJZ52" s="64"/>
      <c r="RKA52" s="64"/>
      <c r="RKB52" s="64"/>
      <c r="RKC52" s="64"/>
      <c r="RKD52" s="64"/>
      <c r="RKE52" s="64"/>
      <c r="RKF52" s="64"/>
      <c r="RKG52" s="64"/>
      <c r="RKH52" s="64"/>
      <c r="RKI52" s="64"/>
      <c r="RKJ52" s="64"/>
      <c r="RKK52" s="64"/>
      <c r="RKL52" s="64"/>
      <c r="RKM52" s="64"/>
      <c r="RKN52" s="64"/>
      <c r="RKO52" s="64"/>
      <c r="RKP52" s="64"/>
      <c r="RKQ52" s="64"/>
      <c r="RKR52" s="64"/>
      <c r="RKS52" s="64"/>
      <c r="RKT52" s="64"/>
      <c r="RKU52" s="64"/>
      <c r="RKV52" s="64"/>
      <c r="RKW52" s="64"/>
      <c r="RKX52" s="64"/>
      <c r="RKY52" s="64"/>
      <c r="RKZ52" s="64"/>
      <c r="RLA52" s="64"/>
      <c r="RLB52" s="64"/>
      <c r="RLC52" s="64"/>
      <c r="RLD52" s="64"/>
      <c r="RLE52" s="64"/>
      <c r="RLF52" s="64"/>
      <c r="RLG52" s="64"/>
      <c r="RLH52" s="64"/>
      <c r="RLI52" s="64"/>
      <c r="RLJ52" s="64"/>
      <c r="RLK52" s="64"/>
      <c r="RLL52" s="64"/>
      <c r="RLM52" s="64"/>
      <c r="RLN52" s="64"/>
      <c r="RLO52" s="64"/>
      <c r="RLP52" s="64"/>
      <c r="RLQ52" s="64"/>
      <c r="RLR52" s="64"/>
      <c r="RLS52" s="64"/>
      <c r="RLT52" s="64"/>
      <c r="RLU52" s="64"/>
      <c r="RLV52" s="64"/>
      <c r="RLW52" s="64"/>
      <c r="RLX52" s="64"/>
      <c r="RLY52" s="64"/>
      <c r="RLZ52" s="64"/>
      <c r="RMA52" s="64"/>
      <c r="RMB52" s="64"/>
      <c r="RMC52" s="64"/>
      <c r="RMD52" s="64"/>
      <c r="RME52" s="64"/>
      <c r="RMF52" s="64"/>
      <c r="RMG52" s="64"/>
      <c r="RMH52" s="64"/>
      <c r="RMI52" s="64"/>
      <c r="RMJ52" s="64"/>
      <c r="RMK52" s="64"/>
      <c r="RML52" s="64"/>
      <c r="RMM52" s="64"/>
      <c r="RMN52" s="64"/>
      <c r="RMO52" s="64"/>
      <c r="RMP52" s="64"/>
      <c r="RMQ52" s="64"/>
      <c r="RMR52" s="64"/>
      <c r="RMS52" s="64"/>
      <c r="RMT52" s="64"/>
      <c r="RMU52" s="64"/>
      <c r="RMV52" s="64"/>
      <c r="RMW52" s="64"/>
      <c r="RMX52" s="64"/>
      <c r="RMY52" s="64"/>
      <c r="RMZ52" s="64"/>
      <c r="RNA52" s="64"/>
      <c r="RNB52" s="64"/>
      <c r="RNC52" s="64"/>
      <c r="RND52" s="64"/>
      <c r="RNE52" s="64"/>
      <c r="RNF52" s="64"/>
      <c r="RNG52" s="64"/>
      <c r="RNH52" s="64"/>
      <c r="RNI52" s="64"/>
      <c r="RNJ52" s="64"/>
      <c r="RNK52" s="64"/>
      <c r="RNL52" s="64"/>
      <c r="RNM52" s="64"/>
      <c r="RNN52" s="64"/>
      <c r="RNO52" s="64"/>
      <c r="RNP52" s="64"/>
      <c r="RNQ52" s="64"/>
      <c r="RNR52" s="64"/>
      <c r="RNS52" s="64"/>
      <c r="RNT52" s="64"/>
      <c r="RNU52" s="64"/>
      <c r="RNV52" s="64"/>
      <c r="RNW52" s="64"/>
      <c r="RNX52" s="64"/>
      <c r="RNY52" s="64"/>
      <c r="RNZ52" s="64"/>
      <c r="ROA52" s="64"/>
      <c r="ROB52" s="64"/>
      <c r="ROC52" s="64"/>
      <c r="ROD52" s="64"/>
      <c r="ROE52" s="64"/>
      <c r="ROF52" s="64"/>
      <c r="ROG52" s="64"/>
      <c r="ROH52" s="64"/>
      <c r="ROI52" s="64"/>
      <c r="ROJ52" s="64"/>
      <c r="ROK52" s="64"/>
      <c r="ROL52" s="64"/>
      <c r="ROM52" s="64"/>
      <c r="RON52" s="64"/>
      <c r="ROO52" s="64"/>
      <c r="ROP52" s="64"/>
      <c r="ROQ52" s="64"/>
      <c r="ROR52" s="64"/>
      <c r="ROS52" s="64"/>
      <c r="ROT52" s="64"/>
      <c r="ROU52" s="64"/>
      <c r="ROV52" s="64"/>
      <c r="ROW52" s="64"/>
      <c r="ROX52" s="64"/>
      <c r="ROY52" s="64"/>
      <c r="ROZ52" s="64"/>
      <c r="RPA52" s="64"/>
      <c r="RPB52" s="64"/>
      <c r="RPC52" s="64"/>
      <c r="RPD52" s="64"/>
      <c r="RPE52" s="64"/>
      <c r="RPF52" s="64"/>
      <c r="RPG52" s="64"/>
      <c r="RPH52" s="64"/>
      <c r="RPI52" s="64"/>
      <c r="RPJ52" s="64"/>
      <c r="RPK52" s="64"/>
      <c r="RPL52" s="64"/>
      <c r="RPM52" s="64"/>
      <c r="RPN52" s="64"/>
      <c r="RPO52" s="64"/>
      <c r="RPP52" s="64"/>
      <c r="RPQ52" s="64"/>
      <c r="RPR52" s="64"/>
      <c r="RPS52" s="64"/>
      <c r="RPT52" s="64"/>
      <c r="RPU52" s="64"/>
      <c r="RPV52" s="64"/>
      <c r="RPW52" s="64"/>
      <c r="RPX52" s="64"/>
      <c r="RPY52" s="64"/>
      <c r="RPZ52" s="64"/>
      <c r="RQA52" s="64"/>
      <c r="RQB52" s="64"/>
      <c r="RQC52" s="64"/>
      <c r="RQD52" s="64"/>
      <c r="RQE52" s="64"/>
      <c r="RQF52" s="64"/>
      <c r="RQG52" s="64"/>
      <c r="RQH52" s="64"/>
      <c r="RQI52" s="64"/>
      <c r="RQJ52" s="64"/>
      <c r="RQK52" s="64"/>
      <c r="RQL52" s="64"/>
      <c r="RQM52" s="64"/>
      <c r="RQN52" s="64"/>
      <c r="RQO52" s="64"/>
      <c r="RQP52" s="64"/>
      <c r="RQQ52" s="64"/>
      <c r="RQR52" s="64"/>
      <c r="RQS52" s="64"/>
      <c r="RQT52" s="64"/>
      <c r="RQU52" s="64"/>
      <c r="RQV52" s="64"/>
      <c r="RQW52" s="64"/>
      <c r="RQX52" s="64"/>
      <c r="RQY52" s="64"/>
      <c r="RQZ52" s="64"/>
      <c r="RRA52" s="64"/>
      <c r="RRB52" s="64"/>
      <c r="RRC52" s="64"/>
      <c r="RRD52" s="64"/>
      <c r="RRE52" s="64"/>
      <c r="RRF52" s="64"/>
      <c r="RRG52" s="64"/>
      <c r="RRH52" s="64"/>
      <c r="RRI52" s="64"/>
      <c r="RRJ52" s="64"/>
      <c r="RRK52" s="64"/>
      <c r="RRL52" s="64"/>
      <c r="RRM52" s="64"/>
      <c r="RRN52" s="64"/>
      <c r="RRO52" s="64"/>
      <c r="RRP52" s="64"/>
      <c r="RRQ52" s="64"/>
      <c r="RRR52" s="64"/>
      <c r="RRS52" s="64"/>
      <c r="RRT52" s="64"/>
      <c r="RRU52" s="64"/>
      <c r="RRV52" s="64"/>
      <c r="RRW52" s="64"/>
      <c r="RRX52" s="64"/>
      <c r="RRY52" s="64"/>
      <c r="RRZ52" s="64"/>
      <c r="RSA52" s="64"/>
      <c r="RSB52" s="64"/>
      <c r="RSC52" s="64"/>
      <c r="RSD52" s="64"/>
      <c r="RSE52" s="64"/>
      <c r="RSF52" s="64"/>
      <c r="RSG52" s="64"/>
      <c r="RSH52" s="64"/>
      <c r="RSI52" s="64"/>
      <c r="RSJ52" s="64"/>
      <c r="RSK52" s="64"/>
      <c r="RSL52" s="64"/>
      <c r="RSM52" s="64"/>
      <c r="RSN52" s="64"/>
      <c r="RSO52" s="64"/>
      <c r="RSP52" s="64"/>
      <c r="RSQ52" s="64"/>
      <c r="RSR52" s="64"/>
      <c r="RSS52" s="64"/>
      <c r="RST52" s="64"/>
      <c r="RSU52" s="64"/>
      <c r="RSV52" s="64"/>
      <c r="RSW52" s="64"/>
      <c r="RSX52" s="64"/>
      <c r="RSY52" s="64"/>
      <c r="RSZ52" s="64"/>
      <c r="RTA52" s="64"/>
      <c r="RTB52" s="64"/>
      <c r="RTC52" s="64"/>
      <c r="RTD52" s="64"/>
      <c r="RTE52" s="64"/>
      <c r="RTF52" s="64"/>
      <c r="RTG52" s="64"/>
      <c r="RTH52" s="64"/>
      <c r="RTI52" s="64"/>
      <c r="RTJ52" s="64"/>
      <c r="RTK52" s="64"/>
      <c r="RTL52" s="64"/>
      <c r="RTM52" s="64"/>
      <c r="RTN52" s="64"/>
      <c r="RTO52" s="64"/>
      <c r="RTP52" s="64"/>
      <c r="RTQ52" s="64"/>
      <c r="RTR52" s="64"/>
      <c r="RTS52" s="64"/>
      <c r="RTT52" s="64"/>
      <c r="RTU52" s="64"/>
      <c r="RTV52" s="64"/>
      <c r="RTW52" s="64"/>
      <c r="RTX52" s="64"/>
      <c r="RTY52" s="64"/>
      <c r="RTZ52" s="64"/>
      <c r="RUA52" s="64"/>
      <c r="RUB52" s="64"/>
      <c r="RUC52" s="64"/>
      <c r="RUD52" s="64"/>
      <c r="RUE52" s="64"/>
      <c r="RUF52" s="64"/>
      <c r="RUG52" s="64"/>
      <c r="RUH52" s="64"/>
      <c r="RUI52" s="64"/>
      <c r="RUJ52" s="64"/>
      <c r="RUK52" s="64"/>
      <c r="RUL52" s="64"/>
      <c r="RUM52" s="64"/>
      <c r="RUN52" s="64"/>
      <c r="RUO52" s="64"/>
      <c r="RUP52" s="64"/>
      <c r="RUQ52" s="64"/>
      <c r="RUR52" s="64"/>
      <c r="RUS52" s="64"/>
      <c r="RUT52" s="64"/>
      <c r="RUU52" s="64"/>
      <c r="RUV52" s="64"/>
      <c r="RUW52" s="64"/>
      <c r="RUX52" s="64"/>
      <c r="RUY52" s="64"/>
      <c r="RUZ52" s="64"/>
      <c r="RVA52" s="64"/>
      <c r="RVB52" s="64"/>
      <c r="RVC52" s="64"/>
      <c r="RVD52" s="64"/>
      <c r="RVE52" s="64"/>
      <c r="RVF52" s="64"/>
      <c r="RVG52" s="64"/>
      <c r="RVH52" s="64"/>
      <c r="RVI52" s="64"/>
      <c r="RVJ52" s="64"/>
      <c r="RVK52" s="64"/>
      <c r="RVL52" s="64"/>
      <c r="RVM52" s="64"/>
      <c r="RVN52" s="64"/>
      <c r="RVO52" s="64"/>
      <c r="RVP52" s="64"/>
      <c r="RVQ52" s="64"/>
      <c r="RVR52" s="64"/>
      <c r="RVS52" s="64"/>
      <c r="RVT52" s="64"/>
      <c r="RVU52" s="64"/>
      <c r="RVV52" s="64"/>
      <c r="RVW52" s="64"/>
      <c r="RVX52" s="64"/>
      <c r="RVY52" s="64"/>
      <c r="RVZ52" s="64"/>
      <c r="RWA52" s="64"/>
      <c r="RWB52" s="64"/>
      <c r="RWC52" s="64"/>
      <c r="RWD52" s="64"/>
      <c r="RWE52" s="64"/>
      <c r="RWF52" s="64"/>
      <c r="RWG52" s="64"/>
      <c r="RWH52" s="64"/>
      <c r="RWI52" s="64"/>
      <c r="RWJ52" s="64"/>
      <c r="RWK52" s="64"/>
      <c r="RWL52" s="64"/>
      <c r="RWM52" s="64"/>
      <c r="RWN52" s="64"/>
      <c r="RWO52" s="64"/>
      <c r="RWP52" s="64"/>
      <c r="RWQ52" s="64"/>
      <c r="RWR52" s="64"/>
      <c r="RWS52" s="64"/>
      <c r="RWT52" s="64"/>
      <c r="RWU52" s="64"/>
      <c r="RWV52" s="64"/>
      <c r="RWW52" s="64"/>
      <c r="RWX52" s="64"/>
      <c r="RWY52" s="64"/>
      <c r="RWZ52" s="64"/>
      <c r="RXA52" s="64"/>
      <c r="RXB52" s="64"/>
      <c r="RXC52" s="64"/>
      <c r="RXD52" s="64"/>
      <c r="RXE52" s="64"/>
      <c r="RXF52" s="64"/>
      <c r="RXG52" s="64"/>
      <c r="RXH52" s="64"/>
      <c r="RXI52" s="64"/>
      <c r="RXJ52" s="64"/>
      <c r="RXK52" s="64"/>
      <c r="RXL52" s="64"/>
      <c r="RXM52" s="64"/>
      <c r="RXN52" s="64"/>
      <c r="RXO52" s="64"/>
      <c r="RXP52" s="64"/>
      <c r="RXQ52" s="64"/>
      <c r="RXR52" s="64"/>
      <c r="RXS52" s="64"/>
      <c r="RXT52" s="64"/>
      <c r="RXU52" s="64"/>
      <c r="RXV52" s="64"/>
      <c r="RXW52" s="64"/>
      <c r="RXX52" s="64"/>
      <c r="RXY52" s="64"/>
      <c r="RXZ52" s="64"/>
      <c r="RYA52" s="64"/>
      <c r="RYB52" s="64"/>
      <c r="RYC52" s="64"/>
      <c r="RYD52" s="64"/>
      <c r="RYE52" s="64"/>
      <c r="RYF52" s="64"/>
      <c r="RYG52" s="64"/>
      <c r="RYH52" s="64"/>
      <c r="RYI52" s="64"/>
      <c r="RYJ52" s="64"/>
      <c r="RYK52" s="64"/>
      <c r="RYL52" s="64"/>
      <c r="RYM52" s="64"/>
      <c r="RYN52" s="64"/>
      <c r="RYO52" s="64"/>
      <c r="RYP52" s="64"/>
      <c r="RYQ52" s="64"/>
      <c r="RYR52" s="64"/>
      <c r="RYS52" s="64"/>
      <c r="RYT52" s="64"/>
      <c r="RYU52" s="64"/>
      <c r="RYV52" s="64"/>
      <c r="RYW52" s="64"/>
      <c r="RYX52" s="64"/>
      <c r="RYY52" s="64"/>
      <c r="RYZ52" s="64"/>
      <c r="RZA52" s="64"/>
      <c r="RZB52" s="64"/>
      <c r="RZC52" s="64"/>
      <c r="RZD52" s="64"/>
      <c r="RZE52" s="64"/>
      <c r="RZF52" s="64"/>
      <c r="RZG52" s="64"/>
      <c r="RZH52" s="64"/>
      <c r="RZI52" s="64"/>
      <c r="RZJ52" s="64"/>
      <c r="RZK52" s="64"/>
      <c r="RZL52" s="64"/>
      <c r="RZM52" s="64"/>
      <c r="RZN52" s="64"/>
      <c r="RZO52" s="64"/>
      <c r="RZP52" s="64"/>
      <c r="RZQ52" s="64"/>
      <c r="RZR52" s="64"/>
      <c r="RZS52" s="64"/>
      <c r="RZT52" s="64"/>
      <c r="RZU52" s="64"/>
      <c r="RZV52" s="64"/>
      <c r="RZW52" s="64"/>
      <c r="RZX52" s="64"/>
      <c r="RZY52" s="64"/>
      <c r="RZZ52" s="64"/>
      <c r="SAA52" s="64"/>
      <c r="SAB52" s="64"/>
      <c r="SAC52" s="64"/>
      <c r="SAD52" s="64"/>
      <c r="SAE52" s="64"/>
      <c r="SAF52" s="64"/>
      <c r="SAG52" s="64"/>
      <c r="SAH52" s="64"/>
      <c r="SAI52" s="64"/>
      <c r="SAJ52" s="64"/>
      <c r="SAK52" s="64"/>
      <c r="SAL52" s="64"/>
      <c r="SAM52" s="64"/>
      <c r="SAN52" s="64"/>
      <c r="SAO52" s="64"/>
      <c r="SAP52" s="64"/>
      <c r="SAQ52" s="64"/>
      <c r="SAR52" s="64"/>
      <c r="SAS52" s="64"/>
      <c r="SAT52" s="64"/>
      <c r="SAU52" s="64"/>
      <c r="SAV52" s="64"/>
      <c r="SAW52" s="64"/>
      <c r="SAX52" s="64"/>
      <c r="SAY52" s="64"/>
      <c r="SAZ52" s="64"/>
      <c r="SBA52" s="64"/>
      <c r="SBB52" s="64"/>
      <c r="SBC52" s="64"/>
      <c r="SBD52" s="64"/>
      <c r="SBE52" s="64"/>
      <c r="SBF52" s="64"/>
      <c r="SBG52" s="64"/>
      <c r="SBH52" s="64"/>
      <c r="SBI52" s="64"/>
      <c r="SBJ52" s="64"/>
      <c r="SBK52" s="64"/>
      <c r="SBL52" s="64"/>
      <c r="SBM52" s="64"/>
      <c r="SBN52" s="64"/>
      <c r="SBO52" s="64"/>
      <c r="SBP52" s="64"/>
      <c r="SBQ52" s="64"/>
      <c r="SBR52" s="64"/>
      <c r="SBS52" s="64"/>
      <c r="SBT52" s="64"/>
      <c r="SBU52" s="64"/>
      <c r="SBV52" s="64"/>
      <c r="SBW52" s="64"/>
      <c r="SBX52" s="64"/>
      <c r="SBY52" s="64"/>
      <c r="SBZ52" s="64"/>
      <c r="SCA52" s="64"/>
      <c r="SCB52" s="64"/>
      <c r="SCC52" s="64"/>
      <c r="SCD52" s="64"/>
      <c r="SCE52" s="64"/>
      <c r="SCF52" s="64"/>
      <c r="SCG52" s="64"/>
      <c r="SCH52" s="64"/>
      <c r="SCI52" s="64"/>
      <c r="SCJ52" s="64"/>
      <c r="SCK52" s="64"/>
      <c r="SCL52" s="64"/>
      <c r="SCM52" s="64"/>
      <c r="SCN52" s="64"/>
      <c r="SCO52" s="64"/>
      <c r="SCP52" s="64"/>
      <c r="SCQ52" s="64"/>
      <c r="SCR52" s="64"/>
      <c r="SCS52" s="64"/>
      <c r="SCT52" s="64"/>
      <c r="SCU52" s="64"/>
      <c r="SCV52" s="64"/>
      <c r="SCW52" s="64"/>
      <c r="SCX52" s="64"/>
      <c r="SCY52" s="64"/>
      <c r="SCZ52" s="64"/>
      <c r="SDA52" s="64"/>
      <c r="SDB52" s="64"/>
      <c r="SDC52" s="64"/>
      <c r="SDD52" s="64"/>
      <c r="SDE52" s="64"/>
      <c r="SDF52" s="64"/>
      <c r="SDG52" s="64"/>
      <c r="SDH52" s="64"/>
      <c r="SDI52" s="64"/>
      <c r="SDJ52" s="64"/>
      <c r="SDK52" s="64"/>
      <c r="SDL52" s="64"/>
      <c r="SDM52" s="64"/>
      <c r="SDN52" s="64"/>
      <c r="SDO52" s="64"/>
      <c r="SDP52" s="64"/>
      <c r="SDQ52" s="64"/>
      <c r="SDR52" s="64"/>
      <c r="SDS52" s="64"/>
      <c r="SDT52" s="64"/>
      <c r="SDU52" s="64"/>
      <c r="SDV52" s="64"/>
      <c r="SDW52" s="64"/>
      <c r="SDX52" s="64"/>
      <c r="SDY52" s="64"/>
      <c r="SDZ52" s="64"/>
      <c r="SEA52" s="64"/>
      <c r="SEB52" s="64"/>
      <c r="SEC52" s="64"/>
      <c r="SED52" s="64"/>
      <c r="SEE52" s="64"/>
      <c r="SEF52" s="64"/>
      <c r="SEG52" s="64"/>
      <c r="SEH52" s="64"/>
      <c r="SEI52" s="64"/>
      <c r="SEJ52" s="64"/>
      <c r="SEK52" s="64"/>
      <c r="SEL52" s="64"/>
      <c r="SEM52" s="64"/>
      <c r="SEN52" s="64"/>
      <c r="SEO52" s="64"/>
      <c r="SEP52" s="64"/>
      <c r="SEQ52" s="64"/>
      <c r="SER52" s="64"/>
      <c r="SES52" s="64"/>
      <c r="SET52" s="64"/>
      <c r="SEU52" s="64"/>
      <c r="SEV52" s="64"/>
      <c r="SEW52" s="64"/>
      <c r="SEX52" s="64"/>
      <c r="SEY52" s="64"/>
      <c r="SEZ52" s="64"/>
      <c r="SFA52" s="64"/>
      <c r="SFB52" s="64"/>
      <c r="SFC52" s="64"/>
      <c r="SFD52" s="64"/>
      <c r="SFE52" s="64"/>
      <c r="SFF52" s="64"/>
      <c r="SFG52" s="64"/>
      <c r="SFH52" s="64"/>
      <c r="SFI52" s="64"/>
      <c r="SFJ52" s="64"/>
      <c r="SFK52" s="64"/>
      <c r="SFL52" s="64"/>
      <c r="SFM52" s="64"/>
      <c r="SFN52" s="64"/>
      <c r="SFO52" s="64"/>
      <c r="SFP52" s="64"/>
      <c r="SFQ52" s="64"/>
      <c r="SFR52" s="64"/>
      <c r="SFS52" s="64"/>
      <c r="SFT52" s="64"/>
      <c r="SFU52" s="64"/>
      <c r="SFV52" s="64"/>
      <c r="SFW52" s="64"/>
      <c r="SFX52" s="64"/>
      <c r="SFY52" s="64"/>
      <c r="SFZ52" s="64"/>
      <c r="SGA52" s="64"/>
      <c r="SGB52" s="64"/>
      <c r="SGC52" s="64"/>
      <c r="SGD52" s="64"/>
      <c r="SGE52" s="64"/>
      <c r="SGF52" s="64"/>
      <c r="SGG52" s="64"/>
      <c r="SGH52" s="64"/>
      <c r="SGI52" s="64"/>
      <c r="SGJ52" s="64"/>
      <c r="SGK52" s="64"/>
      <c r="SGL52" s="64"/>
      <c r="SGM52" s="64"/>
      <c r="SGN52" s="64"/>
      <c r="SGO52" s="64"/>
      <c r="SGP52" s="64"/>
      <c r="SGQ52" s="64"/>
      <c r="SGR52" s="64"/>
      <c r="SGS52" s="64"/>
      <c r="SGT52" s="64"/>
      <c r="SGU52" s="64"/>
      <c r="SGV52" s="64"/>
      <c r="SGW52" s="64"/>
      <c r="SGX52" s="64"/>
      <c r="SGY52" s="64"/>
      <c r="SGZ52" s="64"/>
      <c r="SHA52" s="64"/>
      <c r="SHB52" s="64"/>
      <c r="SHC52" s="64"/>
      <c r="SHD52" s="64"/>
      <c r="SHE52" s="64"/>
      <c r="SHF52" s="64"/>
      <c r="SHG52" s="64"/>
      <c r="SHH52" s="64"/>
      <c r="SHI52" s="64"/>
      <c r="SHJ52" s="64"/>
      <c r="SHK52" s="64"/>
      <c r="SHL52" s="64"/>
      <c r="SHM52" s="64"/>
      <c r="SHN52" s="64"/>
      <c r="SHO52" s="64"/>
      <c r="SHP52" s="64"/>
      <c r="SHQ52" s="64"/>
      <c r="SHR52" s="64"/>
      <c r="SHS52" s="64"/>
      <c r="SHT52" s="64"/>
      <c r="SHU52" s="64"/>
      <c r="SHV52" s="64"/>
      <c r="SHW52" s="64"/>
      <c r="SHX52" s="64"/>
      <c r="SHY52" s="64"/>
      <c r="SHZ52" s="64"/>
      <c r="SIA52" s="64"/>
      <c r="SIB52" s="64"/>
      <c r="SIC52" s="64"/>
      <c r="SID52" s="64"/>
      <c r="SIE52" s="64"/>
      <c r="SIF52" s="64"/>
      <c r="SIG52" s="64"/>
      <c r="SIH52" s="64"/>
      <c r="SII52" s="64"/>
      <c r="SIJ52" s="64"/>
      <c r="SIK52" s="64"/>
      <c r="SIL52" s="64"/>
      <c r="SIM52" s="64"/>
      <c r="SIN52" s="64"/>
      <c r="SIO52" s="64"/>
      <c r="SIP52" s="64"/>
      <c r="SIQ52" s="64"/>
      <c r="SIR52" s="64"/>
      <c r="SIS52" s="64"/>
      <c r="SIT52" s="64"/>
      <c r="SIU52" s="64"/>
      <c r="SIV52" s="64"/>
      <c r="SIW52" s="64"/>
      <c r="SIX52" s="64"/>
      <c r="SIY52" s="64"/>
      <c r="SIZ52" s="64"/>
      <c r="SJA52" s="64"/>
      <c r="SJB52" s="64"/>
      <c r="SJC52" s="64"/>
      <c r="SJD52" s="64"/>
      <c r="SJE52" s="64"/>
      <c r="SJF52" s="64"/>
      <c r="SJG52" s="64"/>
      <c r="SJH52" s="64"/>
      <c r="SJI52" s="64"/>
      <c r="SJJ52" s="64"/>
      <c r="SJK52" s="64"/>
      <c r="SJL52" s="64"/>
      <c r="SJM52" s="64"/>
      <c r="SJN52" s="64"/>
      <c r="SJO52" s="64"/>
      <c r="SJP52" s="64"/>
      <c r="SJQ52" s="64"/>
      <c r="SJR52" s="64"/>
      <c r="SJS52" s="64"/>
      <c r="SJT52" s="64"/>
      <c r="SJU52" s="64"/>
      <c r="SJV52" s="64"/>
      <c r="SJW52" s="64"/>
      <c r="SJX52" s="64"/>
      <c r="SJY52" s="64"/>
      <c r="SJZ52" s="64"/>
      <c r="SKA52" s="64"/>
      <c r="SKB52" s="64"/>
      <c r="SKC52" s="64"/>
      <c r="SKD52" s="64"/>
      <c r="SKE52" s="64"/>
      <c r="SKF52" s="64"/>
      <c r="SKG52" s="64"/>
      <c r="SKH52" s="64"/>
      <c r="SKI52" s="64"/>
      <c r="SKJ52" s="64"/>
      <c r="SKK52" s="64"/>
      <c r="SKL52" s="64"/>
      <c r="SKM52" s="64"/>
      <c r="SKN52" s="64"/>
      <c r="SKO52" s="64"/>
      <c r="SKP52" s="64"/>
      <c r="SKQ52" s="64"/>
      <c r="SKR52" s="64"/>
      <c r="SKS52" s="64"/>
      <c r="SKT52" s="64"/>
      <c r="SKU52" s="64"/>
      <c r="SKV52" s="64"/>
      <c r="SKW52" s="64"/>
      <c r="SKX52" s="64"/>
      <c r="SKY52" s="64"/>
      <c r="SKZ52" s="64"/>
      <c r="SLA52" s="64"/>
      <c r="SLB52" s="64"/>
      <c r="SLC52" s="64"/>
      <c r="SLD52" s="64"/>
      <c r="SLE52" s="64"/>
      <c r="SLF52" s="64"/>
      <c r="SLG52" s="64"/>
      <c r="SLH52" s="64"/>
      <c r="SLI52" s="64"/>
      <c r="SLJ52" s="64"/>
      <c r="SLK52" s="64"/>
      <c r="SLL52" s="64"/>
      <c r="SLM52" s="64"/>
      <c r="SLN52" s="64"/>
      <c r="SLO52" s="64"/>
      <c r="SLP52" s="64"/>
      <c r="SLQ52" s="64"/>
      <c r="SLR52" s="64"/>
      <c r="SLS52" s="64"/>
      <c r="SLT52" s="64"/>
      <c r="SLU52" s="64"/>
      <c r="SLV52" s="64"/>
      <c r="SLW52" s="64"/>
      <c r="SLX52" s="64"/>
      <c r="SLY52" s="64"/>
      <c r="SLZ52" s="64"/>
      <c r="SMA52" s="64"/>
      <c r="SMB52" s="64"/>
      <c r="SMC52" s="64"/>
      <c r="SMD52" s="64"/>
      <c r="SME52" s="64"/>
      <c r="SMF52" s="64"/>
      <c r="SMG52" s="64"/>
      <c r="SMH52" s="64"/>
      <c r="SMI52" s="64"/>
      <c r="SMJ52" s="64"/>
      <c r="SMK52" s="64"/>
      <c r="SML52" s="64"/>
      <c r="SMM52" s="64"/>
      <c r="SMN52" s="64"/>
      <c r="SMO52" s="64"/>
      <c r="SMP52" s="64"/>
      <c r="SMQ52" s="64"/>
      <c r="SMR52" s="64"/>
      <c r="SMS52" s="64"/>
      <c r="SMT52" s="64"/>
      <c r="SMU52" s="64"/>
      <c r="SMV52" s="64"/>
      <c r="SMW52" s="64"/>
      <c r="SMX52" s="64"/>
      <c r="SMY52" s="64"/>
      <c r="SMZ52" s="64"/>
      <c r="SNA52" s="64"/>
      <c r="SNB52" s="64"/>
      <c r="SNC52" s="64"/>
      <c r="SND52" s="64"/>
      <c r="SNE52" s="64"/>
      <c r="SNF52" s="64"/>
      <c r="SNG52" s="64"/>
      <c r="SNH52" s="64"/>
      <c r="SNI52" s="64"/>
      <c r="SNJ52" s="64"/>
      <c r="SNK52" s="64"/>
      <c r="SNL52" s="64"/>
      <c r="SNM52" s="64"/>
      <c r="SNN52" s="64"/>
      <c r="SNO52" s="64"/>
      <c r="SNP52" s="64"/>
      <c r="SNQ52" s="64"/>
      <c r="SNR52" s="64"/>
      <c r="SNS52" s="64"/>
      <c r="SNT52" s="64"/>
      <c r="SNU52" s="64"/>
      <c r="SNV52" s="64"/>
      <c r="SNW52" s="64"/>
      <c r="SNX52" s="64"/>
      <c r="SNY52" s="64"/>
      <c r="SNZ52" s="64"/>
      <c r="SOA52" s="64"/>
      <c r="SOB52" s="64"/>
      <c r="SOC52" s="64"/>
      <c r="SOD52" s="64"/>
      <c r="SOE52" s="64"/>
      <c r="SOF52" s="64"/>
      <c r="SOG52" s="64"/>
      <c r="SOH52" s="64"/>
      <c r="SOI52" s="64"/>
      <c r="SOJ52" s="64"/>
      <c r="SOK52" s="64"/>
      <c r="SOL52" s="64"/>
      <c r="SOM52" s="64"/>
      <c r="SON52" s="64"/>
      <c r="SOO52" s="64"/>
      <c r="SOP52" s="64"/>
      <c r="SOQ52" s="64"/>
      <c r="SOR52" s="64"/>
      <c r="SOS52" s="64"/>
      <c r="SOT52" s="64"/>
      <c r="SOU52" s="64"/>
      <c r="SOV52" s="64"/>
      <c r="SOW52" s="64"/>
      <c r="SOX52" s="64"/>
      <c r="SOY52" s="64"/>
      <c r="SOZ52" s="64"/>
      <c r="SPA52" s="64"/>
      <c r="SPB52" s="64"/>
      <c r="SPC52" s="64"/>
      <c r="SPD52" s="64"/>
      <c r="SPE52" s="64"/>
      <c r="SPF52" s="64"/>
      <c r="SPG52" s="64"/>
      <c r="SPH52" s="64"/>
      <c r="SPI52" s="64"/>
      <c r="SPJ52" s="64"/>
      <c r="SPK52" s="64"/>
      <c r="SPL52" s="64"/>
      <c r="SPM52" s="64"/>
      <c r="SPN52" s="64"/>
      <c r="SPO52" s="64"/>
      <c r="SPP52" s="64"/>
      <c r="SPQ52" s="64"/>
      <c r="SPR52" s="64"/>
      <c r="SPS52" s="64"/>
      <c r="SPT52" s="64"/>
      <c r="SPU52" s="64"/>
      <c r="SPV52" s="64"/>
      <c r="SPW52" s="64"/>
      <c r="SPX52" s="64"/>
      <c r="SPY52" s="64"/>
      <c r="SPZ52" s="64"/>
      <c r="SQA52" s="64"/>
      <c r="SQB52" s="64"/>
      <c r="SQC52" s="64"/>
      <c r="SQD52" s="64"/>
      <c r="SQE52" s="64"/>
      <c r="SQF52" s="64"/>
      <c r="SQG52" s="64"/>
      <c r="SQH52" s="64"/>
      <c r="SQI52" s="64"/>
      <c r="SQJ52" s="64"/>
      <c r="SQK52" s="64"/>
      <c r="SQL52" s="64"/>
      <c r="SQM52" s="64"/>
      <c r="SQN52" s="64"/>
      <c r="SQO52" s="64"/>
      <c r="SQP52" s="64"/>
      <c r="SQQ52" s="64"/>
      <c r="SQR52" s="64"/>
      <c r="SQS52" s="64"/>
      <c r="SQT52" s="64"/>
      <c r="SQU52" s="64"/>
      <c r="SQV52" s="64"/>
      <c r="SQW52" s="64"/>
      <c r="SQX52" s="64"/>
      <c r="SQY52" s="64"/>
      <c r="SQZ52" s="64"/>
      <c r="SRA52" s="64"/>
      <c r="SRB52" s="64"/>
      <c r="SRC52" s="64"/>
      <c r="SRD52" s="64"/>
      <c r="SRE52" s="64"/>
      <c r="SRF52" s="64"/>
      <c r="SRG52" s="64"/>
      <c r="SRH52" s="64"/>
      <c r="SRI52" s="64"/>
      <c r="SRJ52" s="64"/>
      <c r="SRK52" s="64"/>
      <c r="SRL52" s="64"/>
      <c r="SRM52" s="64"/>
      <c r="SRN52" s="64"/>
      <c r="SRO52" s="64"/>
      <c r="SRP52" s="64"/>
      <c r="SRQ52" s="64"/>
      <c r="SRR52" s="64"/>
      <c r="SRS52" s="64"/>
      <c r="SRT52" s="64"/>
      <c r="SRU52" s="64"/>
      <c r="SRV52" s="64"/>
      <c r="SRW52" s="64"/>
      <c r="SRX52" s="64"/>
      <c r="SRY52" s="64"/>
      <c r="SRZ52" s="64"/>
      <c r="SSA52" s="64"/>
      <c r="SSB52" s="64"/>
      <c r="SSC52" s="64"/>
      <c r="SSD52" s="64"/>
      <c r="SSE52" s="64"/>
      <c r="SSF52" s="64"/>
      <c r="SSG52" s="64"/>
      <c r="SSH52" s="64"/>
      <c r="SSI52" s="64"/>
      <c r="SSJ52" s="64"/>
      <c r="SSK52" s="64"/>
      <c r="SSL52" s="64"/>
      <c r="SSM52" s="64"/>
      <c r="SSN52" s="64"/>
      <c r="SSO52" s="64"/>
      <c r="SSP52" s="64"/>
      <c r="SSQ52" s="64"/>
      <c r="SSR52" s="64"/>
      <c r="SSS52" s="64"/>
      <c r="SST52" s="64"/>
      <c r="SSU52" s="64"/>
      <c r="SSV52" s="64"/>
      <c r="SSW52" s="64"/>
      <c r="SSX52" s="64"/>
      <c r="SSY52" s="64"/>
      <c r="SSZ52" s="64"/>
      <c r="STA52" s="64"/>
      <c r="STB52" s="64"/>
      <c r="STC52" s="64"/>
      <c r="STD52" s="64"/>
      <c r="STE52" s="64"/>
      <c r="STF52" s="64"/>
      <c r="STG52" s="64"/>
      <c r="STH52" s="64"/>
      <c r="STI52" s="64"/>
      <c r="STJ52" s="64"/>
      <c r="STK52" s="64"/>
      <c r="STL52" s="64"/>
      <c r="STM52" s="64"/>
      <c r="STN52" s="64"/>
      <c r="STO52" s="64"/>
      <c r="STP52" s="64"/>
      <c r="STQ52" s="64"/>
      <c r="STR52" s="64"/>
      <c r="STS52" s="64"/>
      <c r="STT52" s="64"/>
      <c r="STU52" s="64"/>
      <c r="STV52" s="64"/>
      <c r="STW52" s="64"/>
      <c r="STX52" s="64"/>
      <c r="STY52" s="64"/>
      <c r="STZ52" s="64"/>
      <c r="SUA52" s="64"/>
      <c r="SUB52" s="64"/>
      <c r="SUC52" s="64"/>
      <c r="SUD52" s="64"/>
      <c r="SUE52" s="64"/>
      <c r="SUF52" s="64"/>
      <c r="SUG52" s="64"/>
      <c r="SUH52" s="64"/>
      <c r="SUI52" s="64"/>
      <c r="SUJ52" s="64"/>
      <c r="SUK52" s="64"/>
      <c r="SUL52" s="64"/>
      <c r="SUM52" s="64"/>
      <c r="SUN52" s="64"/>
      <c r="SUO52" s="64"/>
      <c r="SUP52" s="64"/>
      <c r="SUQ52" s="64"/>
      <c r="SUR52" s="64"/>
      <c r="SUS52" s="64"/>
      <c r="SUT52" s="64"/>
      <c r="SUU52" s="64"/>
      <c r="SUV52" s="64"/>
      <c r="SUW52" s="64"/>
      <c r="SUX52" s="64"/>
      <c r="SUY52" s="64"/>
      <c r="SUZ52" s="64"/>
      <c r="SVA52" s="64"/>
      <c r="SVB52" s="64"/>
      <c r="SVC52" s="64"/>
      <c r="SVD52" s="64"/>
      <c r="SVE52" s="64"/>
      <c r="SVF52" s="64"/>
      <c r="SVG52" s="64"/>
      <c r="SVH52" s="64"/>
      <c r="SVI52" s="64"/>
      <c r="SVJ52" s="64"/>
      <c r="SVK52" s="64"/>
      <c r="SVL52" s="64"/>
      <c r="SVM52" s="64"/>
      <c r="SVN52" s="64"/>
      <c r="SVO52" s="64"/>
      <c r="SVP52" s="64"/>
      <c r="SVQ52" s="64"/>
      <c r="SVR52" s="64"/>
      <c r="SVS52" s="64"/>
      <c r="SVT52" s="64"/>
      <c r="SVU52" s="64"/>
      <c r="SVV52" s="64"/>
      <c r="SVW52" s="64"/>
      <c r="SVX52" s="64"/>
      <c r="SVY52" s="64"/>
      <c r="SVZ52" s="64"/>
      <c r="SWA52" s="64"/>
      <c r="SWB52" s="64"/>
      <c r="SWC52" s="64"/>
      <c r="SWD52" s="64"/>
      <c r="SWE52" s="64"/>
      <c r="SWF52" s="64"/>
      <c r="SWG52" s="64"/>
      <c r="SWH52" s="64"/>
      <c r="SWI52" s="64"/>
      <c r="SWJ52" s="64"/>
      <c r="SWK52" s="64"/>
      <c r="SWL52" s="64"/>
      <c r="SWM52" s="64"/>
      <c r="SWN52" s="64"/>
      <c r="SWO52" s="64"/>
      <c r="SWP52" s="64"/>
      <c r="SWQ52" s="64"/>
      <c r="SWR52" s="64"/>
      <c r="SWS52" s="64"/>
      <c r="SWT52" s="64"/>
      <c r="SWU52" s="64"/>
      <c r="SWV52" s="64"/>
      <c r="SWW52" s="64"/>
      <c r="SWX52" s="64"/>
      <c r="SWY52" s="64"/>
      <c r="SWZ52" s="64"/>
      <c r="SXA52" s="64"/>
      <c r="SXB52" s="64"/>
      <c r="SXC52" s="64"/>
      <c r="SXD52" s="64"/>
      <c r="SXE52" s="64"/>
      <c r="SXF52" s="64"/>
      <c r="SXG52" s="64"/>
      <c r="SXH52" s="64"/>
      <c r="SXI52" s="64"/>
      <c r="SXJ52" s="64"/>
      <c r="SXK52" s="64"/>
      <c r="SXL52" s="64"/>
      <c r="SXM52" s="64"/>
      <c r="SXN52" s="64"/>
      <c r="SXO52" s="64"/>
      <c r="SXP52" s="64"/>
      <c r="SXQ52" s="64"/>
      <c r="SXR52" s="64"/>
      <c r="SXS52" s="64"/>
      <c r="SXT52" s="64"/>
      <c r="SXU52" s="64"/>
      <c r="SXV52" s="64"/>
      <c r="SXW52" s="64"/>
      <c r="SXX52" s="64"/>
      <c r="SXY52" s="64"/>
      <c r="SXZ52" s="64"/>
      <c r="SYA52" s="64"/>
      <c r="SYB52" s="64"/>
      <c r="SYC52" s="64"/>
      <c r="SYD52" s="64"/>
      <c r="SYE52" s="64"/>
      <c r="SYF52" s="64"/>
      <c r="SYG52" s="64"/>
      <c r="SYH52" s="64"/>
      <c r="SYI52" s="64"/>
      <c r="SYJ52" s="64"/>
      <c r="SYK52" s="64"/>
      <c r="SYL52" s="64"/>
      <c r="SYM52" s="64"/>
      <c r="SYN52" s="64"/>
      <c r="SYO52" s="64"/>
      <c r="SYP52" s="64"/>
      <c r="SYQ52" s="64"/>
      <c r="SYR52" s="64"/>
      <c r="SYS52" s="64"/>
      <c r="SYT52" s="64"/>
      <c r="SYU52" s="64"/>
      <c r="SYV52" s="64"/>
      <c r="SYW52" s="64"/>
      <c r="SYX52" s="64"/>
      <c r="SYY52" s="64"/>
      <c r="SYZ52" s="64"/>
      <c r="SZA52" s="64"/>
      <c r="SZB52" s="64"/>
      <c r="SZC52" s="64"/>
      <c r="SZD52" s="64"/>
      <c r="SZE52" s="64"/>
      <c r="SZF52" s="64"/>
      <c r="SZG52" s="64"/>
      <c r="SZH52" s="64"/>
      <c r="SZI52" s="64"/>
      <c r="SZJ52" s="64"/>
      <c r="SZK52" s="64"/>
      <c r="SZL52" s="64"/>
      <c r="SZM52" s="64"/>
      <c r="SZN52" s="64"/>
      <c r="SZO52" s="64"/>
      <c r="SZP52" s="64"/>
      <c r="SZQ52" s="64"/>
      <c r="SZR52" s="64"/>
      <c r="SZS52" s="64"/>
      <c r="SZT52" s="64"/>
      <c r="SZU52" s="64"/>
      <c r="SZV52" s="64"/>
      <c r="SZW52" s="64"/>
      <c r="SZX52" s="64"/>
      <c r="SZY52" s="64"/>
      <c r="SZZ52" s="64"/>
      <c r="TAA52" s="64"/>
      <c r="TAB52" s="64"/>
      <c r="TAC52" s="64"/>
      <c r="TAD52" s="64"/>
      <c r="TAE52" s="64"/>
      <c r="TAF52" s="64"/>
      <c r="TAG52" s="64"/>
      <c r="TAH52" s="64"/>
      <c r="TAI52" s="64"/>
      <c r="TAJ52" s="64"/>
      <c r="TAK52" s="64"/>
      <c r="TAL52" s="64"/>
      <c r="TAM52" s="64"/>
      <c r="TAN52" s="64"/>
      <c r="TAO52" s="64"/>
      <c r="TAP52" s="64"/>
      <c r="TAQ52" s="64"/>
      <c r="TAR52" s="64"/>
      <c r="TAS52" s="64"/>
      <c r="TAT52" s="64"/>
      <c r="TAU52" s="64"/>
      <c r="TAV52" s="64"/>
      <c r="TAW52" s="64"/>
      <c r="TAX52" s="64"/>
      <c r="TAY52" s="64"/>
      <c r="TAZ52" s="64"/>
      <c r="TBA52" s="64"/>
      <c r="TBB52" s="64"/>
      <c r="TBC52" s="64"/>
      <c r="TBD52" s="64"/>
      <c r="TBE52" s="64"/>
      <c r="TBF52" s="64"/>
      <c r="TBG52" s="64"/>
      <c r="TBH52" s="64"/>
      <c r="TBI52" s="64"/>
      <c r="TBJ52" s="64"/>
      <c r="TBK52" s="64"/>
      <c r="TBL52" s="64"/>
      <c r="TBM52" s="64"/>
      <c r="TBN52" s="64"/>
      <c r="TBO52" s="64"/>
      <c r="TBP52" s="64"/>
      <c r="TBQ52" s="64"/>
      <c r="TBR52" s="64"/>
      <c r="TBS52" s="64"/>
      <c r="TBT52" s="64"/>
      <c r="TBU52" s="64"/>
      <c r="TBV52" s="64"/>
      <c r="TBW52" s="64"/>
      <c r="TBX52" s="64"/>
      <c r="TBY52" s="64"/>
      <c r="TBZ52" s="64"/>
      <c r="TCA52" s="64"/>
      <c r="TCB52" s="64"/>
      <c r="TCC52" s="64"/>
      <c r="TCD52" s="64"/>
      <c r="TCE52" s="64"/>
      <c r="TCF52" s="64"/>
      <c r="TCG52" s="64"/>
      <c r="TCH52" s="64"/>
      <c r="TCI52" s="64"/>
      <c r="TCJ52" s="64"/>
      <c r="TCK52" s="64"/>
      <c r="TCL52" s="64"/>
      <c r="TCM52" s="64"/>
      <c r="TCN52" s="64"/>
      <c r="TCO52" s="64"/>
      <c r="TCP52" s="64"/>
      <c r="TCQ52" s="64"/>
      <c r="TCR52" s="64"/>
      <c r="TCS52" s="64"/>
      <c r="TCT52" s="64"/>
      <c r="TCU52" s="64"/>
      <c r="TCV52" s="64"/>
      <c r="TCW52" s="64"/>
      <c r="TCX52" s="64"/>
      <c r="TCY52" s="64"/>
      <c r="TCZ52" s="64"/>
      <c r="TDA52" s="64"/>
      <c r="TDB52" s="64"/>
      <c r="TDC52" s="64"/>
      <c r="TDD52" s="64"/>
      <c r="TDE52" s="64"/>
      <c r="TDF52" s="64"/>
      <c r="TDG52" s="64"/>
      <c r="TDH52" s="64"/>
      <c r="TDI52" s="64"/>
      <c r="TDJ52" s="64"/>
      <c r="TDK52" s="64"/>
      <c r="TDL52" s="64"/>
      <c r="TDM52" s="64"/>
      <c r="TDN52" s="64"/>
      <c r="TDO52" s="64"/>
      <c r="TDP52" s="64"/>
      <c r="TDQ52" s="64"/>
      <c r="TDR52" s="64"/>
      <c r="TDS52" s="64"/>
      <c r="TDT52" s="64"/>
      <c r="TDU52" s="64"/>
      <c r="TDV52" s="64"/>
      <c r="TDW52" s="64"/>
      <c r="TDX52" s="64"/>
      <c r="TDY52" s="64"/>
      <c r="TDZ52" s="64"/>
      <c r="TEA52" s="64"/>
      <c r="TEB52" s="64"/>
      <c r="TEC52" s="64"/>
      <c r="TED52" s="64"/>
      <c r="TEE52" s="64"/>
      <c r="TEF52" s="64"/>
      <c r="TEG52" s="64"/>
      <c r="TEH52" s="64"/>
      <c r="TEI52" s="64"/>
      <c r="TEJ52" s="64"/>
      <c r="TEK52" s="64"/>
      <c r="TEL52" s="64"/>
      <c r="TEM52" s="64"/>
      <c r="TEN52" s="64"/>
      <c r="TEO52" s="64"/>
      <c r="TEP52" s="64"/>
      <c r="TEQ52" s="64"/>
      <c r="TER52" s="64"/>
      <c r="TES52" s="64"/>
      <c r="TET52" s="64"/>
      <c r="TEU52" s="64"/>
      <c r="TEV52" s="64"/>
      <c r="TEW52" s="64"/>
      <c r="TEX52" s="64"/>
      <c r="TEY52" s="64"/>
      <c r="TEZ52" s="64"/>
      <c r="TFA52" s="64"/>
      <c r="TFB52" s="64"/>
      <c r="TFC52" s="64"/>
      <c r="TFD52" s="64"/>
      <c r="TFE52" s="64"/>
      <c r="TFF52" s="64"/>
      <c r="TFG52" s="64"/>
      <c r="TFH52" s="64"/>
      <c r="TFI52" s="64"/>
      <c r="TFJ52" s="64"/>
      <c r="TFK52" s="64"/>
      <c r="TFL52" s="64"/>
      <c r="TFM52" s="64"/>
      <c r="TFN52" s="64"/>
      <c r="TFO52" s="64"/>
      <c r="TFP52" s="64"/>
      <c r="TFQ52" s="64"/>
      <c r="TFR52" s="64"/>
      <c r="TFS52" s="64"/>
      <c r="TFT52" s="64"/>
      <c r="TFU52" s="64"/>
      <c r="TFV52" s="64"/>
      <c r="TFW52" s="64"/>
      <c r="TFX52" s="64"/>
      <c r="TFY52" s="64"/>
      <c r="TFZ52" s="64"/>
      <c r="TGA52" s="64"/>
      <c r="TGB52" s="64"/>
      <c r="TGC52" s="64"/>
      <c r="TGD52" s="64"/>
      <c r="TGE52" s="64"/>
      <c r="TGF52" s="64"/>
      <c r="TGG52" s="64"/>
      <c r="TGH52" s="64"/>
      <c r="TGI52" s="64"/>
      <c r="TGJ52" s="64"/>
      <c r="TGK52" s="64"/>
      <c r="TGL52" s="64"/>
      <c r="TGM52" s="64"/>
      <c r="TGN52" s="64"/>
      <c r="TGO52" s="64"/>
      <c r="TGP52" s="64"/>
      <c r="TGQ52" s="64"/>
      <c r="TGR52" s="64"/>
      <c r="TGS52" s="64"/>
      <c r="TGT52" s="64"/>
      <c r="TGU52" s="64"/>
      <c r="TGV52" s="64"/>
      <c r="TGW52" s="64"/>
      <c r="TGX52" s="64"/>
      <c r="TGY52" s="64"/>
      <c r="TGZ52" s="64"/>
      <c r="THA52" s="64"/>
      <c r="THB52" s="64"/>
      <c r="THC52" s="64"/>
      <c r="THD52" s="64"/>
      <c r="THE52" s="64"/>
      <c r="THF52" s="64"/>
      <c r="THG52" s="64"/>
      <c r="THH52" s="64"/>
      <c r="THI52" s="64"/>
      <c r="THJ52" s="64"/>
      <c r="THK52" s="64"/>
      <c r="THL52" s="64"/>
      <c r="THM52" s="64"/>
      <c r="THN52" s="64"/>
      <c r="THO52" s="64"/>
      <c r="THP52" s="64"/>
      <c r="THQ52" s="64"/>
      <c r="THR52" s="64"/>
      <c r="THS52" s="64"/>
      <c r="THT52" s="64"/>
      <c r="THU52" s="64"/>
      <c r="THV52" s="64"/>
      <c r="THW52" s="64"/>
      <c r="THX52" s="64"/>
      <c r="THY52" s="64"/>
      <c r="THZ52" s="64"/>
      <c r="TIA52" s="64"/>
      <c r="TIB52" s="64"/>
      <c r="TIC52" s="64"/>
      <c r="TID52" s="64"/>
      <c r="TIE52" s="64"/>
      <c r="TIF52" s="64"/>
      <c r="TIG52" s="64"/>
      <c r="TIH52" s="64"/>
      <c r="TII52" s="64"/>
      <c r="TIJ52" s="64"/>
      <c r="TIK52" s="64"/>
      <c r="TIL52" s="64"/>
      <c r="TIM52" s="64"/>
      <c r="TIN52" s="64"/>
      <c r="TIO52" s="64"/>
      <c r="TIP52" s="64"/>
      <c r="TIQ52" s="64"/>
      <c r="TIR52" s="64"/>
      <c r="TIS52" s="64"/>
      <c r="TIT52" s="64"/>
      <c r="TIU52" s="64"/>
      <c r="TIV52" s="64"/>
      <c r="TIW52" s="64"/>
      <c r="TIX52" s="64"/>
      <c r="TIY52" s="64"/>
      <c r="TIZ52" s="64"/>
      <c r="TJA52" s="64"/>
      <c r="TJB52" s="64"/>
      <c r="TJC52" s="64"/>
      <c r="TJD52" s="64"/>
      <c r="TJE52" s="64"/>
      <c r="TJF52" s="64"/>
      <c r="TJG52" s="64"/>
      <c r="TJH52" s="64"/>
      <c r="TJI52" s="64"/>
      <c r="TJJ52" s="64"/>
      <c r="TJK52" s="64"/>
      <c r="TJL52" s="64"/>
      <c r="TJM52" s="64"/>
      <c r="TJN52" s="64"/>
      <c r="TJO52" s="64"/>
      <c r="TJP52" s="64"/>
      <c r="TJQ52" s="64"/>
      <c r="TJR52" s="64"/>
      <c r="TJS52" s="64"/>
      <c r="TJT52" s="64"/>
      <c r="TJU52" s="64"/>
      <c r="TJV52" s="64"/>
      <c r="TJW52" s="64"/>
      <c r="TJX52" s="64"/>
      <c r="TJY52" s="64"/>
      <c r="TJZ52" s="64"/>
      <c r="TKA52" s="64"/>
      <c r="TKB52" s="64"/>
      <c r="TKC52" s="64"/>
      <c r="TKD52" s="64"/>
      <c r="TKE52" s="64"/>
      <c r="TKF52" s="64"/>
      <c r="TKG52" s="64"/>
      <c r="TKH52" s="64"/>
      <c r="TKI52" s="64"/>
      <c r="TKJ52" s="64"/>
      <c r="TKK52" s="64"/>
      <c r="TKL52" s="64"/>
      <c r="TKM52" s="64"/>
      <c r="TKN52" s="64"/>
      <c r="TKO52" s="64"/>
      <c r="TKP52" s="64"/>
      <c r="TKQ52" s="64"/>
      <c r="TKR52" s="64"/>
      <c r="TKS52" s="64"/>
      <c r="TKT52" s="64"/>
      <c r="TKU52" s="64"/>
      <c r="TKV52" s="64"/>
      <c r="TKW52" s="64"/>
      <c r="TKX52" s="64"/>
      <c r="TKY52" s="64"/>
      <c r="TKZ52" s="64"/>
      <c r="TLA52" s="64"/>
      <c r="TLB52" s="64"/>
      <c r="TLC52" s="64"/>
      <c r="TLD52" s="64"/>
      <c r="TLE52" s="64"/>
      <c r="TLF52" s="64"/>
      <c r="TLG52" s="64"/>
      <c r="TLH52" s="64"/>
      <c r="TLI52" s="64"/>
      <c r="TLJ52" s="64"/>
      <c r="TLK52" s="64"/>
      <c r="TLL52" s="64"/>
      <c r="TLM52" s="64"/>
      <c r="TLN52" s="64"/>
      <c r="TLO52" s="64"/>
      <c r="TLP52" s="64"/>
      <c r="TLQ52" s="64"/>
      <c r="TLR52" s="64"/>
      <c r="TLS52" s="64"/>
      <c r="TLT52" s="64"/>
      <c r="TLU52" s="64"/>
      <c r="TLV52" s="64"/>
      <c r="TLW52" s="64"/>
      <c r="TLX52" s="64"/>
      <c r="TLY52" s="64"/>
      <c r="TLZ52" s="64"/>
      <c r="TMA52" s="64"/>
      <c r="TMB52" s="64"/>
      <c r="TMC52" s="64"/>
      <c r="TMD52" s="64"/>
      <c r="TME52" s="64"/>
      <c r="TMF52" s="64"/>
      <c r="TMG52" s="64"/>
      <c r="TMH52" s="64"/>
      <c r="TMI52" s="64"/>
      <c r="TMJ52" s="64"/>
      <c r="TMK52" s="64"/>
      <c r="TML52" s="64"/>
      <c r="TMM52" s="64"/>
      <c r="TMN52" s="64"/>
      <c r="TMO52" s="64"/>
      <c r="TMP52" s="64"/>
      <c r="TMQ52" s="64"/>
      <c r="TMR52" s="64"/>
      <c r="TMS52" s="64"/>
      <c r="TMT52" s="64"/>
      <c r="TMU52" s="64"/>
      <c r="TMV52" s="64"/>
      <c r="TMW52" s="64"/>
      <c r="TMX52" s="64"/>
      <c r="TMY52" s="64"/>
      <c r="TMZ52" s="64"/>
      <c r="TNA52" s="64"/>
      <c r="TNB52" s="64"/>
      <c r="TNC52" s="64"/>
      <c r="TND52" s="64"/>
      <c r="TNE52" s="64"/>
      <c r="TNF52" s="64"/>
      <c r="TNG52" s="64"/>
      <c r="TNH52" s="64"/>
      <c r="TNI52" s="64"/>
      <c r="TNJ52" s="64"/>
      <c r="TNK52" s="64"/>
      <c r="TNL52" s="64"/>
      <c r="TNM52" s="64"/>
      <c r="TNN52" s="64"/>
      <c r="TNO52" s="64"/>
      <c r="TNP52" s="64"/>
      <c r="TNQ52" s="64"/>
      <c r="TNR52" s="64"/>
      <c r="TNS52" s="64"/>
      <c r="TNT52" s="64"/>
      <c r="TNU52" s="64"/>
      <c r="TNV52" s="64"/>
      <c r="TNW52" s="64"/>
      <c r="TNX52" s="64"/>
      <c r="TNY52" s="64"/>
      <c r="TNZ52" s="64"/>
      <c r="TOA52" s="64"/>
      <c r="TOB52" s="64"/>
      <c r="TOC52" s="64"/>
      <c r="TOD52" s="64"/>
      <c r="TOE52" s="64"/>
      <c r="TOF52" s="64"/>
      <c r="TOG52" s="64"/>
      <c r="TOH52" s="64"/>
      <c r="TOI52" s="64"/>
      <c r="TOJ52" s="64"/>
      <c r="TOK52" s="64"/>
      <c r="TOL52" s="64"/>
      <c r="TOM52" s="64"/>
      <c r="TON52" s="64"/>
      <c r="TOO52" s="64"/>
      <c r="TOP52" s="64"/>
      <c r="TOQ52" s="64"/>
      <c r="TOR52" s="64"/>
      <c r="TOS52" s="64"/>
      <c r="TOT52" s="64"/>
      <c r="TOU52" s="64"/>
      <c r="TOV52" s="64"/>
      <c r="TOW52" s="64"/>
      <c r="TOX52" s="64"/>
      <c r="TOY52" s="64"/>
      <c r="TOZ52" s="64"/>
      <c r="TPA52" s="64"/>
      <c r="TPB52" s="64"/>
      <c r="TPC52" s="64"/>
      <c r="TPD52" s="64"/>
      <c r="TPE52" s="64"/>
      <c r="TPF52" s="64"/>
      <c r="TPG52" s="64"/>
      <c r="TPH52" s="64"/>
      <c r="TPI52" s="64"/>
      <c r="TPJ52" s="64"/>
      <c r="TPK52" s="64"/>
      <c r="TPL52" s="64"/>
      <c r="TPM52" s="64"/>
      <c r="TPN52" s="64"/>
      <c r="TPO52" s="64"/>
      <c r="TPP52" s="64"/>
      <c r="TPQ52" s="64"/>
      <c r="TPR52" s="64"/>
      <c r="TPS52" s="64"/>
      <c r="TPT52" s="64"/>
      <c r="TPU52" s="64"/>
      <c r="TPV52" s="64"/>
      <c r="TPW52" s="64"/>
      <c r="TPX52" s="64"/>
      <c r="TPY52" s="64"/>
      <c r="TPZ52" s="64"/>
      <c r="TQA52" s="64"/>
      <c r="TQB52" s="64"/>
      <c r="TQC52" s="64"/>
      <c r="TQD52" s="64"/>
      <c r="TQE52" s="64"/>
      <c r="TQF52" s="64"/>
      <c r="TQG52" s="64"/>
      <c r="TQH52" s="64"/>
      <c r="TQI52" s="64"/>
      <c r="TQJ52" s="64"/>
      <c r="TQK52" s="64"/>
      <c r="TQL52" s="64"/>
      <c r="TQM52" s="64"/>
      <c r="TQN52" s="64"/>
      <c r="TQO52" s="64"/>
      <c r="TQP52" s="64"/>
      <c r="TQQ52" s="64"/>
      <c r="TQR52" s="64"/>
      <c r="TQS52" s="64"/>
      <c r="TQT52" s="64"/>
      <c r="TQU52" s="64"/>
      <c r="TQV52" s="64"/>
      <c r="TQW52" s="64"/>
      <c r="TQX52" s="64"/>
      <c r="TQY52" s="64"/>
      <c r="TQZ52" s="64"/>
      <c r="TRA52" s="64"/>
      <c r="TRB52" s="64"/>
      <c r="TRC52" s="64"/>
      <c r="TRD52" s="64"/>
      <c r="TRE52" s="64"/>
      <c r="TRF52" s="64"/>
      <c r="TRG52" s="64"/>
      <c r="TRH52" s="64"/>
      <c r="TRI52" s="64"/>
      <c r="TRJ52" s="64"/>
      <c r="TRK52" s="64"/>
      <c r="TRL52" s="64"/>
      <c r="TRM52" s="64"/>
      <c r="TRN52" s="64"/>
      <c r="TRO52" s="64"/>
      <c r="TRP52" s="64"/>
      <c r="TRQ52" s="64"/>
      <c r="TRR52" s="64"/>
      <c r="TRS52" s="64"/>
      <c r="TRT52" s="64"/>
      <c r="TRU52" s="64"/>
      <c r="TRV52" s="64"/>
      <c r="TRW52" s="64"/>
      <c r="TRX52" s="64"/>
      <c r="TRY52" s="64"/>
      <c r="TRZ52" s="64"/>
      <c r="TSA52" s="64"/>
      <c r="TSB52" s="64"/>
      <c r="TSC52" s="64"/>
      <c r="TSD52" s="64"/>
      <c r="TSE52" s="64"/>
      <c r="TSF52" s="64"/>
      <c r="TSG52" s="64"/>
      <c r="TSH52" s="64"/>
      <c r="TSI52" s="64"/>
      <c r="TSJ52" s="64"/>
      <c r="TSK52" s="64"/>
      <c r="TSL52" s="64"/>
      <c r="TSM52" s="64"/>
      <c r="TSN52" s="64"/>
      <c r="TSO52" s="64"/>
      <c r="TSP52" s="64"/>
      <c r="TSQ52" s="64"/>
      <c r="TSR52" s="64"/>
      <c r="TSS52" s="64"/>
      <c r="TST52" s="64"/>
      <c r="TSU52" s="64"/>
      <c r="TSV52" s="64"/>
      <c r="TSW52" s="64"/>
      <c r="TSX52" s="64"/>
      <c r="TSY52" s="64"/>
      <c r="TSZ52" s="64"/>
      <c r="TTA52" s="64"/>
      <c r="TTB52" s="64"/>
      <c r="TTC52" s="64"/>
      <c r="TTD52" s="64"/>
      <c r="TTE52" s="64"/>
      <c r="TTF52" s="64"/>
      <c r="TTG52" s="64"/>
      <c r="TTH52" s="64"/>
      <c r="TTI52" s="64"/>
      <c r="TTJ52" s="64"/>
      <c r="TTK52" s="64"/>
      <c r="TTL52" s="64"/>
      <c r="TTM52" s="64"/>
      <c r="TTN52" s="64"/>
      <c r="TTO52" s="64"/>
      <c r="TTP52" s="64"/>
      <c r="TTQ52" s="64"/>
      <c r="TTR52" s="64"/>
      <c r="TTS52" s="64"/>
      <c r="TTT52" s="64"/>
      <c r="TTU52" s="64"/>
      <c r="TTV52" s="64"/>
      <c r="TTW52" s="64"/>
      <c r="TTX52" s="64"/>
      <c r="TTY52" s="64"/>
      <c r="TTZ52" s="64"/>
      <c r="TUA52" s="64"/>
      <c r="TUB52" s="64"/>
      <c r="TUC52" s="64"/>
      <c r="TUD52" s="64"/>
      <c r="TUE52" s="64"/>
      <c r="TUF52" s="64"/>
      <c r="TUG52" s="64"/>
      <c r="TUH52" s="64"/>
      <c r="TUI52" s="64"/>
      <c r="TUJ52" s="64"/>
      <c r="TUK52" s="64"/>
      <c r="TUL52" s="64"/>
      <c r="TUM52" s="64"/>
      <c r="TUN52" s="64"/>
      <c r="TUO52" s="64"/>
      <c r="TUP52" s="64"/>
      <c r="TUQ52" s="64"/>
      <c r="TUR52" s="64"/>
      <c r="TUS52" s="64"/>
      <c r="TUT52" s="64"/>
      <c r="TUU52" s="64"/>
      <c r="TUV52" s="64"/>
      <c r="TUW52" s="64"/>
      <c r="TUX52" s="64"/>
      <c r="TUY52" s="64"/>
      <c r="TUZ52" s="64"/>
      <c r="TVA52" s="64"/>
      <c r="TVB52" s="64"/>
      <c r="TVC52" s="64"/>
      <c r="TVD52" s="64"/>
      <c r="TVE52" s="64"/>
      <c r="TVF52" s="64"/>
      <c r="TVG52" s="64"/>
      <c r="TVH52" s="64"/>
      <c r="TVI52" s="64"/>
      <c r="TVJ52" s="64"/>
      <c r="TVK52" s="64"/>
      <c r="TVL52" s="64"/>
      <c r="TVM52" s="64"/>
      <c r="TVN52" s="64"/>
      <c r="TVO52" s="64"/>
      <c r="TVP52" s="64"/>
      <c r="TVQ52" s="64"/>
      <c r="TVR52" s="64"/>
      <c r="TVS52" s="64"/>
      <c r="TVT52" s="64"/>
      <c r="TVU52" s="64"/>
      <c r="TVV52" s="64"/>
      <c r="TVW52" s="64"/>
      <c r="TVX52" s="64"/>
      <c r="TVY52" s="64"/>
      <c r="TVZ52" s="64"/>
      <c r="TWA52" s="64"/>
      <c r="TWB52" s="64"/>
      <c r="TWC52" s="64"/>
      <c r="TWD52" s="64"/>
      <c r="TWE52" s="64"/>
      <c r="TWF52" s="64"/>
      <c r="TWG52" s="64"/>
      <c r="TWH52" s="64"/>
      <c r="TWI52" s="64"/>
      <c r="TWJ52" s="64"/>
      <c r="TWK52" s="64"/>
      <c r="TWL52" s="64"/>
      <c r="TWM52" s="64"/>
      <c r="TWN52" s="64"/>
      <c r="TWO52" s="64"/>
      <c r="TWP52" s="64"/>
      <c r="TWQ52" s="64"/>
      <c r="TWR52" s="64"/>
      <c r="TWS52" s="64"/>
      <c r="TWT52" s="64"/>
      <c r="TWU52" s="64"/>
      <c r="TWV52" s="64"/>
      <c r="TWW52" s="64"/>
      <c r="TWX52" s="64"/>
      <c r="TWY52" s="64"/>
      <c r="TWZ52" s="64"/>
      <c r="TXA52" s="64"/>
      <c r="TXB52" s="64"/>
      <c r="TXC52" s="64"/>
      <c r="TXD52" s="64"/>
      <c r="TXE52" s="64"/>
      <c r="TXF52" s="64"/>
      <c r="TXG52" s="64"/>
      <c r="TXH52" s="64"/>
      <c r="TXI52" s="64"/>
      <c r="TXJ52" s="64"/>
      <c r="TXK52" s="64"/>
      <c r="TXL52" s="64"/>
      <c r="TXM52" s="64"/>
      <c r="TXN52" s="64"/>
      <c r="TXO52" s="64"/>
      <c r="TXP52" s="64"/>
      <c r="TXQ52" s="64"/>
      <c r="TXR52" s="64"/>
      <c r="TXS52" s="64"/>
      <c r="TXT52" s="64"/>
      <c r="TXU52" s="64"/>
      <c r="TXV52" s="64"/>
      <c r="TXW52" s="64"/>
      <c r="TXX52" s="64"/>
      <c r="TXY52" s="64"/>
      <c r="TXZ52" s="64"/>
      <c r="TYA52" s="64"/>
      <c r="TYB52" s="64"/>
      <c r="TYC52" s="64"/>
      <c r="TYD52" s="64"/>
      <c r="TYE52" s="64"/>
      <c r="TYF52" s="64"/>
      <c r="TYG52" s="64"/>
      <c r="TYH52" s="64"/>
      <c r="TYI52" s="64"/>
      <c r="TYJ52" s="64"/>
      <c r="TYK52" s="64"/>
      <c r="TYL52" s="64"/>
      <c r="TYM52" s="64"/>
      <c r="TYN52" s="64"/>
      <c r="TYO52" s="64"/>
      <c r="TYP52" s="64"/>
      <c r="TYQ52" s="64"/>
      <c r="TYR52" s="64"/>
      <c r="TYS52" s="64"/>
      <c r="TYT52" s="64"/>
      <c r="TYU52" s="64"/>
      <c r="TYV52" s="64"/>
      <c r="TYW52" s="64"/>
      <c r="TYX52" s="64"/>
      <c r="TYY52" s="64"/>
      <c r="TYZ52" s="64"/>
      <c r="TZA52" s="64"/>
      <c r="TZB52" s="64"/>
      <c r="TZC52" s="64"/>
      <c r="TZD52" s="64"/>
      <c r="TZE52" s="64"/>
      <c r="TZF52" s="64"/>
      <c r="TZG52" s="64"/>
      <c r="TZH52" s="64"/>
      <c r="TZI52" s="64"/>
      <c r="TZJ52" s="64"/>
      <c r="TZK52" s="64"/>
      <c r="TZL52" s="64"/>
      <c r="TZM52" s="64"/>
      <c r="TZN52" s="64"/>
      <c r="TZO52" s="64"/>
      <c r="TZP52" s="64"/>
      <c r="TZQ52" s="64"/>
      <c r="TZR52" s="64"/>
      <c r="TZS52" s="64"/>
      <c r="TZT52" s="64"/>
      <c r="TZU52" s="64"/>
      <c r="TZV52" s="64"/>
      <c r="TZW52" s="64"/>
      <c r="TZX52" s="64"/>
      <c r="TZY52" s="64"/>
      <c r="TZZ52" s="64"/>
      <c r="UAA52" s="64"/>
      <c r="UAB52" s="64"/>
      <c r="UAC52" s="64"/>
      <c r="UAD52" s="64"/>
      <c r="UAE52" s="64"/>
      <c r="UAF52" s="64"/>
      <c r="UAG52" s="64"/>
      <c r="UAH52" s="64"/>
      <c r="UAI52" s="64"/>
      <c r="UAJ52" s="64"/>
      <c r="UAK52" s="64"/>
      <c r="UAL52" s="64"/>
      <c r="UAM52" s="64"/>
      <c r="UAN52" s="64"/>
      <c r="UAO52" s="64"/>
      <c r="UAP52" s="64"/>
      <c r="UAQ52" s="64"/>
      <c r="UAR52" s="64"/>
      <c r="UAS52" s="64"/>
      <c r="UAT52" s="64"/>
      <c r="UAU52" s="64"/>
      <c r="UAV52" s="64"/>
      <c r="UAW52" s="64"/>
      <c r="UAX52" s="64"/>
      <c r="UAY52" s="64"/>
      <c r="UAZ52" s="64"/>
      <c r="UBA52" s="64"/>
      <c r="UBB52" s="64"/>
      <c r="UBC52" s="64"/>
      <c r="UBD52" s="64"/>
      <c r="UBE52" s="64"/>
      <c r="UBF52" s="64"/>
      <c r="UBG52" s="64"/>
      <c r="UBH52" s="64"/>
      <c r="UBI52" s="64"/>
      <c r="UBJ52" s="64"/>
      <c r="UBK52" s="64"/>
      <c r="UBL52" s="64"/>
      <c r="UBM52" s="64"/>
      <c r="UBN52" s="64"/>
      <c r="UBO52" s="64"/>
      <c r="UBP52" s="64"/>
      <c r="UBQ52" s="64"/>
      <c r="UBR52" s="64"/>
      <c r="UBS52" s="64"/>
      <c r="UBT52" s="64"/>
      <c r="UBU52" s="64"/>
      <c r="UBV52" s="64"/>
      <c r="UBW52" s="64"/>
      <c r="UBX52" s="64"/>
      <c r="UBY52" s="64"/>
      <c r="UBZ52" s="64"/>
      <c r="UCA52" s="64"/>
      <c r="UCB52" s="64"/>
      <c r="UCC52" s="64"/>
      <c r="UCD52" s="64"/>
      <c r="UCE52" s="64"/>
      <c r="UCF52" s="64"/>
      <c r="UCG52" s="64"/>
      <c r="UCH52" s="64"/>
      <c r="UCI52" s="64"/>
      <c r="UCJ52" s="64"/>
      <c r="UCK52" s="64"/>
      <c r="UCL52" s="64"/>
      <c r="UCM52" s="64"/>
      <c r="UCN52" s="64"/>
      <c r="UCO52" s="64"/>
      <c r="UCP52" s="64"/>
      <c r="UCQ52" s="64"/>
      <c r="UCR52" s="64"/>
      <c r="UCS52" s="64"/>
      <c r="UCT52" s="64"/>
      <c r="UCU52" s="64"/>
      <c r="UCV52" s="64"/>
      <c r="UCW52" s="64"/>
      <c r="UCX52" s="64"/>
      <c r="UCY52" s="64"/>
      <c r="UCZ52" s="64"/>
      <c r="UDA52" s="64"/>
      <c r="UDB52" s="64"/>
      <c r="UDC52" s="64"/>
      <c r="UDD52" s="64"/>
      <c r="UDE52" s="64"/>
      <c r="UDF52" s="64"/>
      <c r="UDG52" s="64"/>
      <c r="UDH52" s="64"/>
      <c r="UDI52" s="64"/>
      <c r="UDJ52" s="64"/>
      <c r="UDK52" s="64"/>
      <c r="UDL52" s="64"/>
      <c r="UDM52" s="64"/>
      <c r="UDN52" s="64"/>
      <c r="UDO52" s="64"/>
      <c r="UDP52" s="64"/>
      <c r="UDQ52" s="64"/>
      <c r="UDR52" s="64"/>
      <c r="UDS52" s="64"/>
      <c r="UDT52" s="64"/>
      <c r="UDU52" s="64"/>
      <c r="UDV52" s="64"/>
      <c r="UDW52" s="64"/>
      <c r="UDX52" s="64"/>
      <c r="UDY52" s="64"/>
      <c r="UDZ52" s="64"/>
      <c r="UEA52" s="64"/>
      <c r="UEB52" s="64"/>
      <c r="UEC52" s="64"/>
      <c r="UED52" s="64"/>
      <c r="UEE52" s="64"/>
      <c r="UEF52" s="64"/>
      <c r="UEG52" s="64"/>
      <c r="UEH52" s="64"/>
      <c r="UEI52" s="64"/>
      <c r="UEJ52" s="64"/>
      <c r="UEK52" s="64"/>
      <c r="UEL52" s="64"/>
      <c r="UEM52" s="64"/>
      <c r="UEN52" s="64"/>
      <c r="UEO52" s="64"/>
      <c r="UEP52" s="64"/>
      <c r="UEQ52" s="64"/>
      <c r="UER52" s="64"/>
      <c r="UES52" s="64"/>
      <c r="UET52" s="64"/>
      <c r="UEU52" s="64"/>
      <c r="UEV52" s="64"/>
      <c r="UEW52" s="64"/>
      <c r="UEX52" s="64"/>
      <c r="UEY52" s="64"/>
      <c r="UEZ52" s="64"/>
      <c r="UFA52" s="64"/>
      <c r="UFB52" s="64"/>
      <c r="UFC52" s="64"/>
      <c r="UFD52" s="64"/>
      <c r="UFE52" s="64"/>
      <c r="UFF52" s="64"/>
      <c r="UFG52" s="64"/>
      <c r="UFH52" s="64"/>
      <c r="UFI52" s="64"/>
      <c r="UFJ52" s="64"/>
      <c r="UFK52" s="64"/>
      <c r="UFL52" s="64"/>
      <c r="UFM52" s="64"/>
      <c r="UFN52" s="64"/>
      <c r="UFO52" s="64"/>
      <c r="UFP52" s="64"/>
      <c r="UFQ52" s="64"/>
      <c r="UFR52" s="64"/>
      <c r="UFS52" s="64"/>
      <c r="UFT52" s="64"/>
      <c r="UFU52" s="64"/>
      <c r="UFV52" s="64"/>
      <c r="UFW52" s="64"/>
      <c r="UFX52" s="64"/>
      <c r="UFY52" s="64"/>
      <c r="UFZ52" s="64"/>
      <c r="UGA52" s="64"/>
      <c r="UGB52" s="64"/>
      <c r="UGC52" s="64"/>
      <c r="UGD52" s="64"/>
      <c r="UGE52" s="64"/>
      <c r="UGF52" s="64"/>
      <c r="UGG52" s="64"/>
      <c r="UGH52" s="64"/>
      <c r="UGI52" s="64"/>
      <c r="UGJ52" s="64"/>
      <c r="UGK52" s="64"/>
      <c r="UGL52" s="64"/>
      <c r="UGM52" s="64"/>
      <c r="UGN52" s="64"/>
      <c r="UGO52" s="64"/>
      <c r="UGP52" s="64"/>
      <c r="UGQ52" s="64"/>
      <c r="UGR52" s="64"/>
      <c r="UGS52" s="64"/>
      <c r="UGT52" s="64"/>
      <c r="UGU52" s="64"/>
      <c r="UGV52" s="64"/>
      <c r="UGW52" s="64"/>
      <c r="UGX52" s="64"/>
      <c r="UGY52" s="64"/>
      <c r="UGZ52" s="64"/>
      <c r="UHA52" s="64"/>
      <c r="UHB52" s="64"/>
      <c r="UHC52" s="64"/>
      <c r="UHD52" s="64"/>
      <c r="UHE52" s="64"/>
      <c r="UHF52" s="64"/>
      <c r="UHG52" s="64"/>
      <c r="UHH52" s="64"/>
      <c r="UHI52" s="64"/>
      <c r="UHJ52" s="64"/>
      <c r="UHK52" s="64"/>
      <c r="UHL52" s="64"/>
      <c r="UHM52" s="64"/>
      <c r="UHN52" s="64"/>
      <c r="UHO52" s="64"/>
      <c r="UHP52" s="64"/>
      <c r="UHQ52" s="64"/>
      <c r="UHR52" s="64"/>
      <c r="UHS52" s="64"/>
      <c r="UHT52" s="64"/>
      <c r="UHU52" s="64"/>
      <c r="UHV52" s="64"/>
      <c r="UHW52" s="64"/>
      <c r="UHX52" s="64"/>
      <c r="UHY52" s="64"/>
      <c r="UHZ52" s="64"/>
      <c r="UIA52" s="64"/>
      <c r="UIB52" s="64"/>
      <c r="UIC52" s="64"/>
      <c r="UID52" s="64"/>
      <c r="UIE52" s="64"/>
      <c r="UIF52" s="64"/>
      <c r="UIG52" s="64"/>
      <c r="UIH52" s="64"/>
      <c r="UII52" s="64"/>
      <c r="UIJ52" s="64"/>
      <c r="UIK52" s="64"/>
      <c r="UIL52" s="64"/>
      <c r="UIM52" s="64"/>
      <c r="UIN52" s="64"/>
      <c r="UIO52" s="64"/>
      <c r="UIP52" s="64"/>
      <c r="UIQ52" s="64"/>
      <c r="UIR52" s="64"/>
      <c r="UIS52" s="64"/>
      <c r="UIT52" s="64"/>
      <c r="UIU52" s="64"/>
      <c r="UIV52" s="64"/>
      <c r="UIW52" s="64"/>
      <c r="UIX52" s="64"/>
      <c r="UIY52" s="64"/>
      <c r="UIZ52" s="64"/>
      <c r="UJA52" s="64"/>
      <c r="UJB52" s="64"/>
      <c r="UJC52" s="64"/>
      <c r="UJD52" s="64"/>
      <c r="UJE52" s="64"/>
      <c r="UJF52" s="64"/>
      <c r="UJG52" s="64"/>
      <c r="UJH52" s="64"/>
      <c r="UJI52" s="64"/>
      <c r="UJJ52" s="64"/>
      <c r="UJK52" s="64"/>
      <c r="UJL52" s="64"/>
      <c r="UJM52" s="64"/>
      <c r="UJN52" s="64"/>
      <c r="UJO52" s="64"/>
      <c r="UJP52" s="64"/>
      <c r="UJQ52" s="64"/>
      <c r="UJR52" s="64"/>
      <c r="UJS52" s="64"/>
      <c r="UJT52" s="64"/>
      <c r="UJU52" s="64"/>
      <c r="UJV52" s="64"/>
      <c r="UJW52" s="64"/>
      <c r="UJX52" s="64"/>
      <c r="UJY52" s="64"/>
      <c r="UJZ52" s="64"/>
      <c r="UKA52" s="64"/>
      <c r="UKB52" s="64"/>
      <c r="UKC52" s="64"/>
      <c r="UKD52" s="64"/>
      <c r="UKE52" s="64"/>
      <c r="UKF52" s="64"/>
      <c r="UKG52" s="64"/>
      <c r="UKH52" s="64"/>
      <c r="UKI52" s="64"/>
      <c r="UKJ52" s="64"/>
      <c r="UKK52" s="64"/>
      <c r="UKL52" s="64"/>
      <c r="UKM52" s="64"/>
      <c r="UKN52" s="64"/>
      <c r="UKO52" s="64"/>
      <c r="UKP52" s="64"/>
      <c r="UKQ52" s="64"/>
      <c r="UKR52" s="64"/>
      <c r="UKS52" s="64"/>
      <c r="UKT52" s="64"/>
      <c r="UKU52" s="64"/>
      <c r="UKV52" s="64"/>
      <c r="UKW52" s="64"/>
      <c r="UKX52" s="64"/>
      <c r="UKY52" s="64"/>
      <c r="UKZ52" s="64"/>
      <c r="ULA52" s="64"/>
      <c r="ULB52" s="64"/>
      <c r="ULC52" s="64"/>
      <c r="ULD52" s="64"/>
      <c r="ULE52" s="64"/>
      <c r="ULF52" s="64"/>
      <c r="ULG52" s="64"/>
      <c r="ULH52" s="64"/>
      <c r="ULI52" s="64"/>
      <c r="ULJ52" s="64"/>
      <c r="ULK52" s="64"/>
      <c r="ULL52" s="64"/>
      <c r="ULM52" s="64"/>
      <c r="ULN52" s="64"/>
      <c r="ULO52" s="64"/>
      <c r="ULP52" s="64"/>
      <c r="ULQ52" s="64"/>
      <c r="ULR52" s="64"/>
      <c r="ULS52" s="64"/>
      <c r="ULT52" s="64"/>
      <c r="ULU52" s="64"/>
      <c r="ULV52" s="64"/>
      <c r="ULW52" s="64"/>
      <c r="ULX52" s="64"/>
      <c r="ULY52" s="64"/>
      <c r="ULZ52" s="64"/>
      <c r="UMA52" s="64"/>
      <c r="UMB52" s="64"/>
      <c r="UMC52" s="64"/>
      <c r="UMD52" s="64"/>
      <c r="UME52" s="64"/>
      <c r="UMF52" s="64"/>
      <c r="UMG52" s="64"/>
      <c r="UMH52" s="64"/>
      <c r="UMI52" s="64"/>
      <c r="UMJ52" s="64"/>
      <c r="UMK52" s="64"/>
      <c r="UML52" s="64"/>
      <c r="UMM52" s="64"/>
      <c r="UMN52" s="64"/>
      <c r="UMO52" s="64"/>
      <c r="UMP52" s="64"/>
      <c r="UMQ52" s="64"/>
      <c r="UMR52" s="64"/>
      <c r="UMS52" s="64"/>
      <c r="UMT52" s="64"/>
      <c r="UMU52" s="64"/>
      <c r="UMV52" s="64"/>
      <c r="UMW52" s="64"/>
      <c r="UMX52" s="64"/>
      <c r="UMY52" s="64"/>
      <c r="UMZ52" s="64"/>
      <c r="UNA52" s="64"/>
      <c r="UNB52" s="64"/>
      <c r="UNC52" s="64"/>
      <c r="UND52" s="64"/>
      <c r="UNE52" s="64"/>
      <c r="UNF52" s="64"/>
      <c r="UNG52" s="64"/>
      <c r="UNH52" s="64"/>
      <c r="UNI52" s="64"/>
      <c r="UNJ52" s="64"/>
      <c r="UNK52" s="64"/>
      <c r="UNL52" s="64"/>
      <c r="UNM52" s="64"/>
      <c r="UNN52" s="64"/>
      <c r="UNO52" s="64"/>
      <c r="UNP52" s="64"/>
      <c r="UNQ52" s="64"/>
      <c r="UNR52" s="64"/>
      <c r="UNS52" s="64"/>
      <c r="UNT52" s="64"/>
      <c r="UNU52" s="64"/>
      <c r="UNV52" s="64"/>
      <c r="UNW52" s="64"/>
      <c r="UNX52" s="64"/>
      <c r="UNY52" s="64"/>
      <c r="UNZ52" s="64"/>
      <c r="UOA52" s="64"/>
      <c r="UOB52" s="64"/>
      <c r="UOC52" s="64"/>
      <c r="UOD52" s="64"/>
      <c r="UOE52" s="64"/>
      <c r="UOF52" s="64"/>
      <c r="UOG52" s="64"/>
      <c r="UOH52" s="64"/>
      <c r="UOI52" s="64"/>
      <c r="UOJ52" s="64"/>
      <c r="UOK52" s="64"/>
      <c r="UOL52" s="64"/>
      <c r="UOM52" s="64"/>
      <c r="UON52" s="64"/>
      <c r="UOO52" s="64"/>
      <c r="UOP52" s="64"/>
      <c r="UOQ52" s="64"/>
      <c r="UOR52" s="64"/>
      <c r="UOS52" s="64"/>
      <c r="UOT52" s="64"/>
      <c r="UOU52" s="64"/>
      <c r="UOV52" s="64"/>
      <c r="UOW52" s="64"/>
      <c r="UOX52" s="64"/>
      <c r="UOY52" s="64"/>
      <c r="UOZ52" s="64"/>
      <c r="UPA52" s="64"/>
      <c r="UPB52" s="64"/>
      <c r="UPC52" s="64"/>
      <c r="UPD52" s="64"/>
      <c r="UPE52" s="64"/>
      <c r="UPF52" s="64"/>
      <c r="UPG52" s="64"/>
      <c r="UPH52" s="64"/>
      <c r="UPI52" s="64"/>
      <c r="UPJ52" s="64"/>
      <c r="UPK52" s="64"/>
      <c r="UPL52" s="64"/>
      <c r="UPM52" s="64"/>
      <c r="UPN52" s="64"/>
      <c r="UPO52" s="64"/>
      <c r="UPP52" s="64"/>
      <c r="UPQ52" s="64"/>
      <c r="UPR52" s="64"/>
      <c r="UPS52" s="64"/>
      <c r="UPT52" s="64"/>
      <c r="UPU52" s="64"/>
      <c r="UPV52" s="64"/>
      <c r="UPW52" s="64"/>
      <c r="UPX52" s="64"/>
      <c r="UPY52" s="64"/>
      <c r="UPZ52" s="64"/>
      <c r="UQA52" s="64"/>
      <c r="UQB52" s="64"/>
      <c r="UQC52" s="64"/>
      <c r="UQD52" s="64"/>
      <c r="UQE52" s="64"/>
      <c r="UQF52" s="64"/>
      <c r="UQG52" s="64"/>
      <c r="UQH52" s="64"/>
      <c r="UQI52" s="64"/>
      <c r="UQJ52" s="64"/>
      <c r="UQK52" s="64"/>
      <c r="UQL52" s="64"/>
      <c r="UQM52" s="64"/>
      <c r="UQN52" s="64"/>
      <c r="UQO52" s="64"/>
      <c r="UQP52" s="64"/>
      <c r="UQQ52" s="64"/>
      <c r="UQR52" s="64"/>
      <c r="UQS52" s="64"/>
      <c r="UQT52" s="64"/>
      <c r="UQU52" s="64"/>
      <c r="UQV52" s="64"/>
      <c r="UQW52" s="64"/>
      <c r="UQX52" s="64"/>
      <c r="UQY52" s="64"/>
      <c r="UQZ52" s="64"/>
      <c r="URA52" s="64"/>
      <c r="URB52" s="64"/>
      <c r="URC52" s="64"/>
      <c r="URD52" s="64"/>
      <c r="URE52" s="64"/>
      <c r="URF52" s="64"/>
      <c r="URG52" s="64"/>
      <c r="URH52" s="64"/>
      <c r="URI52" s="64"/>
      <c r="URJ52" s="64"/>
      <c r="URK52" s="64"/>
      <c r="URL52" s="64"/>
      <c r="URM52" s="64"/>
      <c r="URN52" s="64"/>
      <c r="URO52" s="64"/>
      <c r="URP52" s="64"/>
      <c r="URQ52" s="64"/>
      <c r="URR52" s="64"/>
      <c r="URS52" s="64"/>
      <c r="URT52" s="64"/>
      <c r="URU52" s="64"/>
      <c r="URV52" s="64"/>
      <c r="URW52" s="64"/>
      <c r="URX52" s="64"/>
      <c r="URY52" s="64"/>
      <c r="URZ52" s="64"/>
      <c r="USA52" s="64"/>
      <c r="USB52" s="64"/>
      <c r="USC52" s="64"/>
      <c r="USD52" s="64"/>
      <c r="USE52" s="64"/>
      <c r="USF52" s="64"/>
      <c r="USG52" s="64"/>
      <c r="USH52" s="64"/>
      <c r="USI52" s="64"/>
      <c r="USJ52" s="64"/>
      <c r="USK52" s="64"/>
      <c r="USL52" s="64"/>
      <c r="USM52" s="64"/>
      <c r="USN52" s="64"/>
      <c r="USO52" s="64"/>
      <c r="USP52" s="64"/>
      <c r="USQ52" s="64"/>
      <c r="USR52" s="64"/>
      <c r="USS52" s="64"/>
      <c r="UST52" s="64"/>
      <c r="USU52" s="64"/>
      <c r="USV52" s="64"/>
      <c r="USW52" s="64"/>
      <c r="USX52" s="64"/>
      <c r="USY52" s="64"/>
      <c r="USZ52" s="64"/>
      <c r="UTA52" s="64"/>
      <c r="UTB52" s="64"/>
      <c r="UTC52" s="64"/>
      <c r="UTD52" s="64"/>
      <c r="UTE52" s="64"/>
      <c r="UTF52" s="64"/>
      <c r="UTG52" s="64"/>
      <c r="UTH52" s="64"/>
      <c r="UTI52" s="64"/>
      <c r="UTJ52" s="64"/>
      <c r="UTK52" s="64"/>
      <c r="UTL52" s="64"/>
      <c r="UTM52" s="64"/>
      <c r="UTN52" s="64"/>
      <c r="UTO52" s="64"/>
      <c r="UTP52" s="64"/>
      <c r="UTQ52" s="64"/>
      <c r="UTR52" s="64"/>
      <c r="UTS52" s="64"/>
      <c r="UTT52" s="64"/>
      <c r="UTU52" s="64"/>
      <c r="UTV52" s="64"/>
      <c r="UTW52" s="64"/>
      <c r="UTX52" s="64"/>
      <c r="UTY52" s="64"/>
      <c r="UTZ52" s="64"/>
      <c r="UUA52" s="64"/>
      <c r="UUB52" s="64"/>
      <c r="UUC52" s="64"/>
      <c r="UUD52" s="64"/>
      <c r="UUE52" s="64"/>
      <c r="UUF52" s="64"/>
      <c r="UUG52" s="64"/>
      <c r="UUH52" s="64"/>
      <c r="UUI52" s="64"/>
      <c r="UUJ52" s="64"/>
      <c r="UUK52" s="64"/>
      <c r="UUL52" s="64"/>
      <c r="UUM52" s="64"/>
      <c r="UUN52" s="64"/>
      <c r="UUO52" s="64"/>
      <c r="UUP52" s="64"/>
      <c r="UUQ52" s="64"/>
      <c r="UUR52" s="64"/>
      <c r="UUS52" s="64"/>
      <c r="UUT52" s="64"/>
      <c r="UUU52" s="64"/>
      <c r="UUV52" s="64"/>
      <c r="UUW52" s="64"/>
      <c r="UUX52" s="64"/>
      <c r="UUY52" s="64"/>
      <c r="UUZ52" s="64"/>
      <c r="UVA52" s="64"/>
      <c r="UVB52" s="64"/>
      <c r="UVC52" s="64"/>
      <c r="UVD52" s="64"/>
      <c r="UVE52" s="64"/>
      <c r="UVF52" s="64"/>
      <c r="UVG52" s="64"/>
      <c r="UVH52" s="64"/>
      <c r="UVI52" s="64"/>
      <c r="UVJ52" s="64"/>
      <c r="UVK52" s="64"/>
      <c r="UVL52" s="64"/>
      <c r="UVM52" s="64"/>
      <c r="UVN52" s="64"/>
      <c r="UVO52" s="64"/>
      <c r="UVP52" s="64"/>
      <c r="UVQ52" s="64"/>
      <c r="UVR52" s="64"/>
      <c r="UVS52" s="64"/>
      <c r="UVT52" s="64"/>
      <c r="UVU52" s="64"/>
      <c r="UVV52" s="64"/>
      <c r="UVW52" s="64"/>
      <c r="UVX52" s="64"/>
      <c r="UVY52" s="64"/>
      <c r="UVZ52" s="64"/>
      <c r="UWA52" s="64"/>
      <c r="UWB52" s="64"/>
      <c r="UWC52" s="64"/>
      <c r="UWD52" s="64"/>
      <c r="UWE52" s="64"/>
      <c r="UWF52" s="64"/>
      <c r="UWG52" s="64"/>
      <c r="UWH52" s="64"/>
      <c r="UWI52" s="64"/>
      <c r="UWJ52" s="64"/>
      <c r="UWK52" s="64"/>
      <c r="UWL52" s="64"/>
      <c r="UWM52" s="64"/>
      <c r="UWN52" s="64"/>
      <c r="UWO52" s="64"/>
      <c r="UWP52" s="64"/>
      <c r="UWQ52" s="64"/>
      <c r="UWR52" s="64"/>
      <c r="UWS52" s="64"/>
      <c r="UWT52" s="64"/>
      <c r="UWU52" s="64"/>
      <c r="UWV52" s="64"/>
      <c r="UWW52" s="64"/>
      <c r="UWX52" s="64"/>
      <c r="UWY52" s="64"/>
      <c r="UWZ52" s="64"/>
      <c r="UXA52" s="64"/>
      <c r="UXB52" s="64"/>
      <c r="UXC52" s="64"/>
      <c r="UXD52" s="64"/>
      <c r="UXE52" s="64"/>
      <c r="UXF52" s="64"/>
      <c r="UXG52" s="64"/>
      <c r="UXH52" s="64"/>
      <c r="UXI52" s="64"/>
      <c r="UXJ52" s="64"/>
      <c r="UXK52" s="64"/>
      <c r="UXL52" s="64"/>
      <c r="UXM52" s="64"/>
      <c r="UXN52" s="64"/>
      <c r="UXO52" s="64"/>
      <c r="UXP52" s="64"/>
      <c r="UXQ52" s="64"/>
      <c r="UXR52" s="64"/>
      <c r="UXS52" s="64"/>
      <c r="UXT52" s="64"/>
      <c r="UXU52" s="64"/>
      <c r="UXV52" s="64"/>
      <c r="UXW52" s="64"/>
      <c r="UXX52" s="64"/>
      <c r="UXY52" s="64"/>
      <c r="UXZ52" s="64"/>
      <c r="UYA52" s="64"/>
      <c r="UYB52" s="64"/>
      <c r="UYC52" s="64"/>
      <c r="UYD52" s="64"/>
      <c r="UYE52" s="64"/>
      <c r="UYF52" s="64"/>
      <c r="UYG52" s="64"/>
      <c r="UYH52" s="64"/>
      <c r="UYI52" s="64"/>
      <c r="UYJ52" s="64"/>
      <c r="UYK52" s="64"/>
      <c r="UYL52" s="64"/>
      <c r="UYM52" s="64"/>
      <c r="UYN52" s="64"/>
      <c r="UYO52" s="64"/>
      <c r="UYP52" s="64"/>
      <c r="UYQ52" s="64"/>
      <c r="UYR52" s="64"/>
      <c r="UYS52" s="64"/>
      <c r="UYT52" s="64"/>
      <c r="UYU52" s="64"/>
      <c r="UYV52" s="64"/>
      <c r="UYW52" s="64"/>
      <c r="UYX52" s="64"/>
      <c r="UYY52" s="64"/>
      <c r="UYZ52" s="64"/>
      <c r="UZA52" s="64"/>
      <c r="UZB52" s="64"/>
      <c r="UZC52" s="64"/>
      <c r="UZD52" s="64"/>
      <c r="UZE52" s="64"/>
      <c r="UZF52" s="64"/>
      <c r="UZG52" s="64"/>
      <c r="UZH52" s="64"/>
      <c r="UZI52" s="64"/>
      <c r="UZJ52" s="64"/>
      <c r="UZK52" s="64"/>
      <c r="UZL52" s="64"/>
      <c r="UZM52" s="64"/>
      <c r="UZN52" s="64"/>
      <c r="UZO52" s="64"/>
      <c r="UZP52" s="64"/>
      <c r="UZQ52" s="64"/>
      <c r="UZR52" s="64"/>
      <c r="UZS52" s="64"/>
      <c r="UZT52" s="64"/>
      <c r="UZU52" s="64"/>
      <c r="UZV52" s="64"/>
      <c r="UZW52" s="64"/>
      <c r="UZX52" s="64"/>
      <c r="UZY52" s="64"/>
      <c r="UZZ52" s="64"/>
      <c r="VAA52" s="64"/>
      <c r="VAB52" s="64"/>
      <c r="VAC52" s="64"/>
      <c r="VAD52" s="64"/>
      <c r="VAE52" s="64"/>
      <c r="VAF52" s="64"/>
      <c r="VAG52" s="64"/>
      <c r="VAH52" s="64"/>
      <c r="VAI52" s="64"/>
      <c r="VAJ52" s="64"/>
      <c r="VAK52" s="64"/>
      <c r="VAL52" s="64"/>
      <c r="VAM52" s="64"/>
      <c r="VAN52" s="64"/>
      <c r="VAO52" s="64"/>
      <c r="VAP52" s="64"/>
      <c r="VAQ52" s="64"/>
      <c r="VAR52" s="64"/>
      <c r="VAS52" s="64"/>
      <c r="VAT52" s="64"/>
      <c r="VAU52" s="64"/>
      <c r="VAV52" s="64"/>
      <c r="VAW52" s="64"/>
      <c r="VAX52" s="64"/>
      <c r="VAY52" s="64"/>
      <c r="VAZ52" s="64"/>
      <c r="VBA52" s="64"/>
      <c r="VBB52" s="64"/>
      <c r="VBC52" s="64"/>
      <c r="VBD52" s="64"/>
      <c r="VBE52" s="64"/>
      <c r="VBF52" s="64"/>
      <c r="VBG52" s="64"/>
      <c r="VBH52" s="64"/>
      <c r="VBI52" s="64"/>
      <c r="VBJ52" s="64"/>
      <c r="VBK52" s="64"/>
      <c r="VBL52" s="64"/>
      <c r="VBM52" s="64"/>
      <c r="VBN52" s="64"/>
      <c r="VBO52" s="64"/>
      <c r="VBP52" s="64"/>
      <c r="VBQ52" s="64"/>
      <c r="VBR52" s="64"/>
      <c r="VBS52" s="64"/>
      <c r="VBT52" s="64"/>
      <c r="VBU52" s="64"/>
      <c r="VBV52" s="64"/>
      <c r="VBW52" s="64"/>
      <c r="VBX52" s="64"/>
      <c r="VBY52" s="64"/>
      <c r="VBZ52" s="64"/>
      <c r="VCA52" s="64"/>
      <c r="VCB52" s="64"/>
      <c r="VCC52" s="64"/>
      <c r="VCD52" s="64"/>
      <c r="VCE52" s="64"/>
      <c r="VCF52" s="64"/>
      <c r="VCG52" s="64"/>
      <c r="VCH52" s="64"/>
      <c r="VCI52" s="64"/>
      <c r="VCJ52" s="64"/>
      <c r="VCK52" s="64"/>
      <c r="VCL52" s="64"/>
      <c r="VCM52" s="64"/>
      <c r="VCN52" s="64"/>
      <c r="VCO52" s="64"/>
      <c r="VCP52" s="64"/>
      <c r="VCQ52" s="64"/>
      <c r="VCR52" s="64"/>
      <c r="VCS52" s="64"/>
      <c r="VCT52" s="64"/>
      <c r="VCU52" s="64"/>
      <c r="VCV52" s="64"/>
      <c r="VCW52" s="64"/>
      <c r="VCX52" s="64"/>
      <c r="VCY52" s="64"/>
      <c r="VCZ52" s="64"/>
      <c r="VDA52" s="64"/>
      <c r="VDB52" s="64"/>
      <c r="VDC52" s="64"/>
      <c r="VDD52" s="64"/>
      <c r="VDE52" s="64"/>
      <c r="VDF52" s="64"/>
      <c r="VDG52" s="64"/>
      <c r="VDH52" s="64"/>
      <c r="VDI52" s="64"/>
      <c r="VDJ52" s="64"/>
      <c r="VDK52" s="64"/>
      <c r="VDL52" s="64"/>
      <c r="VDM52" s="64"/>
      <c r="VDN52" s="64"/>
      <c r="VDO52" s="64"/>
      <c r="VDP52" s="64"/>
      <c r="VDQ52" s="64"/>
      <c r="VDR52" s="64"/>
      <c r="VDS52" s="64"/>
      <c r="VDT52" s="64"/>
      <c r="VDU52" s="64"/>
      <c r="VDV52" s="64"/>
      <c r="VDW52" s="64"/>
      <c r="VDX52" s="64"/>
      <c r="VDY52" s="64"/>
      <c r="VDZ52" s="64"/>
      <c r="VEA52" s="64"/>
      <c r="VEB52" s="64"/>
      <c r="VEC52" s="64"/>
      <c r="VED52" s="64"/>
      <c r="VEE52" s="64"/>
      <c r="VEF52" s="64"/>
      <c r="VEG52" s="64"/>
      <c r="VEH52" s="64"/>
      <c r="VEI52" s="64"/>
      <c r="VEJ52" s="64"/>
      <c r="VEK52" s="64"/>
      <c r="VEL52" s="64"/>
      <c r="VEM52" s="64"/>
      <c r="VEN52" s="64"/>
      <c r="VEO52" s="64"/>
      <c r="VEP52" s="64"/>
      <c r="VEQ52" s="64"/>
      <c r="VER52" s="64"/>
      <c r="VES52" s="64"/>
      <c r="VET52" s="64"/>
      <c r="VEU52" s="64"/>
      <c r="VEV52" s="64"/>
      <c r="VEW52" s="64"/>
      <c r="VEX52" s="64"/>
      <c r="VEY52" s="64"/>
      <c r="VEZ52" s="64"/>
      <c r="VFA52" s="64"/>
      <c r="VFB52" s="64"/>
      <c r="VFC52" s="64"/>
      <c r="VFD52" s="64"/>
      <c r="VFE52" s="64"/>
      <c r="VFF52" s="64"/>
      <c r="VFG52" s="64"/>
      <c r="VFH52" s="64"/>
      <c r="VFI52" s="64"/>
      <c r="VFJ52" s="64"/>
      <c r="VFK52" s="64"/>
      <c r="VFL52" s="64"/>
      <c r="VFM52" s="64"/>
      <c r="VFN52" s="64"/>
      <c r="VFO52" s="64"/>
      <c r="VFP52" s="64"/>
      <c r="VFQ52" s="64"/>
      <c r="VFR52" s="64"/>
      <c r="VFS52" s="64"/>
      <c r="VFT52" s="64"/>
      <c r="VFU52" s="64"/>
      <c r="VFV52" s="64"/>
      <c r="VFW52" s="64"/>
      <c r="VFX52" s="64"/>
      <c r="VFY52" s="64"/>
      <c r="VFZ52" s="64"/>
      <c r="VGA52" s="64"/>
      <c r="VGB52" s="64"/>
      <c r="VGC52" s="64"/>
      <c r="VGD52" s="64"/>
      <c r="VGE52" s="64"/>
      <c r="VGF52" s="64"/>
      <c r="VGG52" s="64"/>
      <c r="VGH52" s="64"/>
      <c r="VGI52" s="64"/>
      <c r="VGJ52" s="64"/>
      <c r="VGK52" s="64"/>
      <c r="VGL52" s="64"/>
      <c r="VGM52" s="64"/>
      <c r="VGN52" s="64"/>
      <c r="VGO52" s="64"/>
      <c r="VGP52" s="64"/>
      <c r="VGQ52" s="64"/>
      <c r="VGR52" s="64"/>
      <c r="VGS52" s="64"/>
      <c r="VGT52" s="64"/>
      <c r="VGU52" s="64"/>
      <c r="VGV52" s="64"/>
      <c r="VGW52" s="64"/>
      <c r="VGX52" s="64"/>
      <c r="VGY52" s="64"/>
      <c r="VGZ52" s="64"/>
      <c r="VHA52" s="64"/>
      <c r="VHB52" s="64"/>
      <c r="VHC52" s="64"/>
      <c r="VHD52" s="64"/>
      <c r="VHE52" s="64"/>
      <c r="VHF52" s="64"/>
      <c r="VHG52" s="64"/>
      <c r="VHH52" s="64"/>
      <c r="VHI52" s="64"/>
      <c r="VHJ52" s="64"/>
      <c r="VHK52" s="64"/>
      <c r="VHL52" s="64"/>
      <c r="VHM52" s="64"/>
      <c r="VHN52" s="64"/>
      <c r="VHO52" s="64"/>
      <c r="VHP52" s="64"/>
      <c r="VHQ52" s="64"/>
      <c r="VHR52" s="64"/>
      <c r="VHS52" s="64"/>
      <c r="VHT52" s="64"/>
      <c r="VHU52" s="64"/>
      <c r="VHV52" s="64"/>
      <c r="VHW52" s="64"/>
      <c r="VHX52" s="64"/>
      <c r="VHY52" s="64"/>
      <c r="VHZ52" s="64"/>
      <c r="VIA52" s="64"/>
      <c r="VIB52" s="64"/>
      <c r="VIC52" s="64"/>
      <c r="VID52" s="64"/>
      <c r="VIE52" s="64"/>
      <c r="VIF52" s="64"/>
      <c r="VIG52" s="64"/>
      <c r="VIH52" s="64"/>
      <c r="VII52" s="64"/>
      <c r="VIJ52" s="64"/>
      <c r="VIK52" s="64"/>
      <c r="VIL52" s="64"/>
      <c r="VIM52" s="64"/>
      <c r="VIN52" s="64"/>
      <c r="VIO52" s="64"/>
      <c r="VIP52" s="64"/>
      <c r="VIQ52" s="64"/>
      <c r="VIR52" s="64"/>
      <c r="VIS52" s="64"/>
      <c r="VIT52" s="64"/>
      <c r="VIU52" s="64"/>
      <c r="VIV52" s="64"/>
      <c r="VIW52" s="64"/>
      <c r="VIX52" s="64"/>
      <c r="VIY52" s="64"/>
      <c r="VIZ52" s="64"/>
      <c r="VJA52" s="64"/>
      <c r="VJB52" s="64"/>
      <c r="VJC52" s="64"/>
      <c r="VJD52" s="64"/>
      <c r="VJE52" s="64"/>
      <c r="VJF52" s="64"/>
      <c r="VJG52" s="64"/>
      <c r="VJH52" s="64"/>
      <c r="VJI52" s="64"/>
      <c r="VJJ52" s="64"/>
      <c r="VJK52" s="64"/>
      <c r="VJL52" s="64"/>
      <c r="VJM52" s="64"/>
      <c r="VJN52" s="64"/>
      <c r="VJO52" s="64"/>
      <c r="VJP52" s="64"/>
      <c r="VJQ52" s="64"/>
      <c r="VJR52" s="64"/>
      <c r="VJS52" s="64"/>
      <c r="VJT52" s="64"/>
      <c r="VJU52" s="64"/>
      <c r="VJV52" s="64"/>
      <c r="VJW52" s="64"/>
      <c r="VJX52" s="64"/>
      <c r="VJY52" s="64"/>
      <c r="VJZ52" s="64"/>
      <c r="VKA52" s="64"/>
      <c r="VKB52" s="64"/>
      <c r="VKC52" s="64"/>
      <c r="VKD52" s="64"/>
      <c r="VKE52" s="64"/>
      <c r="VKF52" s="64"/>
      <c r="VKG52" s="64"/>
      <c r="VKH52" s="64"/>
      <c r="VKI52" s="64"/>
      <c r="VKJ52" s="64"/>
      <c r="VKK52" s="64"/>
      <c r="VKL52" s="64"/>
      <c r="VKM52" s="64"/>
      <c r="VKN52" s="64"/>
      <c r="VKO52" s="64"/>
      <c r="VKP52" s="64"/>
      <c r="VKQ52" s="64"/>
      <c r="VKR52" s="64"/>
      <c r="VKS52" s="64"/>
      <c r="VKT52" s="64"/>
      <c r="VKU52" s="64"/>
      <c r="VKV52" s="64"/>
      <c r="VKW52" s="64"/>
      <c r="VKX52" s="64"/>
      <c r="VKY52" s="64"/>
      <c r="VKZ52" s="64"/>
      <c r="VLA52" s="64"/>
      <c r="VLB52" s="64"/>
      <c r="VLC52" s="64"/>
      <c r="VLD52" s="64"/>
      <c r="VLE52" s="64"/>
      <c r="VLF52" s="64"/>
      <c r="VLG52" s="64"/>
      <c r="VLH52" s="64"/>
      <c r="VLI52" s="64"/>
      <c r="VLJ52" s="64"/>
      <c r="VLK52" s="64"/>
      <c r="VLL52" s="64"/>
      <c r="VLM52" s="64"/>
      <c r="VLN52" s="64"/>
      <c r="VLO52" s="64"/>
      <c r="VLP52" s="64"/>
      <c r="VLQ52" s="64"/>
      <c r="VLR52" s="64"/>
      <c r="VLS52" s="64"/>
      <c r="VLT52" s="64"/>
      <c r="VLU52" s="64"/>
      <c r="VLV52" s="64"/>
      <c r="VLW52" s="64"/>
      <c r="VLX52" s="64"/>
      <c r="VLY52" s="64"/>
      <c r="VLZ52" s="64"/>
      <c r="VMA52" s="64"/>
      <c r="VMB52" s="64"/>
      <c r="VMC52" s="64"/>
      <c r="VMD52" s="64"/>
      <c r="VME52" s="64"/>
      <c r="VMF52" s="64"/>
      <c r="VMG52" s="64"/>
      <c r="VMH52" s="64"/>
      <c r="VMI52" s="64"/>
      <c r="VMJ52" s="64"/>
      <c r="VMK52" s="64"/>
      <c r="VML52" s="64"/>
      <c r="VMM52" s="64"/>
      <c r="VMN52" s="64"/>
      <c r="VMO52" s="64"/>
      <c r="VMP52" s="64"/>
      <c r="VMQ52" s="64"/>
      <c r="VMR52" s="64"/>
      <c r="VMS52" s="64"/>
      <c r="VMT52" s="64"/>
      <c r="VMU52" s="64"/>
      <c r="VMV52" s="64"/>
      <c r="VMW52" s="64"/>
      <c r="VMX52" s="64"/>
      <c r="VMY52" s="64"/>
      <c r="VMZ52" s="64"/>
      <c r="VNA52" s="64"/>
      <c r="VNB52" s="64"/>
      <c r="VNC52" s="64"/>
      <c r="VND52" s="64"/>
      <c r="VNE52" s="64"/>
      <c r="VNF52" s="64"/>
      <c r="VNG52" s="64"/>
      <c r="VNH52" s="64"/>
      <c r="VNI52" s="64"/>
      <c r="VNJ52" s="64"/>
      <c r="VNK52" s="64"/>
      <c r="VNL52" s="64"/>
      <c r="VNM52" s="64"/>
      <c r="VNN52" s="64"/>
      <c r="VNO52" s="64"/>
      <c r="VNP52" s="64"/>
      <c r="VNQ52" s="64"/>
      <c r="VNR52" s="64"/>
      <c r="VNS52" s="64"/>
      <c r="VNT52" s="64"/>
      <c r="VNU52" s="64"/>
      <c r="VNV52" s="64"/>
      <c r="VNW52" s="64"/>
      <c r="VNX52" s="64"/>
      <c r="VNY52" s="64"/>
      <c r="VNZ52" s="64"/>
      <c r="VOA52" s="64"/>
      <c r="VOB52" s="64"/>
      <c r="VOC52" s="64"/>
      <c r="VOD52" s="64"/>
      <c r="VOE52" s="64"/>
      <c r="VOF52" s="64"/>
      <c r="VOG52" s="64"/>
      <c r="VOH52" s="64"/>
      <c r="VOI52" s="64"/>
      <c r="VOJ52" s="64"/>
      <c r="VOK52" s="64"/>
      <c r="VOL52" s="64"/>
      <c r="VOM52" s="64"/>
      <c r="VON52" s="64"/>
      <c r="VOO52" s="64"/>
      <c r="VOP52" s="64"/>
      <c r="VOQ52" s="64"/>
      <c r="VOR52" s="64"/>
      <c r="VOS52" s="64"/>
      <c r="VOT52" s="64"/>
      <c r="VOU52" s="64"/>
      <c r="VOV52" s="64"/>
      <c r="VOW52" s="64"/>
      <c r="VOX52" s="64"/>
      <c r="VOY52" s="64"/>
      <c r="VOZ52" s="64"/>
      <c r="VPA52" s="64"/>
      <c r="VPB52" s="64"/>
      <c r="VPC52" s="64"/>
      <c r="VPD52" s="64"/>
      <c r="VPE52" s="64"/>
      <c r="VPF52" s="64"/>
      <c r="VPG52" s="64"/>
      <c r="VPH52" s="64"/>
      <c r="VPI52" s="64"/>
      <c r="VPJ52" s="64"/>
      <c r="VPK52" s="64"/>
      <c r="VPL52" s="64"/>
      <c r="VPM52" s="64"/>
      <c r="VPN52" s="64"/>
      <c r="VPO52" s="64"/>
      <c r="VPP52" s="64"/>
      <c r="VPQ52" s="64"/>
      <c r="VPR52" s="64"/>
      <c r="VPS52" s="64"/>
      <c r="VPT52" s="64"/>
      <c r="VPU52" s="64"/>
      <c r="VPV52" s="64"/>
      <c r="VPW52" s="64"/>
      <c r="VPX52" s="64"/>
      <c r="VPY52" s="64"/>
      <c r="VPZ52" s="64"/>
      <c r="VQA52" s="64"/>
      <c r="VQB52" s="64"/>
      <c r="VQC52" s="64"/>
      <c r="VQD52" s="64"/>
      <c r="VQE52" s="64"/>
      <c r="VQF52" s="64"/>
      <c r="VQG52" s="64"/>
      <c r="VQH52" s="64"/>
      <c r="VQI52" s="64"/>
      <c r="VQJ52" s="64"/>
      <c r="VQK52" s="64"/>
      <c r="VQL52" s="64"/>
      <c r="VQM52" s="64"/>
      <c r="VQN52" s="64"/>
      <c r="VQO52" s="64"/>
      <c r="VQP52" s="64"/>
      <c r="VQQ52" s="64"/>
      <c r="VQR52" s="64"/>
      <c r="VQS52" s="64"/>
      <c r="VQT52" s="64"/>
      <c r="VQU52" s="64"/>
      <c r="VQV52" s="64"/>
      <c r="VQW52" s="64"/>
      <c r="VQX52" s="64"/>
      <c r="VQY52" s="64"/>
      <c r="VQZ52" s="64"/>
      <c r="VRA52" s="64"/>
      <c r="VRB52" s="64"/>
      <c r="VRC52" s="64"/>
      <c r="VRD52" s="64"/>
      <c r="VRE52" s="64"/>
      <c r="VRF52" s="64"/>
      <c r="VRG52" s="64"/>
      <c r="VRH52" s="64"/>
      <c r="VRI52" s="64"/>
      <c r="VRJ52" s="64"/>
      <c r="VRK52" s="64"/>
      <c r="VRL52" s="64"/>
      <c r="VRM52" s="64"/>
      <c r="VRN52" s="64"/>
      <c r="VRO52" s="64"/>
      <c r="VRP52" s="64"/>
      <c r="VRQ52" s="64"/>
      <c r="VRR52" s="64"/>
      <c r="VRS52" s="64"/>
      <c r="VRT52" s="64"/>
      <c r="VRU52" s="64"/>
      <c r="VRV52" s="64"/>
      <c r="VRW52" s="64"/>
      <c r="VRX52" s="64"/>
      <c r="VRY52" s="64"/>
      <c r="VRZ52" s="64"/>
      <c r="VSA52" s="64"/>
      <c r="VSB52" s="64"/>
      <c r="VSC52" s="64"/>
      <c r="VSD52" s="64"/>
      <c r="VSE52" s="64"/>
      <c r="VSF52" s="64"/>
      <c r="VSG52" s="64"/>
      <c r="VSH52" s="64"/>
      <c r="VSI52" s="64"/>
      <c r="VSJ52" s="64"/>
      <c r="VSK52" s="64"/>
      <c r="VSL52" s="64"/>
      <c r="VSM52" s="64"/>
      <c r="VSN52" s="64"/>
      <c r="VSO52" s="64"/>
      <c r="VSP52" s="64"/>
      <c r="VSQ52" s="64"/>
      <c r="VSR52" s="64"/>
      <c r="VSS52" s="64"/>
      <c r="VST52" s="64"/>
      <c r="VSU52" s="64"/>
      <c r="VSV52" s="64"/>
      <c r="VSW52" s="64"/>
      <c r="VSX52" s="64"/>
      <c r="VSY52" s="64"/>
      <c r="VSZ52" s="64"/>
      <c r="VTA52" s="64"/>
      <c r="VTB52" s="64"/>
      <c r="VTC52" s="64"/>
      <c r="VTD52" s="64"/>
      <c r="VTE52" s="64"/>
      <c r="VTF52" s="64"/>
      <c r="VTG52" s="64"/>
      <c r="VTH52" s="64"/>
      <c r="VTI52" s="64"/>
      <c r="VTJ52" s="64"/>
      <c r="VTK52" s="64"/>
      <c r="VTL52" s="64"/>
      <c r="VTM52" s="64"/>
      <c r="VTN52" s="64"/>
      <c r="VTO52" s="64"/>
      <c r="VTP52" s="64"/>
      <c r="VTQ52" s="64"/>
      <c r="VTR52" s="64"/>
      <c r="VTS52" s="64"/>
      <c r="VTT52" s="64"/>
      <c r="VTU52" s="64"/>
      <c r="VTV52" s="64"/>
      <c r="VTW52" s="64"/>
      <c r="VTX52" s="64"/>
      <c r="VTY52" s="64"/>
      <c r="VTZ52" s="64"/>
      <c r="VUA52" s="64"/>
      <c r="VUB52" s="64"/>
      <c r="VUC52" s="64"/>
      <c r="VUD52" s="64"/>
      <c r="VUE52" s="64"/>
      <c r="VUF52" s="64"/>
      <c r="VUG52" s="64"/>
      <c r="VUH52" s="64"/>
      <c r="VUI52" s="64"/>
      <c r="VUJ52" s="64"/>
      <c r="VUK52" s="64"/>
      <c r="VUL52" s="64"/>
      <c r="VUM52" s="64"/>
      <c r="VUN52" s="64"/>
      <c r="VUO52" s="64"/>
      <c r="VUP52" s="64"/>
      <c r="VUQ52" s="64"/>
      <c r="VUR52" s="64"/>
      <c r="VUS52" s="64"/>
      <c r="VUT52" s="64"/>
      <c r="VUU52" s="64"/>
      <c r="VUV52" s="64"/>
      <c r="VUW52" s="64"/>
      <c r="VUX52" s="64"/>
      <c r="VUY52" s="64"/>
      <c r="VUZ52" s="64"/>
      <c r="VVA52" s="64"/>
      <c r="VVB52" s="64"/>
      <c r="VVC52" s="64"/>
      <c r="VVD52" s="64"/>
      <c r="VVE52" s="64"/>
      <c r="VVF52" s="64"/>
      <c r="VVG52" s="64"/>
      <c r="VVH52" s="64"/>
      <c r="VVI52" s="64"/>
      <c r="VVJ52" s="64"/>
      <c r="VVK52" s="64"/>
      <c r="VVL52" s="64"/>
      <c r="VVM52" s="64"/>
      <c r="VVN52" s="64"/>
      <c r="VVO52" s="64"/>
      <c r="VVP52" s="64"/>
      <c r="VVQ52" s="64"/>
      <c r="VVR52" s="64"/>
      <c r="VVS52" s="64"/>
      <c r="VVT52" s="64"/>
      <c r="VVU52" s="64"/>
      <c r="VVV52" s="64"/>
      <c r="VVW52" s="64"/>
      <c r="VVX52" s="64"/>
      <c r="VVY52" s="64"/>
      <c r="VVZ52" s="64"/>
      <c r="VWA52" s="64"/>
      <c r="VWB52" s="64"/>
      <c r="VWC52" s="64"/>
      <c r="VWD52" s="64"/>
      <c r="VWE52" s="64"/>
      <c r="VWF52" s="64"/>
      <c r="VWG52" s="64"/>
      <c r="VWH52" s="64"/>
      <c r="VWI52" s="64"/>
      <c r="VWJ52" s="64"/>
      <c r="VWK52" s="64"/>
      <c r="VWL52" s="64"/>
      <c r="VWM52" s="64"/>
      <c r="VWN52" s="64"/>
      <c r="VWO52" s="64"/>
      <c r="VWP52" s="64"/>
      <c r="VWQ52" s="64"/>
      <c r="VWR52" s="64"/>
      <c r="VWS52" s="64"/>
      <c r="VWT52" s="64"/>
      <c r="VWU52" s="64"/>
      <c r="VWV52" s="64"/>
      <c r="VWW52" s="64"/>
      <c r="VWX52" s="64"/>
      <c r="VWY52" s="64"/>
      <c r="VWZ52" s="64"/>
      <c r="VXA52" s="64"/>
      <c r="VXB52" s="64"/>
      <c r="VXC52" s="64"/>
      <c r="VXD52" s="64"/>
      <c r="VXE52" s="64"/>
      <c r="VXF52" s="64"/>
      <c r="VXG52" s="64"/>
      <c r="VXH52" s="64"/>
      <c r="VXI52" s="64"/>
      <c r="VXJ52" s="64"/>
      <c r="VXK52" s="64"/>
      <c r="VXL52" s="64"/>
      <c r="VXM52" s="64"/>
      <c r="VXN52" s="64"/>
      <c r="VXO52" s="64"/>
      <c r="VXP52" s="64"/>
      <c r="VXQ52" s="64"/>
      <c r="VXR52" s="64"/>
      <c r="VXS52" s="64"/>
      <c r="VXT52" s="64"/>
      <c r="VXU52" s="64"/>
      <c r="VXV52" s="64"/>
      <c r="VXW52" s="64"/>
      <c r="VXX52" s="64"/>
      <c r="VXY52" s="64"/>
      <c r="VXZ52" s="64"/>
      <c r="VYA52" s="64"/>
      <c r="VYB52" s="64"/>
      <c r="VYC52" s="64"/>
      <c r="VYD52" s="64"/>
      <c r="VYE52" s="64"/>
      <c r="VYF52" s="64"/>
      <c r="VYG52" s="64"/>
      <c r="VYH52" s="64"/>
      <c r="VYI52" s="64"/>
      <c r="VYJ52" s="64"/>
      <c r="VYK52" s="64"/>
      <c r="VYL52" s="64"/>
      <c r="VYM52" s="64"/>
      <c r="VYN52" s="64"/>
      <c r="VYO52" s="64"/>
      <c r="VYP52" s="64"/>
      <c r="VYQ52" s="64"/>
      <c r="VYR52" s="64"/>
      <c r="VYS52" s="64"/>
      <c r="VYT52" s="64"/>
      <c r="VYU52" s="64"/>
      <c r="VYV52" s="64"/>
      <c r="VYW52" s="64"/>
      <c r="VYX52" s="64"/>
      <c r="VYY52" s="64"/>
      <c r="VYZ52" s="64"/>
      <c r="VZA52" s="64"/>
      <c r="VZB52" s="64"/>
      <c r="VZC52" s="64"/>
      <c r="VZD52" s="64"/>
      <c r="VZE52" s="64"/>
      <c r="VZF52" s="64"/>
      <c r="VZG52" s="64"/>
      <c r="VZH52" s="64"/>
      <c r="VZI52" s="64"/>
      <c r="VZJ52" s="64"/>
      <c r="VZK52" s="64"/>
      <c r="VZL52" s="64"/>
      <c r="VZM52" s="64"/>
      <c r="VZN52" s="64"/>
      <c r="VZO52" s="64"/>
      <c r="VZP52" s="64"/>
      <c r="VZQ52" s="64"/>
      <c r="VZR52" s="64"/>
      <c r="VZS52" s="64"/>
      <c r="VZT52" s="64"/>
      <c r="VZU52" s="64"/>
      <c r="VZV52" s="64"/>
      <c r="VZW52" s="64"/>
      <c r="VZX52" s="64"/>
      <c r="VZY52" s="64"/>
      <c r="VZZ52" s="64"/>
      <c r="WAA52" s="64"/>
      <c r="WAB52" s="64"/>
      <c r="WAC52" s="64"/>
      <c r="WAD52" s="64"/>
      <c r="WAE52" s="64"/>
      <c r="WAF52" s="64"/>
      <c r="WAG52" s="64"/>
      <c r="WAH52" s="64"/>
      <c r="WAI52" s="64"/>
      <c r="WAJ52" s="64"/>
      <c r="WAK52" s="64"/>
      <c r="WAL52" s="64"/>
      <c r="WAM52" s="64"/>
      <c r="WAN52" s="64"/>
      <c r="WAO52" s="64"/>
      <c r="WAP52" s="64"/>
      <c r="WAQ52" s="64"/>
      <c r="WAR52" s="64"/>
      <c r="WAS52" s="64"/>
      <c r="WAT52" s="64"/>
      <c r="WAU52" s="64"/>
      <c r="WAV52" s="64"/>
      <c r="WAW52" s="64"/>
      <c r="WAX52" s="64"/>
      <c r="WAY52" s="64"/>
      <c r="WAZ52" s="64"/>
      <c r="WBA52" s="64"/>
      <c r="WBB52" s="64"/>
      <c r="WBC52" s="64"/>
      <c r="WBD52" s="64"/>
      <c r="WBE52" s="64"/>
      <c r="WBF52" s="64"/>
      <c r="WBG52" s="64"/>
      <c r="WBH52" s="64"/>
      <c r="WBI52" s="64"/>
      <c r="WBJ52" s="64"/>
      <c r="WBK52" s="64"/>
      <c r="WBL52" s="64"/>
      <c r="WBM52" s="64"/>
      <c r="WBN52" s="64"/>
      <c r="WBO52" s="64"/>
      <c r="WBP52" s="64"/>
      <c r="WBQ52" s="64"/>
      <c r="WBR52" s="64"/>
      <c r="WBS52" s="64"/>
      <c r="WBT52" s="64"/>
      <c r="WBU52" s="64"/>
      <c r="WBV52" s="64"/>
      <c r="WBW52" s="64"/>
      <c r="WBX52" s="64"/>
      <c r="WBY52" s="64"/>
      <c r="WBZ52" s="64"/>
      <c r="WCA52" s="64"/>
      <c r="WCB52" s="64"/>
      <c r="WCC52" s="64"/>
      <c r="WCD52" s="64"/>
      <c r="WCE52" s="64"/>
      <c r="WCF52" s="64"/>
      <c r="WCG52" s="64"/>
      <c r="WCH52" s="64"/>
      <c r="WCI52" s="64"/>
      <c r="WCJ52" s="64"/>
      <c r="WCK52" s="64"/>
      <c r="WCL52" s="64"/>
      <c r="WCM52" s="64"/>
      <c r="WCN52" s="64"/>
      <c r="WCO52" s="64"/>
      <c r="WCP52" s="64"/>
      <c r="WCQ52" s="64"/>
      <c r="WCR52" s="64"/>
      <c r="WCS52" s="64"/>
      <c r="WCT52" s="64"/>
      <c r="WCU52" s="64"/>
      <c r="WCV52" s="64"/>
      <c r="WCW52" s="64"/>
      <c r="WCX52" s="64"/>
      <c r="WCY52" s="64"/>
      <c r="WCZ52" s="64"/>
      <c r="WDA52" s="64"/>
      <c r="WDB52" s="64"/>
      <c r="WDC52" s="64"/>
      <c r="WDD52" s="64"/>
      <c r="WDE52" s="64"/>
      <c r="WDF52" s="64"/>
      <c r="WDG52" s="64"/>
      <c r="WDH52" s="64"/>
      <c r="WDI52" s="64"/>
      <c r="WDJ52" s="64"/>
      <c r="WDK52" s="64"/>
      <c r="WDL52" s="64"/>
      <c r="WDM52" s="64"/>
      <c r="WDN52" s="64"/>
      <c r="WDO52" s="64"/>
      <c r="WDP52" s="64"/>
      <c r="WDQ52" s="64"/>
      <c r="WDR52" s="64"/>
      <c r="WDS52" s="64"/>
      <c r="WDT52" s="64"/>
      <c r="WDU52" s="64"/>
      <c r="WDV52" s="64"/>
      <c r="WDW52" s="64"/>
      <c r="WDX52" s="64"/>
      <c r="WDY52" s="64"/>
      <c r="WDZ52" s="64"/>
      <c r="WEA52" s="64"/>
      <c r="WEB52" s="64"/>
      <c r="WEC52" s="64"/>
      <c r="WED52" s="64"/>
      <c r="WEE52" s="64"/>
      <c r="WEF52" s="64"/>
      <c r="WEG52" s="64"/>
      <c r="WEH52" s="64"/>
      <c r="WEI52" s="64"/>
      <c r="WEJ52" s="64"/>
      <c r="WEK52" s="64"/>
      <c r="WEL52" s="64"/>
      <c r="WEM52" s="64"/>
      <c r="WEN52" s="64"/>
      <c r="WEO52" s="64"/>
      <c r="WEP52" s="64"/>
      <c r="WEQ52" s="64"/>
      <c r="WER52" s="64"/>
      <c r="WES52" s="64"/>
      <c r="WET52" s="64"/>
      <c r="WEU52" s="64"/>
      <c r="WEV52" s="64"/>
      <c r="WEW52" s="64"/>
      <c r="WEX52" s="64"/>
      <c r="WEY52" s="64"/>
      <c r="WEZ52" s="64"/>
      <c r="WFA52" s="64"/>
      <c r="WFB52" s="64"/>
      <c r="WFC52" s="64"/>
      <c r="WFD52" s="64"/>
      <c r="WFE52" s="64"/>
      <c r="WFF52" s="64"/>
      <c r="WFG52" s="64"/>
      <c r="WFH52" s="64"/>
      <c r="WFI52" s="64"/>
      <c r="WFJ52" s="64"/>
      <c r="WFK52" s="64"/>
      <c r="WFL52" s="64"/>
      <c r="WFM52" s="64"/>
      <c r="WFN52" s="64"/>
      <c r="WFO52" s="64"/>
      <c r="WFP52" s="64"/>
      <c r="WFQ52" s="64"/>
      <c r="WFR52" s="64"/>
      <c r="WFS52" s="64"/>
      <c r="WFT52" s="64"/>
      <c r="WFU52" s="64"/>
      <c r="WFV52" s="64"/>
      <c r="WFW52" s="64"/>
      <c r="WFX52" s="64"/>
      <c r="WFY52" s="64"/>
      <c r="WFZ52" s="64"/>
      <c r="WGA52" s="64"/>
      <c r="WGB52" s="64"/>
      <c r="WGC52" s="64"/>
      <c r="WGD52" s="64"/>
      <c r="WGE52" s="64"/>
      <c r="WGF52" s="64"/>
      <c r="WGG52" s="64"/>
      <c r="WGH52" s="64"/>
      <c r="WGI52" s="64"/>
      <c r="WGJ52" s="64"/>
      <c r="WGK52" s="64"/>
      <c r="WGL52" s="64"/>
      <c r="WGM52" s="64"/>
      <c r="WGN52" s="64"/>
      <c r="WGO52" s="64"/>
      <c r="WGP52" s="64"/>
      <c r="WGQ52" s="64"/>
      <c r="WGR52" s="64"/>
      <c r="WGS52" s="64"/>
      <c r="WGT52" s="64"/>
      <c r="WGU52" s="64"/>
      <c r="WGV52" s="64"/>
      <c r="WGW52" s="64"/>
      <c r="WGX52" s="64"/>
      <c r="WGY52" s="64"/>
      <c r="WGZ52" s="64"/>
      <c r="WHA52" s="64"/>
      <c r="WHB52" s="64"/>
      <c r="WHC52" s="64"/>
      <c r="WHD52" s="64"/>
      <c r="WHE52" s="64"/>
      <c r="WHF52" s="64"/>
      <c r="WHG52" s="64"/>
      <c r="WHH52" s="64"/>
      <c r="WHI52" s="64"/>
      <c r="WHJ52" s="64"/>
      <c r="WHK52" s="64"/>
      <c r="WHL52" s="64"/>
      <c r="WHM52" s="64"/>
      <c r="WHN52" s="64"/>
      <c r="WHO52" s="64"/>
      <c r="WHP52" s="64"/>
      <c r="WHQ52" s="64"/>
      <c r="WHR52" s="64"/>
      <c r="WHS52" s="64"/>
      <c r="WHT52" s="64"/>
      <c r="WHU52" s="64"/>
      <c r="WHV52" s="64"/>
      <c r="WHW52" s="64"/>
      <c r="WHX52" s="64"/>
      <c r="WHY52" s="64"/>
      <c r="WHZ52" s="64"/>
      <c r="WIA52" s="64"/>
      <c r="WIB52" s="64"/>
      <c r="WIC52" s="64"/>
      <c r="WID52" s="64"/>
      <c r="WIE52" s="64"/>
      <c r="WIF52" s="64"/>
      <c r="WIG52" s="64"/>
      <c r="WIH52" s="64"/>
      <c r="WII52" s="64"/>
      <c r="WIJ52" s="64"/>
      <c r="WIK52" s="64"/>
      <c r="WIL52" s="64"/>
      <c r="WIM52" s="64"/>
      <c r="WIN52" s="64"/>
      <c r="WIO52" s="64"/>
      <c r="WIP52" s="64"/>
      <c r="WIQ52" s="64"/>
      <c r="WIR52" s="64"/>
      <c r="WIS52" s="64"/>
      <c r="WIT52" s="64"/>
      <c r="WIU52" s="64"/>
      <c r="WIV52" s="64"/>
      <c r="WIW52" s="64"/>
      <c r="WIX52" s="64"/>
      <c r="WIY52" s="64"/>
      <c r="WIZ52" s="64"/>
      <c r="WJA52" s="64"/>
      <c r="WJB52" s="64"/>
      <c r="WJC52" s="64"/>
      <c r="WJD52" s="64"/>
      <c r="WJE52" s="64"/>
      <c r="WJF52" s="64"/>
      <c r="WJG52" s="64"/>
      <c r="WJH52" s="64"/>
      <c r="WJI52" s="64"/>
      <c r="WJJ52" s="64"/>
      <c r="WJK52" s="64"/>
      <c r="WJL52" s="64"/>
      <c r="WJM52" s="64"/>
      <c r="WJN52" s="64"/>
      <c r="WJO52" s="64"/>
      <c r="WJP52" s="64"/>
      <c r="WJQ52" s="64"/>
      <c r="WJR52" s="64"/>
      <c r="WJS52" s="64"/>
      <c r="WJT52" s="64"/>
      <c r="WJU52" s="64"/>
      <c r="WJV52" s="64"/>
      <c r="WJW52" s="64"/>
      <c r="WJX52" s="64"/>
      <c r="WJY52" s="64"/>
      <c r="WJZ52" s="64"/>
      <c r="WKA52" s="64"/>
      <c r="WKB52" s="64"/>
      <c r="WKC52" s="64"/>
      <c r="WKD52" s="64"/>
      <c r="WKE52" s="64"/>
      <c r="WKF52" s="64"/>
      <c r="WKG52" s="64"/>
      <c r="WKH52" s="64"/>
      <c r="WKI52" s="64"/>
      <c r="WKJ52" s="64"/>
      <c r="WKK52" s="64"/>
      <c r="WKL52" s="64"/>
      <c r="WKM52" s="64"/>
      <c r="WKN52" s="64"/>
      <c r="WKO52" s="64"/>
      <c r="WKP52" s="64"/>
      <c r="WKQ52" s="64"/>
      <c r="WKR52" s="64"/>
      <c r="WKS52" s="64"/>
      <c r="WKT52" s="64"/>
      <c r="WKU52" s="64"/>
      <c r="WKV52" s="64"/>
      <c r="WKW52" s="64"/>
      <c r="WKX52" s="64"/>
      <c r="WKY52" s="64"/>
      <c r="WKZ52" s="64"/>
      <c r="WLA52" s="64"/>
      <c r="WLB52" s="64"/>
      <c r="WLC52" s="64"/>
      <c r="WLD52" s="64"/>
      <c r="WLE52" s="64"/>
      <c r="WLF52" s="64"/>
      <c r="WLG52" s="64"/>
      <c r="WLH52" s="64"/>
      <c r="WLI52" s="64"/>
      <c r="WLJ52" s="64"/>
      <c r="WLK52" s="64"/>
      <c r="WLL52" s="64"/>
      <c r="WLM52" s="64"/>
      <c r="WLN52" s="64"/>
      <c r="WLO52" s="64"/>
      <c r="WLP52" s="64"/>
      <c r="WLQ52" s="64"/>
      <c r="WLR52" s="64"/>
      <c r="WLS52" s="64"/>
      <c r="WLT52" s="64"/>
      <c r="WLU52" s="64"/>
      <c r="WLV52" s="64"/>
      <c r="WLW52" s="64"/>
      <c r="WLX52" s="64"/>
      <c r="WLY52" s="64"/>
      <c r="WLZ52" s="64"/>
      <c r="WMA52" s="64"/>
      <c r="WMB52" s="64"/>
      <c r="WMC52" s="64"/>
      <c r="WMD52" s="64"/>
      <c r="WME52" s="64"/>
      <c r="WMF52" s="64"/>
      <c r="WMG52" s="64"/>
      <c r="WMH52" s="64"/>
      <c r="WMI52" s="64"/>
      <c r="WMJ52" s="64"/>
      <c r="WMK52" s="64"/>
      <c r="WML52" s="64"/>
      <c r="WMM52" s="64"/>
      <c r="WMN52" s="64"/>
      <c r="WMO52" s="64"/>
      <c r="WMP52" s="64"/>
      <c r="WMQ52" s="64"/>
      <c r="WMR52" s="64"/>
      <c r="WMS52" s="64"/>
      <c r="WMT52" s="64"/>
      <c r="WMU52" s="64"/>
      <c r="WMV52" s="64"/>
      <c r="WMW52" s="64"/>
      <c r="WMX52" s="64"/>
      <c r="WMY52" s="64"/>
      <c r="WMZ52" s="64"/>
      <c r="WNA52" s="64"/>
      <c r="WNB52" s="64"/>
      <c r="WNC52" s="64"/>
      <c r="WND52" s="64"/>
      <c r="WNE52" s="64"/>
      <c r="WNF52" s="64"/>
      <c r="WNG52" s="64"/>
      <c r="WNH52" s="64"/>
      <c r="WNI52" s="64"/>
      <c r="WNJ52" s="64"/>
      <c r="WNK52" s="64"/>
      <c r="WNL52" s="64"/>
      <c r="WNM52" s="64"/>
      <c r="WNN52" s="64"/>
      <c r="WNO52" s="64"/>
      <c r="WNP52" s="64"/>
      <c r="WNQ52" s="64"/>
      <c r="WNR52" s="64"/>
      <c r="WNS52" s="64"/>
      <c r="WNT52" s="64"/>
      <c r="WNU52" s="64"/>
      <c r="WNV52" s="64"/>
      <c r="WNW52" s="64"/>
      <c r="WNX52" s="64"/>
      <c r="WNY52" s="64"/>
      <c r="WNZ52" s="64"/>
      <c r="WOA52" s="64"/>
      <c r="WOB52" s="64"/>
      <c r="WOC52" s="64"/>
      <c r="WOD52" s="64"/>
      <c r="WOE52" s="64"/>
      <c r="WOF52" s="64"/>
      <c r="WOG52" s="64"/>
      <c r="WOH52" s="64"/>
      <c r="WOI52" s="64"/>
      <c r="WOJ52" s="64"/>
      <c r="WOK52" s="64"/>
      <c r="WOL52" s="64"/>
      <c r="WOM52" s="64"/>
      <c r="WON52" s="64"/>
      <c r="WOO52" s="64"/>
      <c r="WOP52" s="64"/>
      <c r="WOQ52" s="64"/>
      <c r="WOR52" s="64"/>
      <c r="WOS52" s="64"/>
      <c r="WOT52" s="64"/>
      <c r="WOU52" s="64"/>
      <c r="WOV52" s="64"/>
      <c r="WOW52" s="64"/>
      <c r="WOX52" s="64"/>
      <c r="WOY52" s="64"/>
      <c r="WOZ52" s="64"/>
      <c r="WPA52" s="64"/>
      <c r="WPB52" s="64"/>
      <c r="WPC52" s="64"/>
      <c r="WPD52" s="64"/>
      <c r="WPE52" s="64"/>
      <c r="WPF52" s="64"/>
      <c r="WPG52" s="64"/>
      <c r="WPH52" s="64"/>
      <c r="WPI52" s="64"/>
      <c r="WPJ52" s="64"/>
      <c r="WPK52" s="64"/>
      <c r="WPL52" s="64"/>
      <c r="WPM52" s="64"/>
      <c r="WPN52" s="64"/>
      <c r="WPO52" s="64"/>
      <c r="WPP52" s="64"/>
      <c r="WPQ52" s="64"/>
      <c r="WPR52" s="64"/>
      <c r="WPS52" s="64"/>
      <c r="WPT52" s="64"/>
      <c r="WPU52" s="64"/>
      <c r="WPV52" s="64"/>
      <c r="WPW52" s="64"/>
      <c r="WPX52" s="64"/>
      <c r="WPY52" s="64"/>
      <c r="WPZ52" s="64"/>
      <c r="WQA52" s="64"/>
      <c r="WQB52" s="64"/>
      <c r="WQC52" s="64"/>
      <c r="WQD52" s="64"/>
      <c r="WQE52" s="64"/>
      <c r="WQF52" s="64"/>
      <c r="WQG52" s="64"/>
      <c r="WQH52" s="64"/>
      <c r="WQI52" s="64"/>
      <c r="WQJ52" s="64"/>
      <c r="WQK52" s="64"/>
      <c r="WQL52" s="64"/>
      <c r="WQM52" s="64"/>
      <c r="WQN52" s="64"/>
      <c r="WQO52" s="64"/>
      <c r="WQP52" s="64"/>
      <c r="WQQ52" s="64"/>
      <c r="WQR52" s="64"/>
      <c r="WQS52" s="64"/>
      <c r="WQT52" s="64"/>
      <c r="WQU52" s="64"/>
      <c r="WQV52" s="64"/>
      <c r="WQW52" s="64"/>
      <c r="WQX52" s="64"/>
      <c r="WQY52" s="64"/>
      <c r="WQZ52" s="64"/>
      <c r="WRA52" s="64"/>
      <c r="WRB52" s="64"/>
      <c r="WRC52" s="64"/>
      <c r="WRD52" s="64"/>
      <c r="WRE52" s="64"/>
      <c r="WRF52" s="64"/>
      <c r="WRG52" s="64"/>
      <c r="WRH52" s="64"/>
      <c r="WRI52" s="64"/>
      <c r="WRJ52" s="64"/>
      <c r="WRK52" s="64"/>
      <c r="WRL52" s="64"/>
      <c r="WRM52" s="64"/>
      <c r="WRN52" s="64"/>
      <c r="WRO52" s="64"/>
      <c r="WRP52" s="64"/>
      <c r="WRQ52" s="64"/>
      <c r="WRR52" s="64"/>
      <c r="WRS52" s="64"/>
      <c r="WRT52" s="64"/>
      <c r="WRU52" s="64"/>
      <c r="WRV52" s="64"/>
      <c r="WRW52" s="64"/>
      <c r="WRX52" s="64"/>
      <c r="WRY52" s="64"/>
      <c r="WRZ52" s="64"/>
      <c r="WSA52" s="64"/>
      <c r="WSB52" s="64"/>
      <c r="WSC52" s="64"/>
      <c r="WSD52" s="64"/>
      <c r="WSE52" s="64"/>
      <c r="WSF52" s="64"/>
      <c r="WSG52" s="64"/>
      <c r="WSH52" s="64"/>
      <c r="WSI52" s="64"/>
      <c r="WSJ52" s="64"/>
      <c r="WSK52" s="64"/>
      <c r="WSL52" s="64"/>
      <c r="WSM52" s="64"/>
      <c r="WSN52" s="64"/>
      <c r="WSO52" s="64"/>
      <c r="WSP52" s="64"/>
      <c r="WSQ52" s="64"/>
      <c r="WSR52" s="64"/>
      <c r="WSS52" s="64"/>
      <c r="WST52" s="64"/>
      <c r="WSU52" s="64"/>
      <c r="WSV52" s="64"/>
      <c r="WSW52" s="64"/>
      <c r="WSX52" s="64"/>
      <c r="WSY52" s="64"/>
      <c r="WSZ52" s="64"/>
      <c r="WTA52" s="64"/>
      <c r="WTB52" s="64"/>
      <c r="WTC52" s="64"/>
      <c r="WTD52" s="64"/>
      <c r="WTE52" s="64"/>
      <c r="WTF52" s="64"/>
      <c r="WTG52" s="64"/>
      <c r="WTH52" s="64"/>
      <c r="WTI52" s="64"/>
      <c r="WTJ52" s="64"/>
      <c r="WTK52" s="64"/>
      <c r="WTL52" s="64"/>
      <c r="WTM52" s="64"/>
      <c r="WTN52" s="64"/>
      <c r="WTO52" s="64"/>
      <c r="WTP52" s="64"/>
      <c r="WTQ52" s="64"/>
      <c r="WTR52" s="64"/>
      <c r="WTS52" s="64"/>
      <c r="WTT52" s="64"/>
      <c r="WTU52" s="64"/>
      <c r="WTV52" s="64"/>
      <c r="WTW52" s="64"/>
      <c r="WTX52" s="64"/>
      <c r="WTY52" s="64"/>
      <c r="WTZ52" s="64"/>
      <c r="WUA52" s="64"/>
      <c r="WUB52" s="64"/>
      <c r="WUC52" s="64"/>
      <c r="WUD52" s="64"/>
      <c r="WUE52" s="64"/>
      <c r="WUF52" s="64"/>
      <c r="WUG52" s="64"/>
      <c r="WUH52" s="64"/>
      <c r="WUI52" s="64"/>
      <c r="WUJ52" s="64"/>
      <c r="WUK52" s="64"/>
      <c r="WUL52" s="64"/>
      <c r="WUM52" s="64"/>
      <c r="WUN52" s="64"/>
      <c r="WUO52" s="64"/>
      <c r="WUP52" s="64"/>
      <c r="WUQ52" s="64"/>
      <c r="WUR52" s="64"/>
      <c r="WUS52" s="64"/>
      <c r="WUT52" s="64"/>
      <c r="WUU52" s="64"/>
      <c r="WUV52" s="64"/>
      <c r="WUW52" s="64"/>
      <c r="WUX52" s="64"/>
      <c r="WUY52" s="64"/>
      <c r="WUZ52" s="64"/>
      <c r="WVA52" s="64"/>
      <c r="WVB52" s="64"/>
      <c r="WVC52" s="64"/>
      <c r="WVD52" s="64"/>
      <c r="WVE52" s="64"/>
      <c r="WVF52" s="64"/>
      <c r="WVG52" s="64"/>
      <c r="WVH52" s="64"/>
      <c r="WVI52" s="64"/>
      <c r="WVJ52" s="64"/>
      <c r="WVK52" s="64"/>
      <c r="WVL52" s="64"/>
      <c r="WVM52" s="64"/>
      <c r="WVN52" s="64"/>
      <c r="WVO52" s="64"/>
      <c r="WVP52" s="64"/>
      <c r="WVQ52" s="64"/>
      <c r="WVR52" s="64"/>
      <c r="WVS52" s="64"/>
      <c r="WVT52" s="64"/>
      <c r="WVU52" s="64"/>
      <c r="WVV52" s="64"/>
      <c r="WVW52" s="64"/>
      <c r="WVX52" s="64"/>
      <c r="WVY52" s="64"/>
      <c r="WVZ52" s="64"/>
      <c r="WWA52" s="64"/>
      <c r="WWB52" s="64"/>
      <c r="WWC52" s="64"/>
      <c r="WWD52" s="64"/>
      <c r="WWE52" s="64"/>
      <c r="WWF52" s="64"/>
      <c r="WWG52" s="64"/>
      <c r="WWH52" s="64"/>
      <c r="WWI52" s="64"/>
      <c r="WWJ52" s="64"/>
      <c r="WWK52" s="64"/>
      <c r="WWL52" s="64"/>
      <c r="WWM52" s="64"/>
      <c r="WWN52" s="64"/>
      <c r="WWO52" s="64"/>
      <c r="WWP52" s="64"/>
      <c r="WWQ52" s="64"/>
      <c r="WWR52" s="64"/>
      <c r="WWS52" s="64"/>
      <c r="WWT52" s="64"/>
      <c r="WWU52" s="64"/>
      <c r="WWV52" s="64"/>
      <c r="WWW52" s="64"/>
      <c r="WWX52" s="64"/>
      <c r="WWY52" s="64"/>
      <c r="WWZ52" s="64"/>
      <c r="WXA52" s="64"/>
      <c r="WXB52" s="64"/>
      <c r="WXC52" s="64"/>
      <c r="WXD52" s="64"/>
      <c r="WXE52" s="64"/>
      <c r="WXF52" s="64"/>
      <c r="WXG52" s="64"/>
      <c r="WXH52" s="64"/>
      <c r="WXI52" s="64"/>
      <c r="WXJ52" s="64"/>
      <c r="WXK52" s="64"/>
      <c r="WXL52" s="64"/>
      <c r="WXM52" s="64"/>
      <c r="WXN52" s="64"/>
      <c r="WXO52" s="64"/>
      <c r="WXP52" s="64"/>
      <c r="WXQ52" s="64"/>
      <c r="WXR52" s="64"/>
      <c r="WXS52" s="64"/>
      <c r="WXT52" s="64"/>
      <c r="WXU52" s="64"/>
      <c r="WXV52" s="64"/>
      <c r="WXW52" s="64"/>
      <c r="WXX52" s="64"/>
      <c r="WXY52" s="64"/>
      <c r="WXZ52" s="64"/>
      <c r="WYA52" s="64"/>
      <c r="WYB52" s="64"/>
      <c r="WYC52" s="64"/>
      <c r="WYD52" s="64"/>
      <c r="WYE52" s="64"/>
      <c r="WYF52" s="64"/>
      <c r="WYG52" s="64"/>
      <c r="WYH52" s="64"/>
      <c r="WYI52" s="64"/>
      <c r="WYJ52" s="64"/>
      <c r="WYK52" s="64"/>
      <c r="WYL52" s="64"/>
      <c r="WYM52" s="64"/>
      <c r="WYN52" s="64"/>
      <c r="WYO52" s="64"/>
      <c r="WYP52" s="64"/>
      <c r="WYQ52" s="64"/>
      <c r="WYR52" s="64"/>
      <c r="WYS52" s="64"/>
      <c r="WYT52" s="64"/>
      <c r="WYU52" s="64"/>
      <c r="WYV52" s="64"/>
      <c r="WYW52" s="64"/>
      <c r="WYX52" s="64"/>
      <c r="WYY52" s="64"/>
      <c r="WYZ52" s="64"/>
      <c r="WZA52" s="64"/>
      <c r="WZB52" s="64"/>
      <c r="WZC52" s="64"/>
      <c r="WZD52" s="64"/>
      <c r="WZE52" s="64"/>
      <c r="WZF52" s="64"/>
      <c r="WZG52" s="64"/>
      <c r="WZH52" s="64"/>
      <c r="WZI52" s="64"/>
      <c r="WZJ52" s="64"/>
      <c r="WZK52" s="64"/>
      <c r="WZL52" s="64"/>
      <c r="WZM52" s="64"/>
      <c r="WZN52" s="64"/>
      <c r="WZO52" s="64"/>
      <c r="WZP52" s="64"/>
      <c r="WZQ52" s="64"/>
      <c r="WZR52" s="64"/>
      <c r="WZS52" s="64"/>
      <c r="WZT52" s="64"/>
      <c r="WZU52" s="64"/>
      <c r="WZV52" s="64"/>
      <c r="WZW52" s="64"/>
      <c r="WZX52" s="64"/>
      <c r="WZY52" s="64"/>
      <c r="WZZ52" s="64"/>
      <c r="XAA52" s="64"/>
      <c r="XAB52" s="64"/>
      <c r="XAC52" s="64"/>
      <c r="XAD52" s="64"/>
      <c r="XAE52" s="64"/>
      <c r="XAF52" s="64"/>
      <c r="XAG52" s="64"/>
      <c r="XAH52" s="64"/>
      <c r="XAI52" s="64"/>
      <c r="XAJ52" s="64"/>
      <c r="XAK52" s="64"/>
      <c r="XAL52" s="64"/>
      <c r="XAM52" s="64"/>
      <c r="XAN52" s="64"/>
      <c r="XAO52" s="64"/>
      <c r="XAP52" s="64"/>
      <c r="XAQ52" s="64"/>
      <c r="XAR52" s="64"/>
      <c r="XAS52" s="64"/>
      <c r="XAT52" s="64"/>
      <c r="XAU52" s="64"/>
      <c r="XAV52" s="64"/>
      <c r="XAW52" s="64"/>
      <c r="XAX52" s="64"/>
      <c r="XAY52" s="64"/>
      <c r="XAZ52" s="64"/>
      <c r="XBA52" s="64"/>
      <c r="XBB52" s="64"/>
      <c r="XBC52" s="64"/>
      <c r="XBD52" s="64"/>
      <c r="XBE52" s="64"/>
      <c r="XBF52" s="64"/>
      <c r="XBG52" s="64"/>
      <c r="XBH52" s="64"/>
      <c r="XBI52" s="64"/>
      <c r="XBJ52" s="64"/>
      <c r="XBK52" s="64"/>
      <c r="XBL52" s="64"/>
      <c r="XBM52" s="64"/>
      <c r="XBN52" s="64"/>
      <c r="XBO52" s="64"/>
      <c r="XBP52" s="64"/>
      <c r="XBQ52" s="64"/>
      <c r="XBR52" s="64"/>
      <c r="XBS52" s="64"/>
      <c r="XBT52" s="64"/>
      <c r="XBU52" s="64"/>
      <c r="XBV52" s="64"/>
      <c r="XBW52" s="64"/>
      <c r="XBX52" s="64"/>
      <c r="XBY52" s="64"/>
      <c r="XBZ52" s="64"/>
      <c r="XCA52" s="64"/>
      <c r="XCB52" s="64"/>
      <c r="XCC52" s="64"/>
      <c r="XCD52" s="64"/>
      <c r="XCE52" s="64"/>
      <c r="XCF52" s="64"/>
      <c r="XCG52" s="64"/>
      <c r="XCH52" s="64"/>
      <c r="XCI52" s="64"/>
      <c r="XCJ52" s="64"/>
      <c r="XCK52" s="64"/>
      <c r="XCL52" s="64"/>
      <c r="XCM52" s="64"/>
      <c r="XCN52" s="64"/>
      <c r="XCO52" s="64"/>
      <c r="XCP52" s="64"/>
      <c r="XCQ52" s="64"/>
      <c r="XCR52" s="64"/>
      <c r="XCS52" s="64"/>
      <c r="XCT52" s="64"/>
      <c r="XCU52" s="64"/>
      <c r="XCV52" s="64"/>
      <c r="XCW52" s="64"/>
      <c r="XCX52" s="64"/>
      <c r="XCY52" s="64"/>
      <c r="XCZ52" s="64"/>
    </row>
    <row r="53" spans="2:16328" x14ac:dyDescent="0.35">
      <c r="B53" s="20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  <c r="GE53" s="64"/>
      <c r="GF53" s="64"/>
      <c r="GG53" s="64"/>
      <c r="GH53" s="64"/>
      <c r="GI53" s="64"/>
      <c r="GJ53" s="64"/>
      <c r="GK53" s="64"/>
      <c r="GL53" s="64"/>
      <c r="GM53" s="64"/>
      <c r="GN53" s="64"/>
      <c r="GO53" s="64"/>
      <c r="GP53" s="64"/>
      <c r="GQ53" s="64"/>
      <c r="GR53" s="64"/>
      <c r="GS53" s="64"/>
      <c r="GT53" s="64"/>
      <c r="GU53" s="64"/>
      <c r="GV53" s="64"/>
      <c r="GW53" s="64"/>
      <c r="GX53" s="64"/>
      <c r="GY53" s="64"/>
      <c r="GZ53" s="64"/>
      <c r="HA53" s="64"/>
      <c r="HB53" s="64"/>
      <c r="HC53" s="64"/>
      <c r="HD53" s="64"/>
      <c r="HE53" s="64"/>
      <c r="HF53" s="64"/>
      <c r="HG53" s="64"/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64"/>
      <c r="IW53" s="64"/>
      <c r="IX53" s="64"/>
      <c r="IY53" s="64"/>
      <c r="IZ53" s="64"/>
      <c r="JA53" s="64"/>
      <c r="JB53" s="64"/>
      <c r="JC53" s="64"/>
      <c r="JD53" s="64"/>
      <c r="JE53" s="64"/>
      <c r="JF53" s="64"/>
      <c r="JG53" s="64"/>
      <c r="JH53" s="64"/>
      <c r="JI53" s="64"/>
      <c r="JJ53" s="64"/>
      <c r="JK53" s="64"/>
      <c r="JL53" s="64"/>
      <c r="JM53" s="64"/>
      <c r="JN53" s="64"/>
      <c r="JO53" s="64"/>
      <c r="JP53" s="64"/>
      <c r="JQ53" s="64"/>
      <c r="JR53" s="64"/>
      <c r="JS53" s="64"/>
      <c r="JT53" s="64"/>
      <c r="JU53" s="64"/>
      <c r="JV53" s="64"/>
      <c r="JW53" s="64"/>
      <c r="JX53" s="64"/>
      <c r="JY53" s="64"/>
      <c r="JZ53" s="64"/>
      <c r="KA53" s="64"/>
      <c r="KB53" s="64"/>
      <c r="KC53" s="64"/>
      <c r="KD53" s="64"/>
      <c r="KE53" s="64"/>
      <c r="KF53" s="64"/>
      <c r="KG53" s="64"/>
      <c r="KH53" s="64"/>
      <c r="KI53" s="64"/>
      <c r="KJ53" s="64"/>
      <c r="KK53" s="64"/>
      <c r="KL53" s="64"/>
      <c r="KM53" s="64"/>
      <c r="KN53" s="64"/>
      <c r="KO53" s="64"/>
      <c r="KP53" s="64"/>
      <c r="KQ53" s="64"/>
      <c r="KR53" s="64"/>
      <c r="KS53" s="64"/>
      <c r="KT53" s="64"/>
      <c r="KU53" s="64"/>
      <c r="KV53" s="64"/>
      <c r="KW53" s="64"/>
      <c r="KX53" s="64"/>
      <c r="KY53" s="64"/>
      <c r="KZ53" s="64"/>
      <c r="LA53" s="64"/>
      <c r="LB53" s="64"/>
      <c r="LC53" s="64"/>
      <c r="LD53" s="64"/>
      <c r="LE53" s="64"/>
      <c r="LF53" s="64"/>
      <c r="LG53" s="64"/>
      <c r="LH53" s="64"/>
      <c r="LI53" s="64"/>
      <c r="LJ53" s="64"/>
      <c r="LK53" s="64"/>
      <c r="LL53" s="64"/>
      <c r="LM53" s="64"/>
      <c r="LN53" s="64"/>
      <c r="LO53" s="64"/>
      <c r="LP53" s="64"/>
      <c r="LQ53" s="64"/>
      <c r="LR53" s="64"/>
      <c r="LS53" s="64"/>
      <c r="LT53" s="64"/>
      <c r="LU53" s="64"/>
      <c r="LV53" s="64"/>
      <c r="LW53" s="64"/>
      <c r="LX53" s="64"/>
      <c r="LY53" s="64"/>
      <c r="LZ53" s="64"/>
      <c r="MA53" s="64"/>
      <c r="MB53" s="64"/>
      <c r="MC53" s="64"/>
      <c r="MD53" s="64"/>
      <c r="ME53" s="64"/>
      <c r="MF53" s="64"/>
      <c r="MG53" s="64"/>
      <c r="MH53" s="64"/>
      <c r="MI53" s="64"/>
      <c r="MJ53" s="64"/>
      <c r="MK53" s="64"/>
      <c r="ML53" s="64"/>
      <c r="MM53" s="64"/>
      <c r="MN53" s="64"/>
      <c r="MO53" s="64"/>
      <c r="MP53" s="64"/>
      <c r="MQ53" s="64"/>
      <c r="MR53" s="64"/>
      <c r="MS53" s="64"/>
      <c r="MT53" s="64"/>
      <c r="MU53" s="64"/>
      <c r="MV53" s="64"/>
      <c r="MW53" s="64"/>
      <c r="MX53" s="64"/>
      <c r="MY53" s="64"/>
      <c r="MZ53" s="64"/>
      <c r="NA53" s="64"/>
      <c r="NB53" s="64"/>
      <c r="NC53" s="64"/>
      <c r="ND53" s="64"/>
      <c r="NE53" s="64"/>
      <c r="NF53" s="64"/>
      <c r="NG53" s="64"/>
      <c r="NH53" s="64"/>
      <c r="NI53" s="64"/>
      <c r="NJ53" s="64"/>
      <c r="NK53" s="64"/>
      <c r="NL53" s="64"/>
      <c r="NM53" s="64"/>
      <c r="NN53" s="64"/>
      <c r="NO53" s="64"/>
      <c r="NP53" s="64"/>
      <c r="NQ53" s="64"/>
      <c r="NR53" s="64"/>
      <c r="NS53" s="64"/>
      <c r="NT53" s="64"/>
      <c r="NU53" s="64"/>
      <c r="NV53" s="64"/>
      <c r="NW53" s="64"/>
      <c r="NX53" s="64"/>
      <c r="NY53" s="64"/>
      <c r="NZ53" s="64"/>
      <c r="OA53" s="64"/>
      <c r="OB53" s="64"/>
      <c r="OC53" s="64"/>
      <c r="OD53" s="64"/>
      <c r="OE53" s="64"/>
      <c r="OF53" s="64"/>
      <c r="OG53" s="64"/>
      <c r="OH53" s="64"/>
      <c r="OI53" s="64"/>
      <c r="OJ53" s="64"/>
      <c r="OK53" s="64"/>
      <c r="OL53" s="64"/>
      <c r="OM53" s="64"/>
      <c r="ON53" s="64"/>
      <c r="OO53" s="64"/>
      <c r="OP53" s="64"/>
      <c r="OQ53" s="64"/>
      <c r="OR53" s="64"/>
      <c r="OS53" s="64"/>
      <c r="OT53" s="64"/>
      <c r="OU53" s="64"/>
      <c r="OV53" s="64"/>
      <c r="OW53" s="64"/>
      <c r="OX53" s="64"/>
      <c r="OY53" s="64"/>
      <c r="OZ53" s="64"/>
      <c r="PA53" s="64"/>
      <c r="PB53" s="64"/>
      <c r="PC53" s="64"/>
      <c r="PD53" s="64"/>
      <c r="PE53" s="64"/>
      <c r="PF53" s="64"/>
      <c r="PG53" s="64"/>
      <c r="PH53" s="64"/>
      <c r="PI53" s="64"/>
      <c r="PJ53" s="64"/>
      <c r="PK53" s="64"/>
      <c r="PL53" s="64"/>
      <c r="PM53" s="64"/>
      <c r="PN53" s="64"/>
      <c r="PO53" s="64"/>
      <c r="PP53" s="64"/>
      <c r="PQ53" s="64"/>
      <c r="PR53" s="64"/>
      <c r="PS53" s="64"/>
      <c r="PT53" s="64"/>
      <c r="PU53" s="64"/>
      <c r="PV53" s="64"/>
      <c r="PW53" s="64"/>
      <c r="PX53" s="64"/>
      <c r="PY53" s="64"/>
      <c r="PZ53" s="64"/>
      <c r="QA53" s="64"/>
      <c r="QB53" s="64"/>
      <c r="QC53" s="64"/>
      <c r="QD53" s="64"/>
      <c r="QE53" s="64"/>
      <c r="QF53" s="64"/>
      <c r="QG53" s="64"/>
      <c r="QH53" s="64"/>
      <c r="QI53" s="64"/>
      <c r="QJ53" s="64"/>
      <c r="QK53" s="64"/>
      <c r="QL53" s="64"/>
      <c r="QM53" s="64"/>
      <c r="QN53" s="64"/>
      <c r="QO53" s="64"/>
      <c r="QP53" s="64"/>
      <c r="QQ53" s="64"/>
      <c r="QR53" s="64"/>
      <c r="QS53" s="64"/>
      <c r="QT53" s="64"/>
      <c r="QU53" s="64"/>
      <c r="QV53" s="64"/>
      <c r="QW53" s="64"/>
      <c r="QX53" s="64"/>
      <c r="QY53" s="64"/>
      <c r="QZ53" s="64"/>
      <c r="RA53" s="64"/>
      <c r="RB53" s="64"/>
      <c r="RC53" s="64"/>
      <c r="RD53" s="64"/>
      <c r="RE53" s="64"/>
      <c r="RF53" s="64"/>
      <c r="RG53" s="64"/>
      <c r="RH53" s="64"/>
      <c r="RI53" s="64"/>
      <c r="RJ53" s="64"/>
      <c r="RK53" s="64"/>
      <c r="RL53" s="64"/>
      <c r="RM53" s="64"/>
      <c r="RN53" s="64"/>
      <c r="RO53" s="64"/>
      <c r="RP53" s="64"/>
      <c r="RQ53" s="64"/>
      <c r="RR53" s="64"/>
      <c r="RS53" s="64"/>
      <c r="RT53" s="64"/>
      <c r="RU53" s="64"/>
      <c r="RV53" s="64"/>
      <c r="RW53" s="64"/>
      <c r="RX53" s="64"/>
      <c r="RY53" s="64"/>
      <c r="RZ53" s="64"/>
      <c r="SA53" s="64"/>
      <c r="SB53" s="64"/>
      <c r="SC53" s="64"/>
      <c r="SD53" s="64"/>
      <c r="SE53" s="64"/>
      <c r="SF53" s="64"/>
      <c r="SG53" s="64"/>
      <c r="SH53" s="64"/>
      <c r="SI53" s="64"/>
      <c r="SJ53" s="64"/>
      <c r="SK53" s="64"/>
      <c r="SL53" s="64"/>
      <c r="SM53" s="64"/>
      <c r="SN53" s="64"/>
      <c r="SO53" s="64"/>
      <c r="SP53" s="64"/>
      <c r="SQ53" s="64"/>
      <c r="SR53" s="64"/>
      <c r="SS53" s="64"/>
      <c r="ST53" s="64"/>
      <c r="SU53" s="64"/>
      <c r="SV53" s="64"/>
      <c r="SW53" s="64"/>
      <c r="SX53" s="64"/>
      <c r="SY53" s="64"/>
      <c r="SZ53" s="64"/>
      <c r="TA53" s="64"/>
      <c r="TB53" s="64"/>
      <c r="TC53" s="64"/>
      <c r="TD53" s="64"/>
      <c r="TE53" s="64"/>
      <c r="TF53" s="64"/>
      <c r="TG53" s="64"/>
      <c r="TH53" s="64"/>
      <c r="TI53" s="64"/>
      <c r="TJ53" s="64"/>
      <c r="TK53" s="64"/>
      <c r="TL53" s="64"/>
      <c r="TM53" s="64"/>
      <c r="TN53" s="64"/>
      <c r="TO53" s="64"/>
      <c r="TP53" s="64"/>
      <c r="TQ53" s="64"/>
      <c r="TR53" s="64"/>
      <c r="TS53" s="64"/>
      <c r="TT53" s="64"/>
      <c r="TU53" s="64"/>
      <c r="TV53" s="64"/>
      <c r="TW53" s="64"/>
      <c r="TX53" s="64"/>
      <c r="TY53" s="64"/>
      <c r="TZ53" s="64"/>
      <c r="UA53" s="64"/>
      <c r="UB53" s="64"/>
      <c r="UC53" s="64"/>
      <c r="UD53" s="64"/>
      <c r="UE53" s="64"/>
      <c r="UF53" s="64"/>
      <c r="UG53" s="64"/>
      <c r="UH53" s="64"/>
      <c r="UI53" s="64"/>
      <c r="UJ53" s="64"/>
      <c r="UK53" s="64"/>
      <c r="UL53" s="64"/>
      <c r="UM53" s="64"/>
      <c r="UN53" s="64"/>
      <c r="UO53" s="64"/>
      <c r="UP53" s="64"/>
      <c r="UQ53" s="64"/>
      <c r="UR53" s="64"/>
      <c r="US53" s="64"/>
      <c r="UT53" s="64"/>
      <c r="UU53" s="64"/>
      <c r="UV53" s="64"/>
      <c r="UW53" s="64"/>
      <c r="UX53" s="64"/>
      <c r="UY53" s="64"/>
      <c r="UZ53" s="64"/>
      <c r="VA53" s="64"/>
      <c r="VB53" s="64"/>
      <c r="VC53" s="64"/>
      <c r="VD53" s="64"/>
      <c r="VE53" s="64"/>
      <c r="VF53" s="64"/>
      <c r="VG53" s="64"/>
      <c r="VH53" s="64"/>
      <c r="VI53" s="64"/>
      <c r="VJ53" s="64"/>
      <c r="VK53" s="64"/>
      <c r="VL53" s="64"/>
      <c r="VM53" s="64"/>
      <c r="VN53" s="64"/>
      <c r="VO53" s="64"/>
      <c r="VP53" s="64"/>
      <c r="VQ53" s="64"/>
      <c r="VR53" s="64"/>
      <c r="VS53" s="64"/>
      <c r="VT53" s="64"/>
      <c r="VU53" s="64"/>
      <c r="VV53" s="64"/>
      <c r="VW53" s="64"/>
      <c r="VX53" s="64"/>
      <c r="VY53" s="64"/>
      <c r="VZ53" s="64"/>
      <c r="WA53" s="64"/>
      <c r="WB53" s="64"/>
      <c r="WC53" s="64"/>
      <c r="WD53" s="64"/>
      <c r="WE53" s="64"/>
      <c r="WF53" s="64"/>
      <c r="WG53" s="64"/>
      <c r="WH53" s="64"/>
      <c r="WI53" s="64"/>
      <c r="WJ53" s="64"/>
      <c r="WK53" s="64"/>
      <c r="WL53" s="64"/>
      <c r="WM53" s="64"/>
      <c r="WN53" s="64"/>
      <c r="WO53" s="64"/>
      <c r="WP53" s="64"/>
      <c r="WQ53" s="64"/>
      <c r="WR53" s="64"/>
      <c r="WS53" s="64"/>
      <c r="WT53" s="64"/>
      <c r="WU53" s="64"/>
      <c r="WV53" s="64"/>
      <c r="WW53" s="64"/>
      <c r="WX53" s="64"/>
      <c r="WY53" s="64"/>
      <c r="WZ53" s="64"/>
      <c r="XA53" s="64"/>
      <c r="XB53" s="64"/>
      <c r="XC53" s="64"/>
      <c r="XD53" s="64"/>
      <c r="XE53" s="64"/>
      <c r="XF53" s="64"/>
      <c r="XG53" s="64"/>
      <c r="XH53" s="64"/>
      <c r="XI53" s="64"/>
      <c r="XJ53" s="64"/>
      <c r="XK53" s="64"/>
      <c r="XL53" s="64"/>
      <c r="XM53" s="64"/>
      <c r="XN53" s="64"/>
      <c r="XO53" s="64"/>
      <c r="XP53" s="64"/>
      <c r="XQ53" s="64"/>
      <c r="XR53" s="64"/>
      <c r="XS53" s="64"/>
      <c r="XT53" s="64"/>
      <c r="XU53" s="64"/>
      <c r="XV53" s="64"/>
      <c r="XW53" s="64"/>
      <c r="XX53" s="64"/>
      <c r="XY53" s="64"/>
      <c r="XZ53" s="64"/>
      <c r="YA53" s="64"/>
      <c r="YB53" s="64"/>
      <c r="YC53" s="64"/>
      <c r="YD53" s="64"/>
      <c r="YE53" s="64"/>
      <c r="YF53" s="64"/>
      <c r="YG53" s="64"/>
      <c r="YH53" s="64"/>
      <c r="YI53" s="64"/>
      <c r="YJ53" s="64"/>
      <c r="YK53" s="64"/>
      <c r="YL53" s="64"/>
      <c r="YM53" s="64"/>
      <c r="YN53" s="64"/>
      <c r="YO53" s="64"/>
      <c r="YP53" s="64"/>
      <c r="YQ53" s="64"/>
      <c r="YR53" s="64"/>
      <c r="YS53" s="64"/>
      <c r="YT53" s="64"/>
      <c r="YU53" s="64"/>
      <c r="YV53" s="64"/>
      <c r="YW53" s="64"/>
      <c r="YX53" s="64"/>
      <c r="YY53" s="64"/>
      <c r="YZ53" s="64"/>
      <c r="ZA53" s="64"/>
      <c r="ZB53" s="64"/>
      <c r="ZC53" s="64"/>
      <c r="ZD53" s="64"/>
      <c r="ZE53" s="64"/>
      <c r="ZF53" s="64"/>
      <c r="ZG53" s="64"/>
      <c r="ZH53" s="64"/>
      <c r="ZI53" s="64"/>
      <c r="ZJ53" s="64"/>
      <c r="ZK53" s="64"/>
      <c r="ZL53" s="64"/>
      <c r="ZM53" s="64"/>
      <c r="ZN53" s="64"/>
      <c r="ZO53" s="64"/>
      <c r="ZP53" s="64"/>
      <c r="ZQ53" s="64"/>
      <c r="ZR53" s="64"/>
      <c r="ZS53" s="64"/>
      <c r="ZT53" s="64"/>
      <c r="ZU53" s="64"/>
      <c r="ZV53" s="64"/>
      <c r="ZW53" s="64"/>
      <c r="ZX53" s="64"/>
      <c r="ZY53" s="64"/>
      <c r="ZZ53" s="64"/>
      <c r="AAA53" s="64"/>
      <c r="AAB53" s="64"/>
      <c r="AAC53" s="64"/>
      <c r="AAD53" s="64"/>
      <c r="AAE53" s="64"/>
      <c r="AAF53" s="64"/>
      <c r="AAG53" s="64"/>
      <c r="AAH53" s="64"/>
      <c r="AAI53" s="64"/>
      <c r="AAJ53" s="64"/>
      <c r="AAK53" s="64"/>
      <c r="AAL53" s="64"/>
      <c r="AAM53" s="64"/>
      <c r="AAN53" s="64"/>
      <c r="AAO53" s="64"/>
      <c r="AAP53" s="64"/>
      <c r="AAQ53" s="64"/>
      <c r="AAR53" s="64"/>
      <c r="AAS53" s="64"/>
      <c r="AAT53" s="64"/>
      <c r="AAU53" s="64"/>
      <c r="AAV53" s="64"/>
      <c r="AAW53" s="64"/>
      <c r="AAX53" s="64"/>
      <c r="AAY53" s="64"/>
      <c r="AAZ53" s="64"/>
      <c r="ABA53" s="64"/>
      <c r="ABB53" s="64"/>
      <c r="ABC53" s="64"/>
      <c r="ABD53" s="64"/>
      <c r="ABE53" s="64"/>
      <c r="ABF53" s="64"/>
      <c r="ABG53" s="64"/>
      <c r="ABH53" s="64"/>
      <c r="ABI53" s="64"/>
      <c r="ABJ53" s="64"/>
      <c r="ABK53" s="64"/>
      <c r="ABL53" s="64"/>
      <c r="ABM53" s="64"/>
      <c r="ABN53" s="64"/>
      <c r="ABO53" s="64"/>
      <c r="ABP53" s="64"/>
      <c r="ABQ53" s="64"/>
      <c r="ABR53" s="64"/>
      <c r="ABS53" s="64"/>
      <c r="ABT53" s="64"/>
      <c r="ABU53" s="64"/>
      <c r="ABV53" s="64"/>
      <c r="ABW53" s="64"/>
      <c r="ABX53" s="64"/>
      <c r="ABY53" s="64"/>
      <c r="ABZ53" s="64"/>
      <c r="ACA53" s="64"/>
      <c r="ACB53" s="64"/>
      <c r="ACC53" s="64"/>
      <c r="ACD53" s="64"/>
      <c r="ACE53" s="64"/>
      <c r="ACF53" s="64"/>
      <c r="ACG53" s="64"/>
      <c r="ACH53" s="64"/>
      <c r="ACI53" s="64"/>
      <c r="ACJ53" s="64"/>
      <c r="ACK53" s="64"/>
      <c r="ACL53" s="64"/>
      <c r="ACM53" s="64"/>
      <c r="ACN53" s="64"/>
      <c r="ACO53" s="64"/>
      <c r="ACP53" s="64"/>
      <c r="ACQ53" s="64"/>
      <c r="ACR53" s="64"/>
      <c r="ACS53" s="64"/>
      <c r="ACT53" s="64"/>
      <c r="ACU53" s="64"/>
      <c r="ACV53" s="64"/>
      <c r="ACW53" s="64"/>
      <c r="ACX53" s="64"/>
      <c r="ACY53" s="64"/>
      <c r="ACZ53" s="64"/>
      <c r="ADA53" s="64"/>
      <c r="ADB53" s="64"/>
      <c r="ADC53" s="64"/>
      <c r="ADD53" s="64"/>
      <c r="ADE53" s="64"/>
      <c r="ADF53" s="64"/>
      <c r="ADG53" s="64"/>
      <c r="ADH53" s="64"/>
      <c r="ADI53" s="64"/>
      <c r="ADJ53" s="64"/>
      <c r="ADK53" s="64"/>
      <c r="ADL53" s="64"/>
      <c r="ADM53" s="64"/>
      <c r="ADN53" s="64"/>
      <c r="ADO53" s="64"/>
      <c r="ADP53" s="64"/>
      <c r="ADQ53" s="64"/>
      <c r="ADR53" s="64"/>
      <c r="ADS53" s="64"/>
      <c r="ADT53" s="64"/>
      <c r="ADU53" s="64"/>
      <c r="ADV53" s="64"/>
      <c r="ADW53" s="64"/>
      <c r="ADX53" s="64"/>
      <c r="ADY53" s="64"/>
      <c r="ADZ53" s="64"/>
      <c r="AEA53" s="64"/>
      <c r="AEB53" s="64"/>
      <c r="AEC53" s="64"/>
      <c r="AED53" s="64"/>
      <c r="AEE53" s="64"/>
      <c r="AEF53" s="64"/>
      <c r="AEG53" s="64"/>
      <c r="AEH53" s="64"/>
      <c r="AEI53" s="64"/>
      <c r="AEJ53" s="64"/>
      <c r="AEK53" s="64"/>
      <c r="AEL53" s="64"/>
      <c r="AEM53" s="64"/>
      <c r="AEN53" s="64"/>
      <c r="AEO53" s="64"/>
      <c r="AEP53" s="64"/>
      <c r="AEQ53" s="64"/>
      <c r="AER53" s="64"/>
      <c r="AES53" s="64"/>
      <c r="AET53" s="64"/>
      <c r="AEU53" s="64"/>
      <c r="AEV53" s="64"/>
      <c r="AEW53" s="64"/>
      <c r="AEX53" s="64"/>
      <c r="AEY53" s="64"/>
      <c r="AEZ53" s="64"/>
      <c r="AFA53" s="64"/>
      <c r="AFB53" s="64"/>
      <c r="AFC53" s="64"/>
      <c r="AFD53" s="64"/>
      <c r="AFE53" s="64"/>
      <c r="AFF53" s="64"/>
      <c r="AFG53" s="64"/>
      <c r="AFH53" s="64"/>
      <c r="AFI53" s="64"/>
      <c r="AFJ53" s="64"/>
      <c r="AFK53" s="64"/>
      <c r="AFL53" s="64"/>
      <c r="AFM53" s="64"/>
      <c r="AFN53" s="64"/>
      <c r="AFO53" s="64"/>
      <c r="AFP53" s="64"/>
      <c r="AFQ53" s="64"/>
      <c r="AFR53" s="64"/>
      <c r="AFS53" s="64"/>
      <c r="AFT53" s="64"/>
      <c r="AFU53" s="64"/>
      <c r="AFV53" s="64"/>
      <c r="AFW53" s="64"/>
      <c r="AFX53" s="64"/>
      <c r="AFY53" s="64"/>
      <c r="AFZ53" s="64"/>
      <c r="AGA53" s="64"/>
      <c r="AGB53" s="64"/>
      <c r="AGC53" s="64"/>
      <c r="AGD53" s="64"/>
      <c r="AGE53" s="64"/>
      <c r="AGF53" s="64"/>
      <c r="AGG53" s="64"/>
      <c r="AGH53" s="64"/>
      <c r="AGI53" s="64"/>
      <c r="AGJ53" s="64"/>
      <c r="AGK53" s="64"/>
      <c r="AGL53" s="64"/>
      <c r="AGM53" s="64"/>
      <c r="AGN53" s="64"/>
      <c r="AGO53" s="64"/>
      <c r="AGP53" s="64"/>
      <c r="AGQ53" s="64"/>
      <c r="AGR53" s="64"/>
      <c r="AGS53" s="64"/>
      <c r="AGT53" s="64"/>
      <c r="AGU53" s="64"/>
      <c r="AGV53" s="64"/>
      <c r="AGW53" s="64"/>
      <c r="AGX53" s="64"/>
      <c r="AGY53" s="64"/>
      <c r="AGZ53" s="64"/>
      <c r="AHA53" s="64"/>
      <c r="AHB53" s="64"/>
      <c r="AHC53" s="64"/>
      <c r="AHD53" s="64"/>
      <c r="AHE53" s="64"/>
      <c r="AHF53" s="64"/>
      <c r="AHG53" s="64"/>
      <c r="AHH53" s="64"/>
      <c r="AHI53" s="64"/>
      <c r="AHJ53" s="64"/>
      <c r="AHK53" s="64"/>
      <c r="AHL53" s="64"/>
      <c r="AHM53" s="64"/>
      <c r="AHN53" s="64"/>
      <c r="AHO53" s="64"/>
      <c r="AHP53" s="64"/>
      <c r="AHQ53" s="64"/>
      <c r="AHR53" s="64"/>
      <c r="AHS53" s="64"/>
      <c r="AHT53" s="64"/>
      <c r="AHU53" s="64"/>
      <c r="AHV53" s="64"/>
      <c r="AHW53" s="64"/>
      <c r="AHX53" s="64"/>
      <c r="AHY53" s="64"/>
      <c r="AHZ53" s="64"/>
      <c r="AIA53" s="64"/>
      <c r="AIB53" s="64"/>
      <c r="AIC53" s="64"/>
      <c r="AID53" s="64"/>
      <c r="AIE53" s="64"/>
      <c r="AIF53" s="64"/>
      <c r="AIG53" s="64"/>
      <c r="AIH53" s="64"/>
      <c r="AII53" s="64"/>
      <c r="AIJ53" s="64"/>
      <c r="AIK53" s="64"/>
      <c r="AIL53" s="64"/>
      <c r="AIM53" s="64"/>
      <c r="AIN53" s="64"/>
      <c r="AIO53" s="64"/>
      <c r="AIP53" s="64"/>
      <c r="AIQ53" s="64"/>
      <c r="AIR53" s="64"/>
      <c r="AIS53" s="64"/>
      <c r="AIT53" s="64"/>
      <c r="AIU53" s="64"/>
      <c r="AIV53" s="64"/>
      <c r="AIW53" s="64"/>
      <c r="AIX53" s="64"/>
      <c r="AIY53" s="64"/>
      <c r="AIZ53" s="64"/>
      <c r="AJA53" s="64"/>
      <c r="AJB53" s="64"/>
      <c r="AJC53" s="64"/>
      <c r="AJD53" s="64"/>
      <c r="AJE53" s="64"/>
      <c r="AJF53" s="64"/>
      <c r="AJG53" s="64"/>
      <c r="AJH53" s="64"/>
      <c r="AJI53" s="64"/>
      <c r="AJJ53" s="64"/>
      <c r="AJK53" s="64"/>
      <c r="AJL53" s="64"/>
      <c r="AJM53" s="64"/>
      <c r="AJN53" s="64"/>
      <c r="AJO53" s="64"/>
      <c r="AJP53" s="64"/>
      <c r="AJQ53" s="64"/>
      <c r="AJR53" s="64"/>
      <c r="AJS53" s="64"/>
      <c r="AJT53" s="64"/>
      <c r="AJU53" s="64"/>
      <c r="AJV53" s="64"/>
      <c r="AJW53" s="64"/>
      <c r="AJX53" s="64"/>
      <c r="AJY53" s="64"/>
      <c r="AJZ53" s="64"/>
      <c r="AKA53" s="64"/>
      <c r="AKB53" s="64"/>
      <c r="AKC53" s="64"/>
      <c r="AKD53" s="64"/>
      <c r="AKE53" s="64"/>
      <c r="AKF53" s="64"/>
      <c r="AKG53" s="64"/>
      <c r="AKH53" s="64"/>
      <c r="AKI53" s="64"/>
      <c r="AKJ53" s="64"/>
      <c r="AKK53" s="64"/>
      <c r="AKL53" s="64"/>
      <c r="AKM53" s="64"/>
      <c r="AKN53" s="64"/>
      <c r="AKO53" s="64"/>
      <c r="AKP53" s="64"/>
      <c r="AKQ53" s="64"/>
      <c r="AKR53" s="64"/>
      <c r="AKS53" s="64"/>
      <c r="AKT53" s="64"/>
      <c r="AKU53" s="64"/>
      <c r="AKV53" s="64"/>
      <c r="AKW53" s="64"/>
      <c r="AKX53" s="64"/>
      <c r="AKY53" s="64"/>
      <c r="AKZ53" s="64"/>
      <c r="ALA53" s="64"/>
      <c r="ALB53" s="64"/>
      <c r="ALC53" s="64"/>
      <c r="ALD53" s="64"/>
      <c r="ALE53" s="64"/>
      <c r="ALF53" s="64"/>
      <c r="ALG53" s="64"/>
      <c r="ALH53" s="64"/>
      <c r="ALI53" s="64"/>
      <c r="ALJ53" s="64"/>
      <c r="ALK53" s="64"/>
      <c r="ALL53" s="64"/>
      <c r="ALM53" s="64"/>
      <c r="ALN53" s="64"/>
      <c r="ALO53" s="64"/>
      <c r="ALP53" s="64"/>
      <c r="ALQ53" s="64"/>
      <c r="ALR53" s="64"/>
      <c r="ALS53" s="64"/>
      <c r="ALT53" s="64"/>
      <c r="ALU53" s="64"/>
      <c r="ALV53" s="64"/>
      <c r="ALW53" s="64"/>
      <c r="ALX53" s="64"/>
      <c r="ALY53" s="64"/>
      <c r="ALZ53" s="64"/>
      <c r="AMA53" s="64"/>
      <c r="AMB53" s="64"/>
      <c r="AMC53" s="64"/>
      <c r="AMD53" s="64"/>
      <c r="AME53" s="64"/>
      <c r="AMF53" s="64"/>
      <c r="AMG53" s="64"/>
      <c r="AMH53" s="64"/>
      <c r="AMI53" s="64"/>
      <c r="AMJ53" s="64"/>
      <c r="AMK53" s="64"/>
      <c r="AML53" s="64"/>
      <c r="AMM53" s="64"/>
      <c r="AMN53" s="64"/>
      <c r="AMO53" s="64"/>
      <c r="AMP53" s="64"/>
      <c r="AMQ53" s="64"/>
      <c r="AMR53" s="64"/>
      <c r="AMS53" s="64"/>
      <c r="AMT53" s="64"/>
      <c r="AMU53" s="64"/>
      <c r="AMV53" s="64"/>
      <c r="AMW53" s="64"/>
      <c r="AMX53" s="64"/>
      <c r="AMY53" s="64"/>
      <c r="AMZ53" s="64"/>
      <c r="ANA53" s="64"/>
      <c r="ANB53" s="64"/>
      <c r="ANC53" s="64"/>
      <c r="AND53" s="64"/>
      <c r="ANE53" s="64"/>
      <c r="ANF53" s="64"/>
      <c r="ANG53" s="64"/>
      <c r="ANH53" s="64"/>
      <c r="ANI53" s="64"/>
      <c r="ANJ53" s="64"/>
      <c r="ANK53" s="64"/>
      <c r="ANL53" s="64"/>
      <c r="ANM53" s="64"/>
      <c r="ANN53" s="64"/>
      <c r="ANO53" s="64"/>
      <c r="ANP53" s="64"/>
      <c r="ANQ53" s="64"/>
      <c r="ANR53" s="64"/>
      <c r="ANS53" s="64"/>
      <c r="ANT53" s="64"/>
      <c r="ANU53" s="64"/>
      <c r="ANV53" s="64"/>
      <c r="ANW53" s="64"/>
      <c r="ANX53" s="64"/>
      <c r="ANY53" s="64"/>
      <c r="ANZ53" s="64"/>
      <c r="AOA53" s="64"/>
      <c r="AOB53" s="64"/>
      <c r="AOC53" s="64"/>
      <c r="AOD53" s="64"/>
      <c r="AOE53" s="64"/>
      <c r="AOF53" s="64"/>
      <c r="AOG53" s="64"/>
      <c r="AOH53" s="64"/>
      <c r="AOI53" s="64"/>
      <c r="AOJ53" s="64"/>
      <c r="AOK53" s="64"/>
      <c r="AOL53" s="64"/>
      <c r="AOM53" s="64"/>
      <c r="AON53" s="64"/>
      <c r="AOO53" s="64"/>
      <c r="AOP53" s="64"/>
      <c r="AOQ53" s="64"/>
      <c r="AOR53" s="64"/>
      <c r="AOS53" s="64"/>
      <c r="AOT53" s="64"/>
      <c r="AOU53" s="64"/>
      <c r="AOV53" s="64"/>
      <c r="AOW53" s="64"/>
      <c r="AOX53" s="64"/>
      <c r="AOY53" s="64"/>
      <c r="AOZ53" s="64"/>
      <c r="APA53" s="64"/>
      <c r="APB53" s="64"/>
      <c r="APC53" s="64"/>
      <c r="APD53" s="64"/>
      <c r="APE53" s="64"/>
      <c r="APF53" s="64"/>
      <c r="APG53" s="64"/>
      <c r="APH53" s="64"/>
      <c r="API53" s="64"/>
      <c r="APJ53" s="64"/>
      <c r="APK53" s="64"/>
      <c r="APL53" s="64"/>
      <c r="APM53" s="64"/>
      <c r="APN53" s="64"/>
      <c r="APO53" s="64"/>
      <c r="APP53" s="64"/>
      <c r="APQ53" s="64"/>
      <c r="APR53" s="64"/>
      <c r="APS53" s="64"/>
      <c r="APT53" s="64"/>
      <c r="APU53" s="64"/>
      <c r="APV53" s="64"/>
      <c r="APW53" s="64"/>
      <c r="APX53" s="64"/>
      <c r="APY53" s="64"/>
      <c r="APZ53" s="64"/>
      <c r="AQA53" s="64"/>
      <c r="AQB53" s="64"/>
      <c r="AQC53" s="64"/>
      <c r="AQD53" s="64"/>
      <c r="AQE53" s="64"/>
      <c r="AQF53" s="64"/>
      <c r="AQG53" s="64"/>
      <c r="AQH53" s="64"/>
      <c r="AQI53" s="64"/>
      <c r="AQJ53" s="64"/>
      <c r="AQK53" s="64"/>
      <c r="AQL53" s="64"/>
      <c r="AQM53" s="64"/>
      <c r="AQN53" s="64"/>
      <c r="AQO53" s="64"/>
      <c r="AQP53" s="64"/>
      <c r="AQQ53" s="64"/>
      <c r="AQR53" s="64"/>
      <c r="AQS53" s="64"/>
      <c r="AQT53" s="64"/>
      <c r="AQU53" s="64"/>
      <c r="AQV53" s="64"/>
      <c r="AQW53" s="64"/>
      <c r="AQX53" s="64"/>
      <c r="AQY53" s="64"/>
      <c r="AQZ53" s="64"/>
      <c r="ARA53" s="64"/>
      <c r="ARB53" s="64"/>
      <c r="ARC53" s="64"/>
      <c r="ARD53" s="64"/>
      <c r="ARE53" s="64"/>
      <c r="ARF53" s="64"/>
      <c r="ARG53" s="64"/>
      <c r="ARH53" s="64"/>
      <c r="ARI53" s="64"/>
      <c r="ARJ53" s="64"/>
      <c r="ARK53" s="64"/>
      <c r="ARL53" s="64"/>
      <c r="ARM53" s="64"/>
      <c r="ARN53" s="64"/>
      <c r="ARO53" s="64"/>
      <c r="ARP53" s="64"/>
      <c r="ARQ53" s="64"/>
      <c r="ARR53" s="64"/>
      <c r="ARS53" s="64"/>
      <c r="ART53" s="64"/>
      <c r="ARU53" s="64"/>
      <c r="ARV53" s="64"/>
      <c r="ARW53" s="64"/>
      <c r="ARX53" s="64"/>
      <c r="ARY53" s="64"/>
      <c r="ARZ53" s="64"/>
      <c r="ASA53" s="64"/>
      <c r="ASB53" s="64"/>
      <c r="ASC53" s="64"/>
      <c r="ASD53" s="64"/>
      <c r="ASE53" s="64"/>
      <c r="ASF53" s="64"/>
      <c r="ASG53" s="64"/>
      <c r="ASH53" s="64"/>
      <c r="ASI53" s="64"/>
      <c r="ASJ53" s="64"/>
      <c r="ASK53" s="64"/>
      <c r="ASL53" s="64"/>
      <c r="ASM53" s="64"/>
      <c r="ASN53" s="64"/>
      <c r="ASO53" s="64"/>
      <c r="ASP53" s="64"/>
      <c r="ASQ53" s="64"/>
      <c r="ASR53" s="64"/>
      <c r="ASS53" s="64"/>
      <c r="AST53" s="64"/>
      <c r="ASU53" s="64"/>
      <c r="ASV53" s="64"/>
      <c r="ASW53" s="64"/>
      <c r="ASX53" s="64"/>
      <c r="ASY53" s="64"/>
      <c r="ASZ53" s="64"/>
      <c r="ATA53" s="64"/>
      <c r="ATB53" s="64"/>
      <c r="ATC53" s="64"/>
      <c r="ATD53" s="64"/>
      <c r="ATE53" s="64"/>
      <c r="ATF53" s="64"/>
      <c r="ATG53" s="64"/>
      <c r="ATH53" s="64"/>
      <c r="ATI53" s="64"/>
      <c r="ATJ53" s="64"/>
      <c r="ATK53" s="64"/>
      <c r="ATL53" s="64"/>
      <c r="ATM53" s="64"/>
      <c r="ATN53" s="64"/>
      <c r="ATO53" s="64"/>
      <c r="ATP53" s="64"/>
      <c r="ATQ53" s="64"/>
      <c r="ATR53" s="64"/>
      <c r="ATS53" s="64"/>
      <c r="ATT53" s="64"/>
      <c r="ATU53" s="64"/>
      <c r="ATV53" s="64"/>
      <c r="ATW53" s="64"/>
      <c r="ATX53" s="64"/>
      <c r="ATY53" s="64"/>
      <c r="ATZ53" s="64"/>
      <c r="AUA53" s="64"/>
      <c r="AUB53" s="64"/>
      <c r="AUC53" s="64"/>
      <c r="AUD53" s="64"/>
      <c r="AUE53" s="64"/>
      <c r="AUF53" s="64"/>
      <c r="AUG53" s="64"/>
      <c r="AUH53" s="64"/>
      <c r="AUI53" s="64"/>
      <c r="AUJ53" s="64"/>
      <c r="AUK53" s="64"/>
      <c r="AUL53" s="64"/>
      <c r="AUM53" s="64"/>
      <c r="AUN53" s="64"/>
      <c r="AUO53" s="64"/>
      <c r="AUP53" s="64"/>
      <c r="AUQ53" s="64"/>
      <c r="AUR53" s="64"/>
      <c r="AUS53" s="64"/>
      <c r="AUT53" s="64"/>
      <c r="AUU53" s="64"/>
      <c r="AUV53" s="64"/>
      <c r="AUW53" s="64"/>
      <c r="AUX53" s="64"/>
      <c r="AUY53" s="64"/>
      <c r="AUZ53" s="64"/>
      <c r="AVA53" s="64"/>
      <c r="AVB53" s="64"/>
      <c r="AVC53" s="64"/>
      <c r="AVD53" s="64"/>
      <c r="AVE53" s="64"/>
      <c r="AVF53" s="64"/>
      <c r="AVG53" s="64"/>
      <c r="AVH53" s="64"/>
      <c r="AVI53" s="64"/>
      <c r="AVJ53" s="64"/>
      <c r="AVK53" s="64"/>
      <c r="AVL53" s="64"/>
      <c r="AVM53" s="64"/>
      <c r="AVN53" s="64"/>
      <c r="AVO53" s="64"/>
      <c r="AVP53" s="64"/>
      <c r="AVQ53" s="64"/>
      <c r="AVR53" s="64"/>
      <c r="AVS53" s="64"/>
      <c r="AVT53" s="64"/>
      <c r="AVU53" s="64"/>
      <c r="AVV53" s="64"/>
      <c r="AVW53" s="64"/>
      <c r="AVX53" s="64"/>
      <c r="AVY53" s="64"/>
      <c r="AVZ53" s="64"/>
      <c r="AWA53" s="64"/>
      <c r="AWB53" s="64"/>
      <c r="AWC53" s="64"/>
      <c r="AWD53" s="64"/>
      <c r="AWE53" s="64"/>
      <c r="AWF53" s="64"/>
      <c r="AWG53" s="64"/>
      <c r="AWH53" s="64"/>
      <c r="AWI53" s="64"/>
      <c r="AWJ53" s="64"/>
      <c r="AWK53" s="64"/>
      <c r="AWL53" s="64"/>
      <c r="AWM53" s="64"/>
      <c r="AWN53" s="64"/>
      <c r="AWO53" s="64"/>
      <c r="AWP53" s="64"/>
      <c r="AWQ53" s="64"/>
      <c r="AWR53" s="64"/>
      <c r="AWS53" s="64"/>
      <c r="AWT53" s="64"/>
      <c r="AWU53" s="64"/>
      <c r="AWV53" s="64"/>
      <c r="AWW53" s="64"/>
      <c r="AWX53" s="64"/>
      <c r="AWY53" s="64"/>
      <c r="AWZ53" s="64"/>
      <c r="AXA53" s="64"/>
      <c r="AXB53" s="64"/>
      <c r="AXC53" s="64"/>
      <c r="AXD53" s="64"/>
      <c r="AXE53" s="64"/>
      <c r="AXF53" s="64"/>
      <c r="AXG53" s="64"/>
      <c r="AXH53" s="64"/>
      <c r="AXI53" s="64"/>
      <c r="AXJ53" s="64"/>
      <c r="AXK53" s="64"/>
      <c r="AXL53" s="64"/>
      <c r="AXM53" s="64"/>
      <c r="AXN53" s="64"/>
      <c r="AXO53" s="64"/>
      <c r="AXP53" s="64"/>
      <c r="AXQ53" s="64"/>
      <c r="AXR53" s="64"/>
      <c r="AXS53" s="64"/>
      <c r="AXT53" s="64"/>
      <c r="AXU53" s="64"/>
      <c r="AXV53" s="64"/>
      <c r="AXW53" s="64"/>
      <c r="AXX53" s="64"/>
      <c r="AXY53" s="64"/>
      <c r="AXZ53" s="64"/>
      <c r="AYA53" s="64"/>
      <c r="AYB53" s="64"/>
      <c r="AYC53" s="64"/>
      <c r="AYD53" s="64"/>
      <c r="AYE53" s="64"/>
      <c r="AYF53" s="64"/>
      <c r="AYG53" s="64"/>
      <c r="AYH53" s="64"/>
      <c r="AYI53" s="64"/>
      <c r="AYJ53" s="64"/>
      <c r="AYK53" s="64"/>
      <c r="AYL53" s="64"/>
      <c r="AYM53" s="64"/>
      <c r="AYN53" s="64"/>
      <c r="AYO53" s="64"/>
      <c r="AYP53" s="64"/>
      <c r="AYQ53" s="64"/>
      <c r="AYR53" s="64"/>
      <c r="AYS53" s="64"/>
      <c r="AYT53" s="64"/>
      <c r="AYU53" s="64"/>
      <c r="AYV53" s="64"/>
      <c r="AYW53" s="64"/>
      <c r="AYX53" s="64"/>
      <c r="AYY53" s="64"/>
      <c r="AYZ53" s="64"/>
      <c r="AZA53" s="64"/>
      <c r="AZB53" s="64"/>
      <c r="AZC53" s="64"/>
      <c r="AZD53" s="64"/>
      <c r="AZE53" s="64"/>
      <c r="AZF53" s="64"/>
      <c r="AZG53" s="64"/>
      <c r="AZH53" s="64"/>
      <c r="AZI53" s="64"/>
      <c r="AZJ53" s="64"/>
      <c r="AZK53" s="64"/>
      <c r="AZL53" s="64"/>
      <c r="AZM53" s="64"/>
      <c r="AZN53" s="64"/>
      <c r="AZO53" s="64"/>
      <c r="AZP53" s="64"/>
      <c r="AZQ53" s="64"/>
      <c r="AZR53" s="64"/>
      <c r="AZS53" s="64"/>
      <c r="AZT53" s="64"/>
      <c r="AZU53" s="64"/>
      <c r="AZV53" s="64"/>
      <c r="AZW53" s="64"/>
      <c r="AZX53" s="64"/>
      <c r="AZY53" s="64"/>
      <c r="AZZ53" s="64"/>
      <c r="BAA53" s="64"/>
      <c r="BAB53" s="64"/>
      <c r="BAC53" s="64"/>
      <c r="BAD53" s="64"/>
      <c r="BAE53" s="64"/>
      <c r="BAF53" s="64"/>
      <c r="BAG53" s="64"/>
      <c r="BAH53" s="64"/>
      <c r="BAI53" s="64"/>
      <c r="BAJ53" s="64"/>
      <c r="BAK53" s="64"/>
      <c r="BAL53" s="64"/>
      <c r="BAM53" s="64"/>
      <c r="BAN53" s="64"/>
      <c r="BAO53" s="64"/>
      <c r="BAP53" s="64"/>
      <c r="BAQ53" s="64"/>
      <c r="BAR53" s="64"/>
      <c r="BAS53" s="64"/>
      <c r="BAT53" s="64"/>
      <c r="BAU53" s="64"/>
      <c r="BAV53" s="64"/>
      <c r="BAW53" s="64"/>
      <c r="BAX53" s="64"/>
      <c r="BAY53" s="64"/>
      <c r="BAZ53" s="64"/>
      <c r="BBA53" s="64"/>
      <c r="BBB53" s="64"/>
      <c r="BBC53" s="64"/>
      <c r="BBD53" s="64"/>
      <c r="BBE53" s="64"/>
      <c r="BBF53" s="64"/>
      <c r="BBG53" s="64"/>
      <c r="BBH53" s="64"/>
      <c r="BBI53" s="64"/>
      <c r="BBJ53" s="64"/>
      <c r="BBK53" s="64"/>
      <c r="BBL53" s="64"/>
      <c r="BBM53" s="64"/>
      <c r="BBN53" s="64"/>
      <c r="BBO53" s="64"/>
      <c r="BBP53" s="64"/>
      <c r="BBQ53" s="64"/>
      <c r="BBR53" s="64"/>
      <c r="BBS53" s="64"/>
      <c r="BBT53" s="64"/>
      <c r="BBU53" s="64"/>
      <c r="BBV53" s="64"/>
      <c r="BBW53" s="64"/>
      <c r="BBX53" s="64"/>
      <c r="BBY53" s="64"/>
      <c r="BBZ53" s="64"/>
      <c r="BCA53" s="64"/>
      <c r="BCB53" s="64"/>
      <c r="BCC53" s="64"/>
      <c r="BCD53" s="64"/>
      <c r="BCE53" s="64"/>
      <c r="BCF53" s="64"/>
      <c r="BCG53" s="64"/>
      <c r="BCH53" s="64"/>
      <c r="BCI53" s="64"/>
      <c r="BCJ53" s="64"/>
      <c r="BCK53" s="64"/>
      <c r="BCL53" s="64"/>
      <c r="BCM53" s="64"/>
      <c r="BCN53" s="64"/>
      <c r="BCO53" s="64"/>
      <c r="BCP53" s="64"/>
      <c r="BCQ53" s="64"/>
      <c r="BCR53" s="64"/>
      <c r="BCS53" s="64"/>
      <c r="BCT53" s="64"/>
      <c r="BCU53" s="64"/>
      <c r="BCV53" s="64"/>
      <c r="BCW53" s="64"/>
      <c r="BCX53" s="64"/>
      <c r="BCY53" s="64"/>
      <c r="BCZ53" s="64"/>
      <c r="BDA53" s="64"/>
      <c r="BDB53" s="64"/>
      <c r="BDC53" s="64"/>
      <c r="BDD53" s="64"/>
      <c r="BDE53" s="64"/>
      <c r="BDF53" s="64"/>
      <c r="BDG53" s="64"/>
      <c r="BDH53" s="64"/>
      <c r="BDI53" s="64"/>
      <c r="BDJ53" s="64"/>
      <c r="BDK53" s="64"/>
      <c r="BDL53" s="64"/>
      <c r="BDM53" s="64"/>
      <c r="BDN53" s="64"/>
      <c r="BDO53" s="64"/>
      <c r="BDP53" s="64"/>
      <c r="BDQ53" s="64"/>
      <c r="BDR53" s="64"/>
      <c r="BDS53" s="64"/>
      <c r="BDT53" s="64"/>
      <c r="BDU53" s="64"/>
      <c r="BDV53" s="64"/>
      <c r="BDW53" s="64"/>
      <c r="BDX53" s="64"/>
      <c r="BDY53" s="64"/>
      <c r="BDZ53" s="64"/>
      <c r="BEA53" s="64"/>
      <c r="BEB53" s="64"/>
      <c r="BEC53" s="64"/>
      <c r="BED53" s="64"/>
      <c r="BEE53" s="64"/>
      <c r="BEF53" s="64"/>
      <c r="BEG53" s="64"/>
      <c r="BEH53" s="64"/>
      <c r="BEI53" s="64"/>
      <c r="BEJ53" s="64"/>
      <c r="BEK53" s="64"/>
      <c r="BEL53" s="64"/>
      <c r="BEM53" s="64"/>
      <c r="BEN53" s="64"/>
      <c r="BEO53" s="64"/>
      <c r="BEP53" s="64"/>
      <c r="BEQ53" s="64"/>
      <c r="BER53" s="64"/>
      <c r="BES53" s="64"/>
      <c r="BET53" s="64"/>
      <c r="BEU53" s="64"/>
      <c r="BEV53" s="64"/>
      <c r="BEW53" s="64"/>
      <c r="BEX53" s="64"/>
      <c r="BEY53" s="64"/>
      <c r="BEZ53" s="64"/>
      <c r="BFA53" s="64"/>
      <c r="BFB53" s="64"/>
      <c r="BFC53" s="64"/>
      <c r="BFD53" s="64"/>
      <c r="BFE53" s="64"/>
      <c r="BFF53" s="64"/>
      <c r="BFG53" s="64"/>
      <c r="BFH53" s="64"/>
      <c r="BFI53" s="64"/>
      <c r="BFJ53" s="64"/>
      <c r="BFK53" s="64"/>
      <c r="BFL53" s="64"/>
      <c r="BFM53" s="64"/>
      <c r="BFN53" s="64"/>
      <c r="BFO53" s="64"/>
      <c r="BFP53" s="64"/>
      <c r="BFQ53" s="64"/>
      <c r="BFR53" s="64"/>
      <c r="BFS53" s="64"/>
      <c r="BFT53" s="64"/>
      <c r="BFU53" s="64"/>
      <c r="BFV53" s="64"/>
      <c r="BFW53" s="64"/>
      <c r="BFX53" s="64"/>
      <c r="BFY53" s="64"/>
      <c r="BFZ53" s="64"/>
      <c r="BGA53" s="64"/>
      <c r="BGB53" s="64"/>
      <c r="BGC53" s="64"/>
      <c r="BGD53" s="64"/>
      <c r="BGE53" s="64"/>
      <c r="BGF53" s="64"/>
      <c r="BGG53" s="64"/>
      <c r="BGH53" s="64"/>
      <c r="BGI53" s="64"/>
      <c r="BGJ53" s="64"/>
      <c r="BGK53" s="64"/>
      <c r="BGL53" s="64"/>
      <c r="BGM53" s="64"/>
      <c r="BGN53" s="64"/>
      <c r="BGO53" s="64"/>
      <c r="BGP53" s="64"/>
      <c r="BGQ53" s="64"/>
      <c r="BGR53" s="64"/>
      <c r="BGS53" s="64"/>
      <c r="BGT53" s="64"/>
      <c r="BGU53" s="64"/>
      <c r="BGV53" s="64"/>
      <c r="BGW53" s="64"/>
      <c r="BGX53" s="64"/>
      <c r="BGY53" s="64"/>
      <c r="BGZ53" s="64"/>
      <c r="BHA53" s="64"/>
      <c r="BHB53" s="64"/>
      <c r="BHC53" s="64"/>
      <c r="BHD53" s="64"/>
      <c r="BHE53" s="64"/>
      <c r="BHF53" s="64"/>
      <c r="BHG53" s="64"/>
      <c r="BHH53" s="64"/>
      <c r="BHI53" s="64"/>
      <c r="BHJ53" s="64"/>
      <c r="BHK53" s="64"/>
      <c r="BHL53" s="64"/>
      <c r="BHM53" s="64"/>
      <c r="BHN53" s="64"/>
      <c r="BHO53" s="64"/>
      <c r="BHP53" s="64"/>
      <c r="BHQ53" s="64"/>
      <c r="BHR53" s="64"/>
      <c r="BHS53" s="64"/>
      <c r="BHT53" s="64"/>
      <c r="BHU53" s="64"/>
      <c r="BHV53" s="64"/>
      <c r="BHW53" s="64"/>
      <c r="BHX53" s="64"/>
      <c r="BHY53" s="64"/>
      <c r="BHZ53" s="64"/>
      <c r="BIA53" s="64"/>
      <c r="BIB53" s="64"/>
      <c r="BIC53" s="64"/>
      <c r="BID53" s="64"/>
      <c r="BIE53" s="64"/>
      <c r="BIF53" s="64"/>
      <c r="BIG53" s="64"/>
      <c r="BIH53" s="64"/>
      <c r="BII53" s="64"/>
      <c r="BIJ53" s="64"/>
      <c r="BIK53" s="64"/>
      <c r="BIL53" s="64"/>
      <c r="BIM53" s="64"/>
      <c r="BIN53" s="64"/>
      <c r="BIO53" s="64"/>
      <c r="BIP53" s="64"/>
      <c r="BIQ53" s="64"/>
      <c r="BIR53" s="64"/>
      <c r="BIS53" s="64"/>
      <c r="BIT53" s="64"/>
      <c r="BIU53" s="64"/>
      <c r="BIV53" s="64"/>
      <c r="BIW53" s="64"/>
      <c r="BIX53" s="64"/>
      <c r="BIY53" s="64"/>
      <c r="BIZ53" s="64"/>
      <c r="BJA53" s="64"/>
      <c r="BJB53" s="64"/>
      <c r="BJC53" s="64"/>
      <c r="BJD53" s="64"/>
      <c r="BJE53" s="64"/>
      <c r="BJF53" s="64"/>
      <c r="BJG53" s="64"/>
      <c r="BJH53" s="64"/>
      <c r="BJI53" s="64"/>
      <c r="BJJ53" s="64"/>
      <c r="BJK53" s="64"/>
      <c r="BJL53" s="64"/>
      <c r="BJM53" s="64"/>
      <c r="BJN53" s="64"/>
      <c r="BJO53" s="64"/>
      <c r="BJP53" s="64"/>
      <c r="BJQ53" s="64"/>
      <c r="BJR53" s="64"/>
      <c r="BJS53" s="64"/>
      <c r="BJT53" s="64"/>
      <c r="BJU53" s="64"/>
      <c r="BJV53" s="64"/>
      <c r="BJW53" s="64"/>
      <c r="BJX53" s="64"/>
      <c r="BJY53" s="64"/>
      <c r="BJZ53" s="64"/>
      <c r="BKA53" s="64"/>
      <c r="BKB53" s="64"/>
      <c r="BKC53" s="64"/>
      <c r="BKD53" s="64"/>
      <c r="BKE53" s="64"/>
      <c r="BKF53" s="64"/>
      <c r="BKG53" s="64"/>
      <c r="BKH53" s="64"/>
      <c r="BKI53" s="64"/>
      <c r="BKJ53" s="64"/>
      <c r="BKK53" s="64"/>
      <c r="BKL53" s="64"/>
      <c r="BKM53" s="64"/>
      <c r="BKN53" s="64"/>
      <c r="BKO53" s="64"/>
      <c r="BKP53" s="64"/>
      <c r="BKQ53" s="64"/>
      <c r="BKR53" s="64"/>
      <c r="BKS53" s="64"/>
      <c r="BKT53" s="64"/>
      <c r="BKU53" s="64"/>
      <c r="BKV53" s="64"/>
      <c r="BKW53" s="64"/>
      <c r="BKX53" s="64"/>
      <c r="BKY53" s="64"/>
      <c r="BKZ53" s="64"/>
      <c r="BLA53" s="64"/>
      <c r="BLB53" s="64"/>
      <c r="BLC53" s="64"/>
      <c r="BLD53" s="64"/>
      <c r="BLE53" s="64"/>
      <c r="BLF53" s="64"/>
      <c r="BLG53" s="64"/>
      <c r="BLH53" s="64"/>
      <c r="BLI53" s="64"/>
      <c r="BLJ53" s="64"/>
      <c r="BLK53" s="64"/>
      <c r="BLL53" s="64"/>
      <c r="BLM53" s="64"/>
      <c r="BLN53" s="64"/>
      <c r="BLO53" s="64"/>
      <c r="BLP53" s="64"/>
      <c r="BLQ53" s="64"/>
      <c r="BLR53" s="64"/>
      <c r="BLS53" s="64"/>
      <c r="BLT53" s="64"/>
      <c r="BLU53" s="64"/>
      <c r="BLV53" s="64"/>
      <c r="BLW53" s="64"/>
      <c r="BLX53" s="64"/>
      <c r="BLY53" s="64"/>
      <c r="BLZ53" s="64"/>
      <c r="BMA53" s="64"/>
      <c r="BMB53" s="64"/>
      <c r="BMC53" s="64"/>
      <c r="BMD53" s="64"/>
      <c r="BME53" s="64"/>
      <c r="BMF53" s="64"/>
      <c r="BMG53" s="64"/>
      <c r="BMH53" s="64"/>
      <c r="BMI53" s="64"/>
      <c r="BMJ53" s="64"/>
      <c r="BMK53" s="64"/>
      <c r="BML53" s="64"/>
      <c r="BMM53" s="64"/>
      <c r="BMN53" s="64"/>
      <c r="BMO53" s="64"/>
      <c r="BMP53" s="64"/>
      <c r="BMQ53" s="64"/>
      <c r="BMR53" s="64"/>
      <c r="BMS53" s="64"/>
      <c r="BMT53" s="64"/>
      <c r="BMU53" s="64"/>
      <c r="BMV53" s="64"/>
      <c r="BMW53" s="64"/>
      <c r="BMX53" s="64"/>
      <c r="BMY53" s="64"/>
      <c r="BMZ53" s="64"/>
      <c r="BNA53" s="64"/>
      <c r="BNB53" s="64"/>
      <c r="BNC53" s="64"/>
      <c r="BND53" s="64"/>
      <c r="BNE53" s="64"/>
      <c r="BNF53" s="64"/>
      <c r="BNG53" s="64"/>
      <c r="BNH53" s="64"/>
      <c r="BNI53" s="64"/>
      <c r="BNJ53" s="64"/>
      <c r="BNK53" s="64"/>
      <c r="BNL53" s="64"/>
      <c r="BNM53" s="64"/>
      <c r="BNN53" s="64"/>
      <c r="BNO53" s="64"/>
      <c r="BNP53" s="64"/>
      <c r="BNQ53" s="64"/>
      <c r="BNR53" s="64"/>
      <c r="BNS53" s="64"/>
      <c r="BNT53" s="64"/>
      <c r="BNU53" s="64"/>
      <c r="BNV53" s="64"/>
      <c r="BNW53" s="64"/>
      <c r="BNX53" s="64"/>
      <c r="BNY53" s="64"/>
      <c r="BNZ53" s="64"/>
      <c r="BOA53" s="64"/>
      <c r="BOB53" s="64"/>
      <c r="BOC53" s="64"/>
      <c r="BOD53" s="64"/>
      <c r="BOE53" s="64"/>
      <c r="BOF53" s="64"/>
      <c r="BOG53" s="64"/>
      <c r="BOH53" s="64"/>
      <c r="BOI53" s="64"/>
      <c r="BOJ53" s="64"/>
      <c r="BOK53" s="64"/>
      <c r="BOL53" s="64"/>
      <c r="BOM53" s="64"/>
      <c r="BON53" s="64"/>
      <c r="BOO53" s="64"/>
      <c r="BOP53" s="64"/>
      <c r="BOQ53" s="64"/>
      <c r="BOR53" s="64"/>
      <c r="BOS53" s="64"/>
      <c r="BOT53" s="64"/>
      <c r="BOU53" s="64"/>
      <c r="BOV53" s="64"/>
      <c r="BOW53" s="64"/>
      <c r="BOX53" s="64"/>
      <c r="BOY53" s="64"/>
      <c r="BOZ53" s="64"/>
      <c r="BPA53" s="64"/>
      <c r="BPB53" s="64"/>
      <c r="BPC53" s="64"/>
      <c r="BPD53" s="64"/>
      <c r="BPE53" s="64"/>
      <c r="BPF53" s="64"/>
      <c r="BPG53" s="64"/>
      <c r="BPH53" s="64"/>
      <c r="BPI53" s="64"/>
      <c r="BPJ53" s="64"/>
      <c r="BPK53" s="64"/>
      <c r="BPL53" s="64"/>
      <c r="BPM53" s="64"/>
      <c r="BPN53" s="64"/>
      <c r="BPO53" s="64"/>
      <c r="BPP53" s="64"/>
      <c r="BPQ53" s="64"/>
      <c r="BPR53" s="64"/>
      <c r="BPS53" s="64"/>
      <c r="BPT53" s="64"/>
      <c r="BPU53" s="64"/>
      <c r="BPV53" s="64"/>
      <c r="BPW53" s="64"/>
      <c r="BPX53" s="64"/>
      <c r="BPY53" s="64"/>
      <c r="BPZ53" s="64"/>
      <c r="BQA53" s="64"/>
      <c r="BQB53" s="64"/>
      <c r="BQC53" s="64"/>
      <c r="BQD53" s="64"/>
      <c r="BQE53" s="64"/>
      <c r="BQF53" s="64"/>
      <c r="BQG53" s="64"/>
      <c r="BQH53" s="64"/>
      <c r="BQI53" s="64"/>
      <c r="BQJ53" s="64"/>
      <c r="BQK53" s="64"/>
      <c r="BQL53" s="64"/>
      <c r="BQM53" s="64"/>
      <c r="BQN53" s="64"/>
      <c r="BQO53" s="64"/>
      <c r="BQP53" s="64"/>
      <c r="BQQ53" s="64"/>
      <c r="BQR53" s="64"/>
      <c r="BQS53" s="64"/>
      <c r="BQT53" s="64"/>
      <c r="BQU53" s="64"/>
      <c r="BQV53" s="64"/>
      <c r="BQW53" s="64"/>
      <c r="BQX53" s="64"/>
      <c r="BQY53" s="64"/>
      <c r="BQZ53" s="64"/>
      <c r="BRA53" s="64"/>
      <c r="BRB53" s="64"/>
      <c r="BRC53" s="64"/>
      <c r="BRD53" s="64"/>
      <c r="BRE53" s="64"/>
      <c r="BRF53" s="64"/>
      <c r="BRG53" s="64"/>
      <c r="BRH53" s="64"/>
      <c r="BRI53" s="64"/>
      <c r="BRJ53" s="64"/>
      <c r="BRK53" s="64"/>
      <c r="BRL53" s="64"/>
      <c r="BRM53" s="64"/>
      <c r="BRN53" s="64"/>
      <c r="BRO53" s="64"/>
      <c r="BRP53" s="64"/>
      <c r="BRQ53" s="64"/>
      <c r="BRR53" s="64"/>
      <c r="BRS53" s="64"/>
      <c r="BRT53" s="64"/>
      <c r="BRU53" s="64"/>
      <c r="BRV53" s="64"/>
      <c r="BRW53" s="64"/>
      <c r="BRX53" s="64"/>
      <c r="BRY53" s="64"/>
      <c r="BRZ53" s="64"/>
      <c r="BSA53" s="64"/>
      <c r="BSB53" s="64"/>
      <c r="BSC53" s="64"/>
      <c r="BSD53" s="64"/>
      <c r="BSE53" s="64"/>
      <c r="BSF53" s="64"/>
      <c r="BSG53" s="64"/>
      <c r="BSH53" s="64"/>
      <c r="BSI53" s="64"/>
      <c r="BSJ53" s="64"/>
      <c r="BSK53" s="64"/>
      <c r="BSL53" s="64"/>
      <c r="BSM53" s="64"/>
      <c r="BSN53" s="64"/>
      <c r="BSO53" s="64"/>
      <c r="BSP53" s="64"/>
      <c r="BSQ53" s="64"/>
      <c r="BSR53" s="64"/>
      <c r="BSS53" s="64"/>
      <c r="BST53" s="64"/>
      <c r="BSU53" s="64"/>
      <c r="BSV53" s="64"/>
      <c r="BSW53" s="64"/>
      <c r="BSX53" s="64"/>
      <c r="BSY53" s="64"/>
      <c r="BSZ53" s="64"/>
      <c r="BTA53" s="64"/>
      <c r="BTB53" s="64"/>
      <c r="BTC53" s="64"/>
      <c r="BTD53" s="64"/>
      <c r="BTE53" s="64"/>
      <c r="BTF53" s="64"/>
      <c r="BTG53" s="64"/>
      <c r="BTH53" s="64"/>
      <c r="BTI53" s="64"/>
      <c r="BTJ53" s="64"/>
      <c r="BTK53" s="64"/>
      <c r="BTL53" s="64"/>
      <c r="BTM53" s="64"/>
      <c r="BTN53" s="64"/>
      <c r="BTO53" s="64"/>
      <c r="BTP53" s="64"/>
      <c r="BTQ53" s="64"/>
      <c r="BTR53" s="64"/>
      <c r="BTS53" s="64"/>
      <c r="BTT53" s="64"/>
      <c r="BTU53" s="64"/>
      <c r="BTV53" s="64"/>
      <c r="BTW53" s="64"/>
      <c r="BTX53" s="64"/>
      <c r="BTY53" s="64"/>
      <c r="BTZ53" s="64"/>
      <c r="BUA53" s="64"/>
      <c r="BUB53" s="64"/>
      <c r="BUC53" s="64"/>
      <c r="BUD53" s="64"/>
      <c r="BUE53" s="64"/>
      <c r="BUF53" s="64"/>
      <c r="BUG53" s="64"/>
      <c r="BUH53" s="64"/>
      <c r="BUI53" s="64"/>
      <c r="BUJ53" s="64"/>
      <c r="BUK53" s="64"/>
      <c r="BUL53" s="64"/>
      <c r="BUM53" s="64"/>
      <c r="BUN53" s="64"/>
      <c r="BUO53" s="64"/>
      <c r="BUP53" s="64"/>
      <c r="BUQ53" s="64"/>
      <c r="BUR53" s="64"/>
      <c r="BUS53" s="64"/>
      <c r="BUT53" s="64"/>
      <c r="BUU53" s="64"/>
      <c r="BUV53" s="64"/>
      <c r="BUW53" s="64"/>
      <c r="BUX53" s="64"/>
      <c r="BUY53" s="64"/>
      <c r="BUZ53" s="64"/>
      <c r="BVA53" s="64"/>
      <c r="BVB53" s="64"/>
      <c r="BVC53" s="64"/>
      <c r="BVD53" s="64"/>
      <c r="BVE53" s="64"/>
      <c r="BVF53" s="64"/>
      <c r="BVG53" s="64"/>
      <c r="BVH53" s="64"/>
      <c r="BVI53" s="64"/>
      <c r="BVJ53" s="64"/>
      <c r="BVK53" s="64"/>
      <c r="BVL53" s="64"/>
      <c r="BVM53" s="64"/>
      <c r="BVN53" s="64"/>
      <c r="BVO53" s="64"/>
      <c r="BVP53" s="64"/>
      <c r="BVQ53" s="64"/>
      <c r="BVR53" s="64"/>
      <c r="BVS53" s="64"/>
      <c r="BVT53" s="64"/>
      <c r="BVU53" s="64"/>
      <c r="BVV53" s="64"/>
      <c r="BVW53" s="64"/>
      <c r="BVX53" s="64"/>
      <c r="BVY53" s="64"/>
      <c r="BVZ53" s="64"/>
      <c r="BWA53" s="64"/>
      <c r="BWB53" s="64"/>
      <c r="BWC53" s="64"/>
      <c r="BWD53" s="64"/>
      <c r="BWE53" s="64"/>
      <c r="BWF53" s="64"/>
      <c r="BWG53" s="64"/>
      <c r="BWH53" s="64"/>
      <c r="BWI53" s="64"/>
      <c r="BWJ53" s="64"/>
      <c r="BWK53" s="64"/>
      <c r="BWL53" s="64"/>
      <c r="BWM53" s="64"/>
      <c r="BWN53" s="64"/>
      <c r="BWO53" s="64"/>
      <c r="BWP53" s="64"/>
      <c r="BWQ53" s="64"/>
      <c r="BWR53" s="64"/>
      <c r="BWS53" s="64"/>
      <c r="BWT53" s="64"/>
      <c r="BWU53" s="64"/>
      <c r="BWV53" s="64"/>
      <c r="BWW53" s="64"/>
      <c r="BWX53" s="64"/>
      <c r="BWY53" s="64"/>
      <c r="BWZ53" s="64"/>
      <c r="BXA53" s="64"/>
      <c r="BXB53" s="64"/>
      <c r="BXC53" s="64"/>
      <c r="BXD53" s="64"/>
      <c r="BXE53" s="64"/>
      <c r="BXF53" s="64"/>
      <c r="BXG53" s="64"/>
      <c r="BXH53" s="64"/>
      <c r="BXI53" s="64"/>
      <c r="BXJ53" s="64"/>
      <c r="BXK53" s="64"/>
      <c r="BXL53" s="64"/>
      <c r="BXM53" s="64"/>
      <c r="BXN53" s="64"/>
      <c r="BXO53" s="64"/>
      <c r="BXP53" s="64"/>
      <c r="BXQ53" s="64"/>
      <c r="BXR53" s="64"/>
      <c r="BXS53" s="64"/>
      <c r="BXT53" s="64"/>
      <c r="BXU53" s="64"/>
      <c r="BXV53" s="64"/>
      <c r="BXW53" s="64"/>
      <c r="BXX53" s="64"/>
      <c r="BXY53" s="64"/>
      <c r="BXZ53" s="64"/>
      <c r="BYA53" s="64"/>
      <c r="BYB53" s="64"/>
      <c r="BYC53" s="64"/>
      <c r="BYD53" s="64"/>
      <c r="BYE53" s="64"/>
      <c r="BYF53" s="64"/>
      <c r="BYG53" s="64"/>
      <c r="BYH53" s="64"/>
      <c r="BYI53" s="64"/>
      <c r="BYJ53" s="64"/>
      <c r="BYK53" s="64"/>
      <c r="BYL53" s="64"/>
      <c r="BYM53" s="64"/>
      <c r="BYN53" s="64"/>
      <c r="BYO53" s="64"/>
      <c r="BYP53" s="64"/>
      <c r="BYQ53" s="64"/>
      <c r="BYR53" s="64"/>
      <c r="BYS53" s="64"/>
      <c r="BYT53" s="64"/>
      <c r="BYU53" s="64"/>
      <c r="BYV53" s="64"/>
      <c r="BYW53" s="64"/>
      <c r="BYX53" s="64"/>
      <c r="BYY53" s="64"/>
      <c r="BYZ53" s="64"/>
      <c r="BZA53" s="64"/>
      <c r="BZB53" s="64"/>
      <c r="BZC53" s="64"/>
      <c r="BZD53" s="64"/>
      <c r="BZE53" s="64"/>
      <c r="BZF53" s="64"/>
      <c r="BZG53" s="64"/>
      <c r="BZH53" s="64"/>
      <c r="BZI53" s="64"/>
      <c r="BZJ53" s="64"/>
      <c r="BZK53" s="64"/>
      <c r="BZL53" s="64"/>
      <c r="BZM53" s="64"/>
      <c r="BZN53" s="64"/>
      <c r="BZO53" s="64"/>
      <c r="BZP53" s="64"/>
      <c r="BZQ53" s="64"/>
      <c r="BZR53" s="64"/>
      <c r="BZS53" s="64"/>
      <c r="BZT53" s="64"/>
      <c r="BZU53" s="64"/>
      <c r="BZV53" s="64"/>
      <c r="BZW53" s="64"/>
      <c r="BZX53" s="64"/>
      <c r="BZY53" s="64"/>
      <c r="BZZ53" s="64"/>
      <c r="CAA53" s="64"/>
      <c r="CAB53" s="64"/>
      <c r="CAC53" s="64"/>
      <c r="CAD53" s="64"/>
      <c r="CAE53" s="64"/>
      <c r="CAF53" s="64"/>
      <c r="CAG53" s="64"/>
      <c r="CAH53" s="64"/>
      <c r="CAI53" s="64"/>
      <c r="CAJ53" s="64"/>
      <c r="CAK53" s="64"/>
      <c r="CAL53" s="64"/>
      <c r="CAM53" s="64"/>
      <c r="CAN53" s="64"/>
      <c r="CAO53" s="64"/>
      <c r="CAP53" s="64"/>
      <c r="CAQ53" s="64"/>
      <c r="CAR53" s="64"/>
      <c r="CAS53" s="64"/>
      <c r="CAT53" s="64"/>
      <c r="CAU53" s="64"/>
      <c r="CAV53" s="64"/>
      <c r="CAW53" s="64"/>
      <c r="CAX53" s="64"/>
      <c r="CAY53" s="64"/>
      <c r="CAZ53" s="64"/>
      <c r="CBA53" s="64"/>
      <c r="CBB53" s="64"/>
      <c r="CBC53" s="64"/>
      <c r="CBD53" s="64"/>
      <c r="CBE53" s="64"/>
      <c r="CBF53" s="64"/>
      <c r="CBG53" s="64"/>
      <c r="CBH53" s="64"/>
      <c r="CBI53" s="64"/>
      <c r="CBJ53" s="64"/>
      <c r="CBK53" s="64"/>
      <c r="CBL53" s="64"/>
      <c r="CBM53" s="64"/>
      <c r="CBN53" s="64"/>
      <c r="CBO53" s="64"/>
      <c r="CBP53" s="64"/>
      <c r="CBQ53" s="64"/>
      <c r="CBR53" s="64"/>
      <c r="CBS53" s="64"/>
      <c r="CBT53" s="64"/>
      <c r="CBU53" s="64"/>
      <c r="CBV53" s="64"/>
      <c r="CBW53" s="64"/>
      <c r="CBX53" s="64"/>
      <c r="CBY53" s="64"/>
      <c r="CBZ53" s="64"/>
      <c r="CCA53" s="64"/>
      <c r="CCB53" s="64"/>
      <c r="CCC53" s="64"/>
      <c r="CCD53" s="64"/>
      <c r="CCE53" s="64"/>
      <c r="CCF53" s="64"/>
      <c r="CCG53" s="64"/>
      <c r="CCH53" s="64"/>
      <c r="CCI53" s="64"/>
      <c r="CCJ53" s="64"/>
      <c r="CCK53" s="64"/>
      <c r="CCL53" s="64"/>
      <c r="CCM53" s="64"/>
      <c r="CCN53" s="64"/>
      <c r="CCO53" s="64"/>
      <c r="CCP53" s="64"/>
      <c r="CCQ53" s="64"/>
      <c r="CCR53" s="64"/>
      <c r="CCS53" s="64"/>
      <c r="CCT53" s="64"/>
      <c r="CCU53" s="64"/>
      <c r="CCV53" s="64"/>
      <c r="CCW53" s="64"/>
      <c r="CCX53" s="64"/>
      <c r="CCY53" s="64"/>
      <c r="CCZ53" s="64"/>
      <c r="CDA53" s="64"/>
      <c r="CDB53" s="64"/>
      <c r="CDC53" s="64"/>
      <c r="CDD53" s="64"/>
      <c r="CDE53" s="64"/>
      <c r="CDF53" s="64"/>
      <c r="CDG53" s="64"/>
      <c r="CDH53" s="64"/>
      <c r="CDI53" s="64"/>
      <c r="CDJ53" s="64"/>
      <c r="CDK53" s="64"/>
      <c r="CDL53" s="64"/>
      <c r="CDM53" s="64"/>
      <c r="CDN53" s="64"/>
      <c r="CDO53" s="64"/>
      <c r="CDP53" s="64"/>
      <c r="CDQ53" s="64"/>
      <c r="CDR53" s="64"/>
      <c r="CDS53" s="64"/>
      <c r="CDT53" s="64"/>
      <c r="CDU53" s="64"/>
      <c r="CDV53" s="64"/>
      <c r="CDW53" s="64"/>
      <c r="CDX53" s="64"/>
      <c r="CDY53" s="64"/>
      <c r="CDZ53" s="64"/>
      <c r="CEA53" s="64"/>
      <c r="CEB53" s="64"/>
      <c r="CEC53" s="64"/>
      <c r="CED53" s="64"/>
      <c r="CEE53" s="64"/>
      <c r="CEF53" s="64"/>
      <c r="CEG53" s="64"/>
      <c r="CEH53" s="64"/>
      <c r="CEI53" s="64"/>
      <c r="CEJ53" s="64"/>
      <c r="CEK53" s="64"/>
      <c r="CEL53" s="64"/>
      <c r="CEM53" s="64"/>
      <c r="CEN53" s="64"/>
      <c r="CEO53" s="64"/>
      <c r="CEP53" s="64"/>
      <c r="CEQ53" s="64"/>
      <c r="CER53" s="64"/>
      <c r="CES53" s="64"/>
      <c r="CET53" s="64"/>
      <c r="CEU53" s="64"/>
      <c r="CEV53" s="64"/>
      <c r="CEW53" s="64"/>
      <c r="CEX53" s="64"/>
      <c r="CEY53" s="64"/>
      <c r="CEZ53" s="64"/>
      <c r="CFA53" s="64"/>
      <c r="CFB53" s="64"/>
      <c r="CFC53" s="64"/>
      <c r="CFD53" s="64"/>
      <c r="CFE53" s="64"/>
      <c r="CFF53" s="64"/>
      <c r="CFG53" s="64"/>
      <c r="CFH53" s="64"/>
      <c r="CFI53" s="64"/>
      <c r="CFJ53" s="64"/>
      <c r="CFK53" s="64"/>
      <c r="CFL53" s="64"/>
      <c r="CFM53" s="64"/>
      <c r="CFN53" s="64"/>
      <c r="CFO53" s="64"/>
      <c r="CFP53" s="64"/>
      <c r="CFQ53" s="64"/>
      <c r="CFR53" s="64"/>
      <c r="CFS53" s="64"/>
      <c r="CFT53" s="64"/>
      <c r="CFU53" s="64"/>
      <c r="CFV53" s="64"/>
      <c r="CFW53" s="64"/>
      <c r="CFX53" s="64"/>
      <c r="CFY53" s="64"/>
      <c r="CFZ53" s="64"/>
      <c r="CGA53" s="64"/>
      <c r="CGB53" s="64"/>
      <c r="CGC53" s="64"/>
      <c r="CGD53" s="64"/>
      <c r="CGE53" s="64"/>
      <c r="CGF53" s="64"/>
      <c r="CGG53" s="64"/>
      <c r="CGH53" s="64"/>
      <c r="CGI53" s="64"/>
      <c r="CGJ53" s="64"/>
      <c r="CGK53" s="64"/>
      <c r="CGL53" s="64"/>
      <c r="CGM53" s="64"/>
      <c r="CGN53" s="64"/>
      <c r="CGO53" s="64"/>
      <c r="CGP53" s="64"/>
      <c r="CGQ53" s="64"/>
      <c r="CGR53" s="64"/>
      <c r="CGS53" s="64"/>
      <c r="CGT53" s="64"/>
      <c r="CGU53" s="64"/>
      <c r="CGV53" s="64"/>
      <c r="CGW53" s="64"/>
      <c r="CGX53" s="64"/>
      <c r="CGY53" s="64"/>
      <c r="CGZ53" s="64"/>
      <c r="CHA53" s="64"/>
      <c r="CHB53" s="64"/>
      <c r="CHC53" s="64"/>
      <c r="CHD53" s="64"/>
      <c r="CHE53" s="64"/>
      <c r="CHF53" s="64"/>
      <c r="CHG53" s="64"/>
      <c r="CHH53" s="64"/>
      <c r="CHI53" s="64"/>
      <c r="CHJ53" s="64"/>
      <c r="CHK53" s="64"/>
      <c r="CHL53" s="64"/>
      <c r="CHM53" s="64"/>
      <c r="CHN53" s="64"/>
      <c r="CHO53" s="64"/>
      <c r="CHP53" s="64"/>
      <c r="CHQ53" s="64"/>
      <c r="CHR53" s="64"/>
      <c r="CHS53" s="64"/>
      <c r="CHT53" s="64"/>
      <c r="CHU53" s="64"/>
      <c r="CHV53" s="64"/>
      <c r="CHW53" s="64"/>
      <c r="CHX53" s="64"/>
      <c r="CHY53" s="64"/>
      <c r="CHZ53" s="64"/>
      <c r="CIA53" s="64"/>
      <c r="CIB53" s="64"/>
      <c r="CIC53" s="64"/>
      <c r="CID53" s="64"/>
      <c r="CIE53" s="64"/>
      <c r="CIF53" s="64"/>
      <c r="CIG53" s="64"/>
      <c r="CIH53" s="64"/>
      <c r="CII53" s="64"/>
      <c r="CIJ53" s="64"/>
      <c r="CIK53" s="64"/>
      <c r="CIL53" s="64"/>
      <c r="CIM53" s="64"/>
      <c r="CIN53" s="64"/>
      <c r="CIO53" s="64"/>
      <c r="CIP53" s="64"/>
      <c r="CIQ53" s="64"/>
      <c r="CIR53" s="64"/>
      <c r="CIS53" s="64"/>
      <c r="CIT53" s="64"/>
      <c r="CIU53" s="64"/>
      <c r="CIV53" s="64"/>
      <c r="CIW53" s="64"/>
      <c r="CIX53" s="64"/>
      <c r="CIY53" s="64"/>
      <c r="CIZ53" s="64"/>
      <c r="CJA53" s="64"/>
      <c r="CJB53" s="64"/>
      <c r="CJC53" s="64"/>
      <c r="CJD53" s="64"/>
      <c r="CJE53" s="64"/>
      <c r="CJF53" s="64"/>
      <c r="CJG53" s="64"/>
      <c r="CJH53" s="64"/>
      <c r="CJI53" s="64"/>
      <c r="CJJ53" s="64"/>
      <c r="CJK53" s="64"/>
      <c r="CJL53" s="64"/>
      <c r="CJM53" s="64"/>
      <c r="CJN53" s="64"/>
      <c r="CJO53" s="64"/>
      <c r="CJP53" s="64"/>
      <c r="CJQ53" s="64"/>
      <c r="CJR53" s="64"/>
      <c r="CJS53" s="64"/>
      <c r="CJT53" s="64"/>
      <c r="CJU53" s="64"/>
      <c r="CJV53" s="64"/>
      <c r="CJW53" s="64"/>
      <c r="CJX53" s="64"/>
      <c r="CJY53" s="64"/>
      <c r="CJZ53" s="64"/>
      <c r="CKA53" s="64"/>
      <c r="CKB53" s="64"/>
      <c r="CKC53" s="64"/>
      <c r="CKD53" s="64"/>
      <c r="CKE53" s="64"/>
      <c r="CKF53" s="64"/>
      <c r="CKG53" s="64"/>
      <c r="CKH53" s="64"/>
      <c r="CKI53" s="64"/>
      <c r="CKJ53" s="64"/>
      <c r="CKK53" s="64"/>
      <c r="CKL53" s="64"/>
      <c r="CKM53" s="64"/>
      <c r="CKN53" s="64"/>
      <c r="CKO53" s="64"/>
      <c r="CKP53" s="64"/>
      <c r="CKQ53" s="64"/>
      <c r="CKR53" s="64"/>
      <c r="CKS53" s="64"/>
      <c r="CKT53" s="64"/>
      <c r="CKU53" s="64"/>
      <c r="CKV53" s="64"/>
      <c r="CKW53" s="64"/>
      <c r="CKX53" s="64"/>
      <c r="CKY53" s="64"/>
      <c r="CKZ53" s="64"/>
      <c r="CLA53" s="64"/>
      <c r="CLB53" s="64"/>
      <c r="CLC53" s="64"/>
      <c r="CLD53" s="64"/>
      <c r="CLE53" s="64"/>
      <c r="CLF53" s="64"/>
      <c r="CLG53" s="64"/>
      <c r="CLH53" s="64"/>
      <c r="CLI53" s="64"/>
      <c r="CLJ53" s="64"/>
      <c r="CLK53" s="64"/>
      <c r="CLL53" s="64"/>
      <c r="CLM53" s="64"/>
      <c r="CLN53" s="64"/>
      <c r="CLO53" s="64"/>
      <c r="CLP53" s="64"/>
      <c r="CLQ53" s="64"/>
      <c r="CLR53" s="64"/>
      <c r="CLS53" s="64"/>
      <c r="CLT53" s="64"/>
      <c r="CLU53" s="64"/>
      <c r="CLV53" s="64"/>
      <c r="CLW53" s="64"/>
      <c r="CLX53" s="64"/>
      <c r="CLY53" s="64"/>
      <c r="CLZ53" s="64"/>
      <c r="CMA53" s="64"/>
      <c r="CMB53" s="64"/>
      <c r="CMC53" s="64"/>
      <c r="CMD53" s="64"/>
      <c r="CME53" s="64"/>
      <c r="CMF53" s="64"/>
      <c r="CMG53" s="64"/>
      <c r="CMH53" s="64"/>
      <c r="CMI53" s="64"/>
      <c r="CMJ53" s="64"/>
      <c r="CMK53" s="64"/>
      <c r="CML53" s="64"/>
      <c r="CMM53" s="64"/>
      <c r="CMN53" s="64"/>
      <c r="CMO53" s="64"/>
      <c r="CMP53" s="64"/>
      <c r="CMQ53" s="64"/>
      <c r="CMR53" s="64"/>
      <c r="CMS53" s="64"/>
      <c r="CMT53" s="64"/>
      <c r="CMU53" s="64"/>
      <c r="CMV53" s="64"/>
      <c r="CMW53" s="64"/>
      <c r="CMX53" s="64"/>
      <c r="CMY53" s="64"/>
      <c r="CMZ53" s="64"/>
      <c r="CNA53" s="64"/>
      <c r="CNB53" s="64"/>
      <c r="CNC53" s="64"/>
      <c r="CND53" s="64"/>
      <c r="CNE53" s="64"/>
      <c r="CNF53" s="64"/>
      <c r="CNG53" s="64"/>
      <c r="CNH53" s="64"/>
      <c r="CNI53" s="64"/>
      <c r="CNJ53" s="64"/>
      <c r="CNK53" s="64"/>
      <c r="CNL53" s="64"/>
      <c r="CNM53" s="64"/>
      <c r="CNN53" s="64"/>
      <c r="CNO53" s="64"/>
      <c r="CNP53" s="64"/>
      <c r="CNQ53" s="64"/>
      <c r="CNR53" s="64"/>
      <c r="CNS53" s="64"/>
      <c r="CNT53" s="64"/>
      <c r="CNU53" s="64"/>
      <c r="CNV53" s="64"/>
      <c r="CNW53" s="64"/>
      <c r="CNX53" s="64"/>
      <c r="CNY53" s="64"/>
      <c r="CNZ53" s="64"/>
      <c r="COA53" s="64"/>
      <c r="COB53" s="64"/>
      <c r="COC53" s="64"/>
      <c r="COD53" s="64"/>
      <c r="COE53" s="64"/>
      <c r="COF53" s="64"/>
      <c r="COG53" s="64"/>
      <c r="COH53" s="64"/>
      <c r="COI53" s="64"/>
      <c r="COJ53" s="64"/>
      <c r="COK53" s="64"/>
      <c r="COL53" s="64"/>
      <c r="COM53" s="64"/>
      <c r="CON53" s="64"/>
      <c r="COO53" s="64"/>
      <c r="COP53" s="64"/>
      <c r="COQ53" s="64"/>
      <c r="COR53" s="64"/>
      <c r="COS53" s="64"/>
      <c r="COT53" s="64"/>
      <c r="COU53" s="64"/>
      <c r="COV53" s="64"/>
      <c r="COW53" s="64"/>
      <c r="COX53" s="64"/>
      <c r="COY53" s="64"/>
      <c r="COZ53" s="64"/>
      <c r="CPA53" s="64"/>
      <c r="CPB53" s="64"/>
      <c r="CPC53" s="64"/>
      <c r="CPD53" s="64"/>
      <c r="CPE53" s="64"/>
      <c r="CPF53" s="64"/>
      <c r="CPG53" s="64"/>
      <c r="CPH53" s="64"/>
      <c r="CPI53" s="64"/>
      <c r="CPJ53" s="64"/>
      <c r="CPK53" s="64"/>
      <c r="CPL53" s="64"/>
      <c r="CPM53" s="64"/>
      <c r="CPN53" s="64"/>
      <c r="CPO53" s="64"/>
      <c r="CPP53" s="64"/>
      <c r="CPQ53" s="64"/>
      <c r="CPR53" s="64"/>
      <c r="CPS53" s="64"/>
      <c r="CPT53" s="64"/>
      <c r="CPU53" s="64"/>
      <c r="CPV53" s="64"/>
      <c r="CPW53" s="64"/>
      <c r="CPX53" s="64"/>
      <c r="CPY53" s="64"/>
      <c r="CPZ53" s="64"/>
      <c r="CQA53" s="64"/>
      <c r="CQB53" s="64"/>
      <c r="CQC53" s="64"/>
      <c r="CQD53" s="64"/>
      <c r="CQE53" s="64"/>
      <c r="CQF53" s="64"/>
      <c r="CQG53" s="64"/>
      <c r="CQH53" s="64"/>
      <c r="CQI53" s="64"/>
      <c r="CQJ53" s="64"/>
      <c r="CQK53" s="64"/>
      <c r="CQL53" s="64"/>
      <c r="CQM53" s="64"/>
      <c r="CQN53" s="64"/>
      <c r="CQO53" s="64"/>
      <c r="CQP53" s="64"/>
      <c r="CQQ53" s="64"/>
      <c r="CQR53" s="64"/>
      <c r="CQS53" s="64"/>
      <c r="CQT53" s="64"/>
      <c r="CQU53" s="64"/>
      <c r="CQV53" s="64"/>
      <c r="CQW53" s="64"/>
      <c r="CQX53" s="64"/>
      <c r="CQY53" s="64"/>
      <c r="CQZ53" s="64"/>
      <c r="CRA53" s="64"/>
      <c r="CRB53" s="64"/>
      <c r="CRC53" s="64"/>
      <c r="CRD53" s="64"/>
      <c r="CRE53" s="64"/>
      <c r="CRF53" s="64"/>
      <c r="CRG53" s="64"/>
      <c r="CRH53" s="64"/>
      <c r="CRI53" s="64"/>
      <c r="CRJ53" s="64"/>
      <c r="CRK53" s="64"/>
      <c r="CRL53" s="64"/>
      <c r="CRM53" s="64"/>
      <c r="CRN53" s="64"/>
      <c r="CRO53" s="64"/>
      <c r="CRP53" s="64"/>
      <c r="CRQ53" s="64"/>
      <c r="CRR53" s="64"/>
      <c r="CRS53" s="64"/>
      <c r="CRT53" s="64"/>
      <c r="CRU53" s="64"/>
      <c r="CRV53" s="64"/>
      <c r="CRW53" s="64"/>
      <c r="CRX53" s="64"/>
      <c r="CRY53" s="64"/>
      <c r="CRZ53" s="64"/>
      <c r="CSA53" s="64"/>
      <c r="CSB53" s="64"/>
      <c r="CSC53" s="64"/>
      <c r="CSD53" s="64"/>
      <c r="CSE53" s="64"/>
      <c r="CSF53" s="64"/>
      <c r="CSG53" s="64"/>
      <c r="CSH53" s="64"/>
      <c r="CSI53" s="64"/>
      <c r="CSJ53" s="64"/>
      <c r="CSK53" s="64"/>
      <c r="CSL53" s="64"/>
      <c r="CSM53" s="64"/>
      <c r="CSN53" s="64"/>
      <c r="CSO53" s="64"/>
      <c r="CSP53" s="64"/>
      <c r="CSQ53" s="64"/>
      <c r="CSR53" s="64"/>
      <c r="CSS53" s="64"/>
      <c r="CST53" s="64"/>
      <c r="CSU53" s="64"/>
      <c r="CSV53" s="64"/>
      <c r="CSW53" s="64"/>
      <c r="CSX53" s="64"/>
      <c r="CSY53" s="64"/>
      <c r="CSZ53" s="64"/>
      <c r="CTA53" s="64"/>
      <c r="CTB53" s="64"/>
      <c r="CTC53" s="64"/>
      <c r="CTD53" s="64"/>
      <c r="CTE53" s="64"/>
      <c r="CTF53" s="64"/>
      <c r="CTG53" s="64"/>
      <c r="CTH53" s="64"/>
      <c r="CTI53" s="64"/>
      <c r="CTJ53" s="64"/>
      <c r="CTK53" s="64"/>
      <c r="CTL53" s="64"/>
      <c r="CTM53" s="64"/>
      <c r="CTN53" s="64"/>
      <c r="CTO53" s="64"/>
      <c r="CTP53" s="64"/>
      <c r="CTQ53" s="64"/>
      <c r="CTR53" s="64"/>
      <c r="CTS53" s="64"/>
      <c r="CTT53" s="64"/>
      <c r="CTU53" s="64"/>
      <c r="CTV53" s="64"/>
      <c r="CTW53" s="64"/>
      <c r="CTX53" s="64"/>
      <c r="CTY53" s="64"/>
      <c r="CTZ53" s="64"/>
      <c r="CUA53" s="64"/>
      <c r="CUB53" s="64"/>
      <c r="CUC53" s="64"/>
      <c r="CUD53" s="64"/>
      <c r="CUE53" s="64"/>
      <c r="CUF53" s="64"/>
      <c r="CUG53" s="64"/>
      <c r="CUH53" s="64"/>
      <c r="CUI53" s="64"/>
      <c r="CUJ53" s="64"/>
      <c r="CUK53" s="64"/>
      <c r="CUL53" s="64"/>
      <c r="CUM53" s="64"/>
      <c r="CUN53" s="64"/>
      <c r="CUO53" s="64"/>
      <c r="CUP53" s="64"/>
      <c r="CUQ53" s="64"/>
      <c r="CUR53" s="64"/>
      <c r="CUS53" s="64"/>
      <c r="CUT53" s="64"/>
      <c r="CUU53" s="64"/>
      <c r="CUV53" s="64"/>
      <c r="CUW53" s="64"/>
      <c r="CUX53" s="64"/>
      <c r="CUY53" s="64"/>
      <c r="CUZ53" s="64"/>
      <c r="CVA53" s="64"/>
      <c r="CVB53" s="64"/>
      <c r="CVC53" s="64"/>
      <c r="CVD53" s="64"/>
      <c r="CVE53" s="64"/>
      <c r="CVF53" s="64"/>
      <c r="CVG53" s="64"/>
      <c r="CVH53" s="64"/>
      <c r="CVI53" s="64"/>
      <c r="CVJ53" s="64"/>
      <c r="CVK53" s="64"/>
      <c r="CVL53" s="64"/>
      <c r="CVM53" s="64"/>
      <c r="CVN53" s="64"/>
      <c r="CVO53" s="64"/>
      <c r="CVP53" s="64"/>
      <c r="CVQ53" s="64"/>
      <c r="CVR53" s="64"/>
      <c r="CVS53" s="64"/>
      <c r="CVT53" s="64"/>
      <c r="CVU53" s="64"/>
      <c r="CVV53" s="64"/>
      <c r="CVW53" s="64"/>
      <c r="CVX53" s="64"/>
      <c r="CVY53" s="64"/>
      <c r="CVZ53" s="64"/>
      <c r="CWA53" s="64"/>
      <c r="CWB53" s="64"/>
      <c r="CWC53" s="64"/>
      <c r="CWD53" s="64"/>
      <c r="CWE53" s="64"/>
      <c r="CWF53" s="64"/>
      <c r="CWG53" s="64"/>
      <c r="CWH53" s="64"/>
      <c r="CWI53" s="64"/>
      <c r="CWJ53" s="64"/>
      <c r="CWK53" s="64"/>
      <c r="CWL53" s="64"/>
      <c r="CWM53" s="64"/>
      <c r="CWN53" s="64"/>
      <c r="CWO53" s="64"/>
      <c r="CWP53" s="64"/>
      <c r="CWQ53" s="64"/>
      <c r="CWR53" s="64"/>
      <c r="CWS53" s="64"/>
      <c r="CWT53" s="64"/>
      <c r="CWU53" s="64"/>
      <c r="CWV53" s="64"/>
      <c r="CWW53" s="64"/>
      <c r="CWX53" s="64"/>
      <c r="CWY53" s="64"/>
      <c r="CWZ53" s="64"/>
      <c r="CXA53" s="64"/>
      <c r="CXB53" s="64"/>
      <c r="CXC53" s="64"/>
      <c r="CXD53" s="64"/>
      <c r="CXE53" s="64"/>
      <c r="CXF53" s="64"/>
      <c r="CXG53" s="64"/>
      <c r="CXH53" s="64"/>
      <c r="CXI53" s="64"/>
      <c r="CXJ53" s="64"/>
      <c r="CXK53" s="64"/>
      <c r="CXL53" s="64"/>
      <c r="CXM53" s="64"/>
      <c r="CXN53" s="64"/>
      <c r="CXO53" s="64"/>
      <c r="CXP53" s="64"/>
      <c r="CXQ53" s="64"/>
      <c r="CXR53" s="64"/>
      <c r="CXS53" s="64"/>
      <c r="CXT53" s="64"/>
      <c r="CXU53" s="64"/>
      <c r="CXV53" s="64"/>
      <c r="CXW53" s="64"/>
      <c r="CXX53" s="64"/>
      <c r="CXY53" s="64"/>
      <c r="CXZ53" s="64"/>
      <c r="CYA53" s="64"/>
      <c r="CYB53" s="64"/>
      <c r="CYC53" s="64"/>
      <c r="CYD53" s="64"/>
      <c r="CYE53" s="64"/>
      <c r="CYF53" s="64"/>
      <c r="CYG53" s="64"/>
      <c r="CYH53" s="64"/>
      <c r="CYI53" s="64"/>
      <c r="CYJ53" s="64"/>
      <c r="CYK53" s="64"/>
      <c r="CYL53" s="64"/>
      <c r="CYM53" s="64"/>
      <c r="CYN53" s="64"/>
      <c r="CYO53" s="64"/>
      <c r="CYP53" s="64"/>
      <c r="CYQ53" s="64"/>
      <c r="CYR53" s="64"/>
      <c r="CYS53" s="64"/>
      <c r="CYT53" s="64"/>
      <c r="CYU53" s="64"/>
      <c r="CYV53" s="64"/>
      <c r="CYW53" s="64"/>
      <c r="CYX53" s="64"/>
      <c r="CYY53" s="64"/>
      <c r="CYZ53" s="64"/>
      <c r="CZA53" s="64"/>
      <c r="CZB53" s="64"/>
      <c r="CZC53" s="64"/>
      <c r="CZD53" s="64"/>
      <c r="CZE53" s="64"/>
      <c r="CZF53" s="64"/>
      <c r="CZG53" s="64"/>
      <c r="CZH53" s="64"/>
      <c r="CZI53" s="64"/>
      <c r="CZJ53" s="64"/>
      <c r="CZK53" s="64"/>
      <c r="CZL53" s="64"/>
      <c r="CZM53" s="64"/>
      <c r="CZN53" s="64"/>
      <c r="CZO53" s="64"/>
      <c r="CZP53" s="64"/>
      <c r="CZQ53" s="64"/>
      <c r="CZR53" s="64"/>
      <c r="CZS53" s="64"/>
      <c r="CZT53" s="64"/>
      <c r="CZU53" s="64"/>
      <c r="CZV53" s="64"/>
      <c r="CZW53" s="64"/>
      <c r="CZX53" s="64"/>
      <c r="CZY53" s="64"/>
      <c r="CZZ53" s="64"/>
      <c r="DAA53" s="64"/>
      <c r="DAB53" s="64"/>
      <c r="DAC53" s="64"/>
      <c r="DAD53" s="64"/>
      <c r="DAE53" s="64"/>
      <c r="DAF53" s="64"/>
      <c r="DAG53" s="64"/>
      <c r="DAH53" s="64"/>
      <c r="DAI53" s="64"/>
      <c r="DAJ53" s="64"/>
      <c r="DAK53" s="64"/>
      <c r="DAL53" s="64"/>
      <c r="DAM53" s="64"/>
      <c r="DAN53" s="64"/>
      <c r="DAO53" s="64"/>
      <c r="DAP53" s="64"/>
      <c r="DAQ53" s="64"/>
      <c r="DAR53" s="64"/>
      <c r="DAS53" s="64"/>
      <c r="DAT53" s="64"/>
      <c r="DAU53" s="64"/>
      <c r="DAV53" s="64"/>
      <c r="DAW53" s="64"/>
      <c r="DAX53" s="64"/>
      <c r="DAY53" s="64"/>
      <c r="DAZ53" s="64"/>
      <c r="DBA53" s="64"/>
      <c r="DBB53" s="64"/>
      <c r="DBC53" s="64"/>
      <c r="DBD53" s="64"/>
      <c r="DBE53" s="64"/>
      <c r="DBF53" s="64"/>
      <c r="DBG53" s="64"/>
      <c r="DBH53" s="64"/>
      <c r="DBI53" s="64"/>
      <c r="DBJ53" s="64"/>
      <c r="DBK53" s="64"/>
      <c r="DBL53" s="64"/>
      <c r="DBM53" s="64"/>
      <c r="DBN53" s="64"/>
      <c r="DBO53" s="64"/>
      <c r="DBP53" s="64"/>
      <c r="DBQ53" s="64"/>
      <c r="DBR53" s="64"/>
      <c r="DBS53" s="64"/>
      <c r="DBT53" s="64"/>
      <c r="DBU53" s="64"/>
      <c r="DBV53" s="64"/>
      <c r="DBW53" s="64"/>
      <c r="DBX53" s="64"/>
      <c r="DBY53" s="64"/>
      <c r="DBZ53" s="64"/>
      <c r="DCA53" s="64"/>
      <c r="DCB53" s="64"/>
      <c r="DCC53" s="64"/>
      <c r="DCD53" s="64"/>
      <c r="DCE53" s="64"/>
      <c r="DCF53" s="64"/>
      <c r="DCG53" s="64"/>
      <c r="DCH53" s="64"/>
      <c r="DCI53" s="64"/>
      <c r="DCJ53" s="64"/>
      <c r="DCK53" s="64"/>
      <c r="DCL53" s="64"/>
      <c r="DCM53" s="64"/>
      <c r="DCN53" s="64"/>
      <c r="DCO53" s="64"/>
      <c r="DCP53" s="64"/>
      <c r="DCQ53" s="64"/>
      <c r="DCR53" s="64"/>
      <c r="DCS53" s="64"/>
      <c r="DCT53" s="64"/>
      <c r="DCU53" s="64"/>
      <c r="DCV53" s="64"/>
      <c r="DCW53" s="64"/>
      <c r="DCX53" s="64"/>
      <c r="DCY53" s="64"/>
      <c r="DCZ53" s="64"/>
      <c r="DDA53" s="64"/>
      <c r="DDB53" s="64"/>
      <c r="DDC53" s="64"/>
      <c r="DDD53" s="64"/>
      <c r="DDE53" s="64"/>
      <c r="DDF53" s="64"/>
      <c r="DDG53" s="64"/>
      <c r="DDH53" s="64"/>
      <c r="DDI53" s="64"/>
      <c r="DDJ53" s="64"/>
      <c r="DDK53" s="64"/>
      <c r="DDL53" s="64"/>
      <c r="DDM53" s="64"/>
      <c r="DDN53" s="64"/>
      <c r="DDO53" s="64"/>
      <c r="DDP53" s="64"/>
      <c r="DDQ53" s="64"/>
      <c r="DDR53" s="64"/>
      <c r="DDS53" s="64"/>
      <c r="DDT53" s="64"/>
      <c r="DDU53" s="64"/>
      <c r="DDV53" s="64"/>
      <c r="DDW53" s="64"/>
      <c r="DDX53" s="64"/>
      <c r="DDY53" s="64"/>
      <c r="DDZ53" s="64"/>
      <c r="DEA53" s="64"/>
      <c r="DEB53" s="64"/>
      <c r="DEC53" s="64"/>
      <c r="DED53" s="64"/>
      <c r="DEE53" s="64"/>
      <c r="DEF53" s="64"/>
      <c r="DEG53" s="64"/>
      <c r="DEH53" s="64"/>
      <c r="DEI53" s="64"/>
      <c r="DEJ53" s="64"/>
      <c r="DEK53" s="64"/>
      <c r="DEL53" s="64"/>
      <c r="DEM53" s="64"/>
      <c r="DEN53" s="64"/>
      <c r="DEO53" s="64"/>
      <c r="DEP53" s="64"/>
      <c r="DEQ53" s="64"/>
      <c r="DER53" s="64"/>
      <c r="DES53" s="64"/>
      <c r="DET53" s="64"/>
      <c r="DEU53" s="64"/>
      <c r="DEV53" s="64"/>
      <c r="DEW53" s="64"/>
      <c r="DEX53" s="64"/>
      <c r="DEY53" s="64"/>
      <c r="DEZ53" s="64"/>
      <c r="DFA53" s="64"/>
      <c r="DFB53" s="64"/>
      <c r="DFC53" s="64"/>
      <c r="DFD53" s="64"/>
      <c r="DFE53" s="64"/>
      <c r="DFF53" s="64"/>
      <c r="DFG53" s="64"/>
      <c r="DFH53" s="64"/>
      <c r="DFI53" s="64"/>
      <c r="DFJ53" s="64"/>
      <c r="DFK53" s="64"/>
      <c r="DFL53" s="64"/>
      <c r="DFM53" s="64"/>
      <c r="DFN53" s="64"/>
      <c r="DFO53" s="64"/>
      <c r="DFP53" s="64"/>
      <c r="DFQ53" s="64"/>
      <c r="DFR53" s="64"/>
      <c r="DFS53" s="64"/>
      <c r="DFT53" s="64"/>
      <c r="DFU53" s="64"/>
      <c r="DFV53" s="64"/>
      <c r="DFW53" s="64"/>
      <c r="DFX53" s="64"/>
      <c r="DFY53" s="64"/>
      <c r="DFZ53" s="64"/>
      <c r="DGA53" s="64"/>
      <c r="DGB53" s="64"/>
      <c r="DGC53" s="64"/>
      <c r="DGD53" s="64"/>
      <c r="DGE53" s="64"/>
      <c r="DGF53" s="64"/>
      <c r="DGG53" s="64"/>
      <c r="DGH53" s="64"/>
      <c r="DGI53" s="64"/>
      <c r="DGJ53" s="64"/>
      <c r="DGK53" s="64"/>
      <c r="DGL53" s="64"/>
      <c r="DGM53" s="64"/>
      <c r="DGN53" s="64"/>
      <c r="DGO53" s="64"/>
      <c r="DGP53" s="64"/>
      <c r="DGQ53" s="64"/>
      <c r="DGR53" s="64"/>
      <c r="DGS53" s="64"/>
      <c r="DGT53" s="64"/>
      <c r="DGU53" s="64"/>
      <c r="DGV53" s="64"/>
      <c r="DGW53" s="64"/>
      <c r="DGX53" s="64"/>
      <c r="DGY53" s="64"/>
      <c r="DGZ53" s="64"/>
      <c r="DHA53" s="64"/>
      <c r="DHB53" s="64"/>
      <c r="DHC53" s="64"/>
      <c r="DHD53" s="64"/>
      <c r="DHE53" s="64"/>
      <c r="DHF53" s="64"/>
      <c r="DHG53" s="64"/>
      <c r="DHH53" s="64"/>
      <c r="DHI53" s="64"/>
      <c r="DHJ53" s="64"/>
      <c r="DHK53" s="64"/>
      <c r="DHL53" s="64"/>
      <c r="DHM53" s="64"/>
      <c r="DHN53" s="64"/>
      <c r="DHO53" s="64"/>
      <c r="DHP53" s="64"/>
      <c r="DHQ53" s="64"/>
      <c r="DHR53" s="64"/>
      <c r="DHS53" s="64"/>
      <c r="DHT53" s="64"/>
      <c r="DHU53" s="64"/>
      <c r="DHV53" s="64"/>
      <c r="DHW53" s="64"/>
      <c r="DHX53" s="64"/>
      <c r="DHY53" s="64"/>
      <c r="DHZ53" s="64"/>
      <c r="DIA53" s="64"/>
      <c r="DIB53" s="64"/>
      <c r="DIC53" s="64"/>
      <c r="DID53" s="64"/>
      <c r="DIE53" s="64"/>
      <c r="DIF53" s="64"/>
      <c r="DIG53" s="64"/>
      <c r="DIH53" s="64"/>
      <c r="DII53" s="64"/>
      <c r="DIJ53" s="64"/>
      <c r="DIK53" s="64"/>
      <c r="DIL53" s="64"/>
      <c r="DIM53" s="64"/>
      <c r="DIN53" s="64"/>
      <c r="DIO53" s="64"/>
      <c r="DIP53" s="64"/>
      <c r="DIQ53" s="64"/>
      <c r="DIR53" s="64"/>
      <c r="DIS53" s="64"/>
      <c r="DIT53" s="64"/>
      <c r="DIU53" s="64"/>
      <c r="DIV53" s="64"/>
      <c r="DIW53" s="64"/>
      <c r="DIX53" s="64"/>
      <c r="DIY53" s="64"/>
      <c r="DIZ53" s="64"/>
      <c r="DJA53" s="64"/>
      <c r="DJB53" s="64"/>
      <c r="DJC53" s="64"/>
      <c r="DJD53" s="64"/>
      <c r="DJE53" s="64"/>
      <c r="DJF53" s="64"/>
      <c r="DJG53" s="64"/>
      <c r="DJH53" s="64"/>
      <c r="DJI53" s="64"/>
      <c r="DJJ53" s="64"/>
      <c r="DJK53" s="64"/>
      <c r="DJL53" s="64"/>
      <c r="DJM53" s="64"/>
      <c r="DJN53" s="64"/>
      <c r="DJO53" s="64"/>
      <c r="DJP53" s="64"/>
      <c r="DJQ53" s="64"/>
      <c r="DJR53" s="64"/>
      <c r="DJS53" s="64"/>
      <c r="DJT53" s="64"/>
      <c r="DJU53" s="64"/>
      <c r="DJV53" s="64"/>
      <c r="DJW53" s="64"/>
      <c r="DJX53" s="64"/>
      <c r="DJY53" s="64"/>
      <c r="DJZ53" s="64"/>
      <c r="DKA53" s="64"/>
      <c r="DKB53" s="64"/>
      <c r="DKC53" s="64"/>
      <c r="DKD53" s="64"/>
      <c r="DKE53" s="64"/>
      <c r="DKF53" s="64"/>
      <c r="DKG53" s="64"/>
      <c r="DKH53" s="64"/>
      <c r="DKI53" s="64"/>
      <c r="DKJ53" s="64"/>
      <c r="DKK53" s="64"/>
      <c r="DKL53" s="64"/>
      <c r="DKM53" s="64"/>
      <c r="DKN53" s="64"/>
      <c r="DKO53" s="64"/>
      <c r="DKP53" s="64"/>
      <c r="DKQ53" s="64"/>
      <c r="DKR53" s="64"/>
      <c r="DKS53" s="64"/>
      <c r="DKT53" s="64"/>
      <c r="DKU53" s="64"/>
      <c r="DKV53" s="64"/>
      <c r="DKW53" s="64"/>
      <c r="DKX53" s="64"/>
      <c r="DKY53" s="64"/>
      <c r="DKZ53" s="64"/>
      <c r="DLA53" s="64"/>
      <c r="DLB53" s="64"/>
      <c r="DLC53" s="64"/>
      <c r="DLD53" s="64"/>
      <c r="DLE53" s="64"/>
      <c r="DLF53" s="64"/>
      <c r="DLG53" s="64"/>
      <c r="DLH53" s="64"/>
      <c r="DLI53" s="64"/>
      <c r="DLJ53" s="64"/>
      <c r="DLK53" s="64"/>
      <c r="DLL53" s="64"/>
      <c r="DLM53" s="64"/>
      <c r="DLN53" s="64"/>
      <c r="DLO53" s="64"/>
      <c r="DLP53" s="64"/>
      <c r="DLQ53" s="64"/>
      <c r="DLR53" s="64"/>
      <c r="DLS53" s="64"/>
      <c r="DLT53" s="64"/>
      <c r="DLU53" s="64"/>
      <c r="DLV53" s="64"/>
      <c r="DLW53" s="64"/>
      <c r="DLX53" s="64"/>
      <c r="DLY53" s="64"/>
      <c r="DLZ53" s="64"/>
      <c r="DMA53" s="64"/>
      <c r="DMB53" s="64"/>
      <c r="DMC53" s="64"/>
      <c r="DMD53" s="64"/>
      <c r="DME53" s="64"/>
      <c r="DMF53" s="64"/>
      <c r="DMG53" s="64"/>
      <c r="DMH53" s="64"/>
      <c r="DMI53" s="64"/>
      <c r="DMJ53" s="64"/>
      <c r="DMK53" s="64"/>
      <c r="DML53" s="64"/>
      <c r="DMM53" s="64"/>
      <c r="DMN53" s="64"/>
      <c r="DMO53" s="64"/>
      <c r="DMP53" s="64"/>
      <c r="DMQ53" s="64"/>
      <c r="DMR53" s="64"/>
      <c r="DMS53" s="64"/>
      <c r="DMT53" s="64"/>
      <c r="DMU53" s="64"/>
      <c r="DMV53" s="64"/>
      <c r="DMW53" s="64"/>
      <c r="DMX53" s="64"/>
      <c r="DMY53" s="64"/>
      <c r="DMZ53" s="64"/>
      <c r="DNA53" s="64"/>
      <c r="DNB53" s="64"/>
      <c r="DNC53" s="64"/>
      <c r="DND53" s="64"/>
      <c r="DNE53" s="64"/>
      <c r="DNF53" s="64"/>
      <c r="DNG53" s="64"/>
      <c r="DNH53" s="64"/>
      <c r="DNI53" s="64"/>
      <c r="DNJ53" s="64"/>
      <c r="DNK53" s="64"/>
      <c r="DNL53" s="64"/>
      <c r="DNM53" s="64"/>
      <c r="DNN53" s="64"/>
      <c r="DNO53" s="64"/>
      <c r="DNP53" s="64"/>
      <c r="DNQ53" s="64"/>
      <c r="DNR53" s="64"/>
      <c r="DNS53" s="64"/>
      <c r="DNT53" s="64"/>
      <c r="DNU53" s="64"/>
      <c r="DNV53" s="64"/>
      <c r="DNW53" s="64"/>
      <c r="DNX53" s="64"/>
      <c r="DNY53" s="64"/>
      <c r="DNZ53" s="64"/>
      <c r="DOA53" s="64"/>
      <c r="DOB53" s="64"/>
      <c r="DOC53" s="64"/>
      <c r="DOD53" s="64"/>
      <c r="DOE53" s="64"/>
      <c r="DOF53" s="64"/>
      <c r="DOG53" s="64"/>
      <c r="DOH53" s="64"/>
      <c r="DOI53" s="64"/>
      <c r="DOJ53" s="64"/>
      <c r="DOK53" s="64"/>
      <c r="DOL53" s="64"/>
      <c r="DOM53" s="64"/>
      <c r="DON53" s="64"/>
      <c r="DOO53" s="64"/>
      <c r="DOP53" s="64"/>
      <c r="DOQ53" s="64"/>
      <c r="DOR53" s="64"/>
      <c r="DOS53" s="64"/>
      <c r="DOT53" s="64"/>
      <c r="DOU53" s="64"/>
      <c r="DOV53" s="64"/>
      <c r="DOW53" s="64"/>
      <c r="DOX53" s="64"/>
      <c r="DOY53" s="64"/>
      <c r="DOZ53" s="64"/>
      <c r="DPA53" s="64"/>
      <c r="DPB53" s="64"/>
      <c r="DPC53" s="64"/>
      <c r="DPD53" s="64"/>
      <c r="DPE53" s="64"/>
      <c r="DPF53" s="64"/>
      <c r="DPG53" s="64"/>
      <c r="DPH53" s="64"/>
      <c r="DPI53" s="64"/>
      <c r="DPJ53" s="64"/>
      <c r="DPK53" s="64"/>
      <c r="DPL53" s="64"/>
      <c r="DPM53" s="64"/>
      <c r="DPN53" s="64"/>
      <c r="DPO53" s="64"/>
      <c r="DPP53" s="64"/>
      <c r="DPQ53" s="64"/>
      <c r="DPR53" s="64"/>
      <c r="DPS53" s="64"/>
      <c r="DPT53" s="64"/>
      <c r="DPU53" s="64"/>
      <c r="DPV53" s="64"/>
      <c r="DPW53" s="64"/>
      <c r="DPX53" s="64"/>
      <c r="DPY53" s="64"/>
      <c r="DPZ53" s="64"/>
      <c r="DQA53" s="64"/>
      <c r="DQB53" s="64"/>
      <c r="DQC53" s="64"/>
      <c r="DQD53" s="64"/>
      <c r="DQE53" s="64"/>
      <c r="DQF53" s="64"/>
      <c r="DQG53" s="64"/>
      <c r="DQH53" s="64"/>
      <c r="DQI53" s="64"/>
      <c r="DQJ53" s="64"/>
      <c r="DQK53" s="64"/>
      <c r="DQL53" s="64"/>
      <c r="DQM53" s="64"/>
      <c r="DQN53" s="64"/>
      <c r="DQO53" s="64"/>
      <c r="DQP53" s="64"/>
      <c r="DQQ53" s="64"/>
      <c r="DQR53" s="64"/>
      <c r="DQS53" s="64"/>
      <c r="DQT53" s="64"/>
      <c r="DQU53" s="64"/>
      <c r="DQV53" s="64"/>
      <c r="DQW53" s="64"/>
      <c r="DQX53" s="64"/>
      <c r="DQY53" s="64"/>
      <c r="DQZ53" s="64"/>
      <c r="DRA53" s="64"/>
      <c r="DRB53" s="64"/>
      <c r="DRC53" s="64"/>
      <c r="DRD53" s="64"/>
      <c r="DRE53" s="64"/>
      <c r="DRF53" s="64"/>
      <c r="DRG53" s="64"/>
      <c r="DRH53" s="64"/>
      <c r="DRI53" s="64"/>
      <c r="DRJ53" s="64"/>
      <c r="DRK53" s="64"/>
      <c r="DRL53" s="64"/>
      <c r="DRM53" s="64"/>
      <c r="DRN53" s="64"/>
      <c r="DRO53" s="64"/>
      <c r="DRP53" s="64"/>
      <c r="DRQ53" s="64"/>
      <c r="DRR53" s="64"/>
      <c r="DRS53" s="64"/>
      <c r="DRT53" s="64"/>
      <c r="DRU53" s="64"/>
      <c r="DRV53" s="64"/>
      <c r="DRW53" s="64"/>
      <c r="DRX53" s="64"/>
      <c r="DRY53" s="64"/>
      <c r="DRZ53" s="64"/>
      <c r="DSA53" s="64"/>
      <c r="DSB53" s="64"/>
      <c r="DSC53" s="64"/>
      <c r="DSD53" s="64"/>
      <c r="DSE53" s="64"/>
      <c r="DSF53" s="64"/>
      <c r="DSG53" s="64"/>
      <c r="DSH53" s="64"/>
      <c r="DSI53" s="64"/>
      <c r="DSJ53" s="64"/>
      <c r="DSK53" s="64"/>
      <c r="DSL53" s="64"/>
      <c r="DSM53" s="64"/>
      <c r="DSN53" s="64"/>
      <c r="DSO53" s="64"/>
      <c r="DSP53" s="64"/>
      <c r="DSQ53" s="64"/>
      <c r="DSR53" s="64"/>
      <c r="DSS53" s="64"/>
      <c r="DST53" s="64"/>
      <c r="DSU53" s="64"/>
      <c r="DSV53" s="64"/>
      <c r="DSW53" s="64"/>
      <c r="DSX53" s="64"/>
      <c r="DSY53" s="64"/>
      <c r="DSZ53" s="64"/>
      <c r="DTA53" s="64"/>
      <c r="DTB53" s="64"/>
      <c r="DTC53" s="64"/>
      <c r="DTD53" s="64"/>
      <c r="DTE53" s="64"/>
      <c r="DTF53" s="64"/>
      <c r="DTG53" s="64"/>
      <c r="DTH53" s="64"/>
      <c r="DTI53" s="64"/>
      <c r="DTJ53" s="64"/>
      <c r="DTK53" s="64"/>
      <c r="DTL53" s="64"/>
      <c r="DTM53" s="64"/>
      <c r="DTN53" s="64"/>
      <c r="DTO53" s="64"/>
      <c r="DTP53" s="64"/>
      <c r="DTQ53" s="64"/>
      <c r="DTR53" s="64"/>
      <c r="DTS53" s="64"/>
      <c r="DTT53" s="64"/>
      <c r="DTU53" s="64"/>
      <c r="DTV53" s="64"/>
      <c r="DTW53" s="64"/>
      <c r="DTX53" s="64"/>
      <c r="DTY53" s="64"/>
      <c r="DTZ53" s="64"/>
      <c r="DUA53" s="64"/>
      <c r="DUB53" s="64"/>
      <c r="DUC53" s="64"/>
      <c r="DUD53" s="64"/>
      <c r="DUE53" s="64"/>
      <c r="DUF53" s="64"/>
      <c r="DUG53" s="64"/>
      <c r="DUH53" s="64"/>
      <c r="DUI53" s="64"/>
      <c r="DUJ53" s="64"/>
      <c r="DUK53" s="64"/>
      <c r="DUL53" s="64"/>
      <c r="DUM53" s="64"/>
      <c r="DUN53" s="64"/>
      <c r="DUO53" s="64"/>
      <c r="DUP53" s="64"/>
      <c r="DUQ53" s="64"/>
      <c r="DUR53" s="64"/>
      <c r="DUS53" s="64"/>
      <c r="DUT53" s="64"/>
      <c r="DUU53" s="64"/>
      <c r="DUV53" s="64"/>
      <c r="DUW53" s="64"/>
      <c r="DUX53" s="64"/>
      <c r="DUY53" s="64"/>
      <c r="DUZ53" s="64"/>
      <c r="DVA53" s="64"/>
      <c r="DVB53" s="64"/>
      <c r="DVC53" s="64"/>
      <c r="DVD53" s="64"/>
      <c r="DVE53" s="64"/>
      <c r="DVF53" s="64"/>
      <c r="DVG53" s="64"/>
      <c r="DVH53" s="64"/>
      <c r="DVI53" s="64"/>
      <c r="DVJ53" s="64"/>
      <c r="DVK53" s="64"/>
      <c r="DVL53" s="64"/>
      <c r="DVM53" s="64"/>
      <c r="DVN53" s="64"/>
      <c r="DVO53" s="64"/>
      <c r="DVP53" s="64"/>
      <c r="DVQ53" s="64"/>
      <c r="DVR53" s="64"/>
      <c r="DVS53" s="64"/>
      <c r="DVT53" s="64"/>
      <c r="DVU53" s="64"/>
      <c r="DVV53" s="64"/>
      <c r="DVW53" s="64"/>
      <c r="DVX53" s="64"/>
      <c r="DVY53" s="64"/>
      <c r="DVZ53" s="64"/>
      <c r="DWA53" s="64"/>
      <c r="DWB53" s="64"/>
      <c r="DWC53" s="64"/>
      <c r="DWD53" s="64"/>
      <c r="DWE53" s="64"/>
      <c r="DWF53" s="64"/>
      <c r="DWG53" s="64"/>
      <c r="DWH53" s="64"/>
      <c r="DWI53" s="64"/>
      <c r="DWJ53" s="64"/>
      <c r="DWK53" s="64"/>
      <c r="DWL53" s="64"/>
      <c r="DWM53" s="64"/>
      <c r="DWN53" s="64"/>
      <c r="DWO53" s="64"/>
      <c r="DWP53" s="64"/>
      <c r="DWQ53" s="64"/>
      <c r="DWR53" s="64"/>
      <c r="DWS53" s="64"/>
      <c r="DWT53" s="64"/>
      <c r="DWU53" s="64"/>
      <c r="DWV53" s="64"/>
      <c r="DWW53" s="64"/>
      <c r="DWX53" s="64"/>
      <c r="DWY53" s="64"/>
      <c r="DWZ53" s="64"/>
      <c r="DXA53" s="64"/>
      <c r="DXB53" s="64"/>
      <c r="DXC53" s="64"/>
      <c r="DXD53" s="64"/>
      <c r="DXE53" s="64"/>
      <c r="DXF53" s="64"/>
      <c r="DXG53" s="64"/>
      <c r="DXH53" s="64"/>
      <c r="DXI53" s="64"/>
      <c r="DXJ53" s="64"/>
      <c r="DXK53" s="64"/>
      <c r="DXL53" s="64"/>
      <c r="DXM53" s="64"/>
      <c r="DXN53" s="64"/>
      <c r="DXO53" s="64"/>
      <c r="DXP53" s="64"/>
      <c r="DXQ53" s="64"/>
      <c r="DXR53" s="64"/>
      <c r="DXS53" s="64"/>
      <c r="DXT53" s="64"/>
      <c r="DXU53" s="64"/>
      <c r="DXV53" s="64"/>
      <c r="DXW53" s="64"/>
      <c r="DXX53" s="64"/>
      <c r="DXY53" s="64"/>
      <c r="DXZ53" s="64"/>
      <c r="DYA53" s="64"/>
      <c r="DYB53" s="64"/>
      <c r="DYC53" s="64"/>
      <c r="DYD53" s="64"/>
      <c r="DYE53" s="64"/>
      <c r="DYF53" s="64"/>
      <c r="DYG53" s="64"/>
      <c r="DYH53" s="64"/>
      <c r="DYI53" s="64"/>
      <c r="DYJ53" s="64"/>
      <c r="DYK53" s="64"/>
      <c r="DYL53" s="64"/>
      <c r="DYM53" s="64"/>
      <c r="DYN53" s="64"/>
      <c r="DYO53" s="64"/>
      <c r="DYP53" s="64"/>
      <c r="DYQ53" s="64"/>
      <c r="DYR53" s="64"/>
      <c r="DYS53" s="64"/>
      <c r="DYT53" s="64"/>
      <c r="DYU53" s="64"/>
      <c r="DYV53" s="64"/>
      <c r="DYW53" s="64"/>
      <c r="DYX53" s="64"/>
      <c r="DYY53" s="64"/>
      <c r="DYZ53" s="64"/>
      <c r="DZA53" s="64"/>
      <c r="DZB53" s="64"/>
      <c r="DZC53" s="64"/>
      <c r="DZD53" s="64"/>
      <c r="DZE53" s="64"/>
      <c r="DZF53" s="64"/>
      <c r="DZG53" s="64"/>
      <c r="DZH53" s="64"/>
      <c r="DZI53" s="64"/>
      <c r="DZJ53" s="64"/>
      <c r="DZK53" s="64"/>
      <c r="DZL53" s="64"/>
      <c r="DZM53" s="64"/>
      <c r="DZN53" s="64"/>
      <c r="DZO53" s="64"/>
      <c r="DZP53" s="64"/>
      <c r="DZQ53" s="64"/>
      <c r="DZR53" s="64"/>
      <c r="DZS53" s="64"/>
      <c r="DZT53" s="64"/>
      <c r="DZU53" s="64"/>
      <c r="DZV53" s="64"/>
      <c r="DZW53" s="64"/>
      <c r="DZX53" s="64"/>
      <c r="DZY53" s="64"/>
      <c r="DZZ53" s="64"/>
      <c r="EAA53" s="64"/>
      <c r="EAB53" s="64"/>
      <c r="EAC53" s="64"/>
      <c r="EAD53" s="64"/>
      <c r="EAE53" s="64"/>
      <c r="EAF53" s="64"/>
      <c r="EAG53" s="64"/>
      <c r="EAH53" s="64"/>
      <c r="EAI53" s="64"/>
      <c r="EAJ53" s="64"/>
      <c r="EAK53" s="64"/>
      <c r="EAL53" s="64"/>
      <c r="EAM53" s="64"/>
      <c r="EAN53" s="64"/>
      <c r="EAO53" s="64"/>
      <c r="EAP53" s="64"/>
      <c r="EAQ53" s="64"/>
      <c r="EAR53" s="64"/>
      <c r="EAS53" s="64"/>
      <c r="EAT53" s="64"/>
      <c r="EAU53" s="64"/>
      <c r="EAV53" s="64"/>
      <c r="EAW53" s="64"/>
      <c r="EAX53" s="64"/>
      <c r="EAY53" s="64"/>
      <c r="EAZ53" s="64"/>
      <c r="EBA53" s="64"/>
      <c r="EBB53" s="64"/>
      <c r="EBC53" s="64"/>
      <c r="EBD53" s="64"/>
      <c r="EBE53" s="64"/>
      <c r="EBF53" s="64"/>
      <c r="EBG53" s="64"/>
      <c r="EBH53" s="64"/>
      <c r="EBI53" s="64"/>
      <c r="EBJ53" s="64"/>
      <c r="EBK53" s="64"/>
      <c r="EBL53" s="64"/>
      <c r="EBM53" s="64"/>
      <c r="EBN53" s="64"/>
      <c r="EBO53" s="64"/>
      <c r="EBP53" s="64"/>
      <c r="EBQ53" s="64"/>
      <c r="EBR53" s="64"/>
      <c r="EBS53" s="64"/>
      <c r="EBT53" s="64"/>
      <c r="EBU53" s="64"/>
      <c r="EBV53" s="64"/>
      <c r="EBW53" s="64"/>
      <c r="EBX53" s="64"/>
      <c r="EBY53" s="64"/>
      <c r="EBZ53" s="64"/>
      <c r="ECA53" s="64"/>
      <c r="ECB53" s="64"/>
      <c r="ECC53" s="64"/>
      <c r="ECD53" s="64"/>
      <c r="ECE53" s="64"/>
      <c r="ECF53" s="64"/>
      <c r="ECG53" s="64"/>
      <c r="ECH53" s="64"/>
      <c r="ECI53" s="64"/>
      <c r="ECJ53" s="64"/>
      <c r="ECK53" s="64"/>
      <c r="ECL53" s="64"/>
      <c r="ECM53" s="64"/>
      <c r="ECN53" s="64"/>
      <c r="ECO53" s="64"/>
      <c r="ECP53" s="64"/>
      <c r="ECQ53" s="64"/>
      <c r="ECR53" s="64"/>
      <c r="ECS53" s="64"/>
      <c r="ECT53" s="64"/>
      <c r="ECU53" s="64"/>
      <c r="ECV53" s="64"/>
      <c r="ECW53" s="64"/>
      <c r="ECX53" s="64"/>
      <c r="ECY53" s="64"/>
      <c r="ECZ53" s="64"/>
      <c r="EDA53" s="64"/>
      <c r="EDB53" s="64"/>
      <c r="EDC53" s="64"/>
      <c r="EDD53" s="64"/>
      <c r="EDE53" s="64"/>
      <c r="EDF53" s="64"/>
      <c r="EDG53" s="64"/>
      <c r="EDH53" s="64"/>
      <c r="EDI53" s="64"/>
      <c r="EDJ53" s="64"/>
      <c r="EDK53" s="64"/>
      <c r="EDL53" s="64"/>
      <c r="EDM53" s="64"/>
      <c r="EDN53" s="64"/>
      <c r="EDO53" s="64"/>
      <c r="EDP53" s="64"/>
      <c r="EDQ53" s="64"/>
      <c r="EDR53" s="64"/>
      <c r="EDS53" s="64"/>
      <c r="EDT53" s="64"/>
      <c r="EDU53" s="64"/>
      <c r="EDV53" s="64"/>
      <c r="EDW53" s="64"/>
      <c r="EDX53" s="64"/>
      <c r="EDY53" s="64"/>
      <c r="EDZ53" s="64"/>
      <c r="EEA53" s="64"/>
      <c r="EEB53" s="64"/>
      <c r="EEC53" s="64"/>
      <c r="EED53" s="64"/>
      <c r="EEE53" s="64"/>
      <c r="EEF53" s="64"/>
      <c r="EEG53" s="64"/>
      <c r="EEH53" s="64"/>
      <c r="EEI53" s="64"/>
      <c r="EEJ53" s="64"/>
      <c r="EEK53" s="64"/>
      <c r="EEL53" s="64"/>
      <c r="EEM53" s="64"/>
      <c r="EEN53" s="64"/>
      <c r="EEO53" s="64"/>
      <c r="EEP53" s="64"/>
      <c r="EEQ53" s="64"/>
      <c r="EER53" s="64"/>
      <c r="EES53" s="64"/>
      <c r="EET53" s="64"/>
      <c r="EEU53" s="64"/>
      <c r="EEV53" s="64"/>
      <c r="EEW53" s="64"/>
      <c r="EEX53" s="64"/>
      <c r="EEY53" s="64"/>
      <c r="EEZ53" s="64"/>
      <c r="EFA53" s="64"/>
      <c r="EFB53" s="64"/>
      <c r="EFC53" s="64"/>
      <c r="EFD53" s="64"/>
      <c r="EFE53" s="64"/>
      <c r="EFF53" s="64"/>
      <c r="EFG53" s="64"/>
      <c r="EFH53" s="64"/>
      <c r="EFI53" s="64"/>
      <c r="EFJ53" s="64"/>
      <c r="EFK53" s="64"/>
      <c r="EFL53" s="64"/>
      <c r="EFM53" s="64"/>
      <c r="EFN53" s="64"/>
      <c r="EFO53" s="64"/>
      <c r="EFP53" s="64"/>
      <c r="EFQ53" s="64"/>
      <c r="EFR53" s="64"/>
      <c r="EFS53" s="64"/>
      <c r="EFT53" s="64"/>
      <c r="EFU53" s="64"/>
      <c r="EFV53" s="64"/>
      <c r="EFW53" s="64"/>
      <c r="EFX53" s="64"/>
      <c r="EFY53" s="64"/>
      <c r="EFZ53" s="64"/>
      <c r="EGA53" s="64"/>
      <c r="EGB53" s="64"/>
      <c r="EGC53" s="64"/>
      <c r="EGD53" s="64"/>
      <c r="EGE53" s="64"/>
      <c r="EGF53" s="64"/>
      <c r="EGG53" s="64"/>
      <c r="EGH53" s="64"/>
      <c r="EGI53" s="64"/>
      <c r="EGJ53" s="64"/>
      <c r="EGK53" s="64"/>
      <c r="EGL53" s="64"/>
      <c r="EGM53" s="64"/>
      <c r="EGN53" s="64"/>
      <c r="EGO53" s="64"/>
      <c r="EGP53" s="64"/>
      <c r="EGQ53" s="64"/>
      <c r="EGR53" s="64"/>
      <c r="EGS53" s="64"/>
      <c r="EGT53" s="64"/>
      <c r="EGU53" s="64"/>
      <c r="EGV53" s="64"/>
      <c r="EGW53" s="64"/>
      <c r="EGX53" s="64"/>
      <c r="EGY53" s="64"/>
      <c r="EGZ53" s="64"/>
      <c r="EHA53" s="64"/>
      <c r="EHB53" s="64"/>
      <c r="EHC53" s="64"/>
      <c r="EHD53" s="64"/>
      <c r="EHE53" s="64"/>
      <c r="EHF53" s="64"/>
      <c r="EHG53" s="64"/>
      <c r="EHH53" s="64"/>
      <c r="EHI53" s="64"/>
      <c r="EHJ53" s="64"/>
      <c r="EHK53" s="64"/>
      <c r="EHL53" s="64"/>
      <c r="EHM53" s="64"/>
      <c r="EHN53" s="64"/>
      <c r="EHO53" s="64"/>
      <c r="EHP53" s="64"/>
      <c r="EHQ53" s="64"/>
      <c r="EHR53" s="64"/>
      <c r="EHS53" s="64"/>
      <c r="EHT53" s="64"/>
      <c r="EHU53" s="64"/>
      <c r="EHV53" s="64"/>
      <c r="EHW53" s="64"/>
      <c r="EHX53" s="64"/>
      <c r="EHY53" s="64"/>
      <c r="EHZ53" s="64"/>
      <c r="EIA53" s="64"/>
      <c r="EIB53" s="64"/>
      <c r="EIC53" s="64"/>
      <c r="EID53" s="64"/>
      <c r="EIE53" s="64"/>
      <c r="EIF53" s="64"/>
      <c r="EIG53" s="64"/>
      <c r="EIH53" s="64"/>
      <c r="EII53" s="64"/>
      <c r="EIJ53" s="64"/>
      <c r="EIK53" s="64"/>
      <c r="EIL53" s="64"/>
      <c r="EIM53" s="64"/>
      <c r="EIN53" s="64"/>
      <c r="EIO53" s="64"/>
      <c r="EIP53" s="64"/>
      <c r="EIQ53" s="64"/>
      <c r="EIR53" s="64"/>
      <c r="EIS53" s="64"/>
      <c r="EIT53" s="64"/>
      <c r="EIU53" s="64"/>
      <c r="EIV53" s="64"/>
      <c r="EIW53" s="64"/>
      <c r="EIX53" s="64"/>
      <c r="EIY53" s="64"/>
      <c r="EIZ53" s="64"/>
      <c r="EJA53" s="64"/>
      <c r="EJB53" s="64"/>
      <c r="EJC53" s="64"/>
      <c r="EJD53" s="64"/>
      <c r="EJE53" s="64"/>
      <c r="EJF53" s="64"/>
      <c r="EJG53" s="64"/>
      <c r="EJH53" s="64"/>
      <c r="EJI53" s="64"/>
      <c r="EJJ53" s="64"/>
      <c r="EJK53" s="64"/>
      <c r="EJL53" s="64"/>
      <c r="EJM53" s="64"/>
      <c r="EJN53" s="64"/>
      <c r="EJO53" s="64"/>
      <c r="EJP53" s="64"/>
      <c r="EJQ53" s="64"/>
      <c r="EJR53" s="64"/>
      <c r="EJS53" s="64"/>
      <c r="EJT53" s="64"/>
      <c r="EJU53" s="64"/>
      <c r="EJV53" s="64"/>
      <c r="EJW53" s="64"/>
      <c r="EJX53" s="64"/>
      <c r="EJY53" s="64"/>
      <c r="EJZ53" s="64"/>
      <c r="EKA53" s="64"/>
      <c r="EKB53" s="64"/>
      <c r="EKC53" s="64"/>
      <c r="EKD53" s="64"/>
      <c r="EKE53" s="64"/>
      <c r="EKF53" s="64"/>
      <c r="EKG53" s="64"/>
      <c r="EKH53" s="64"/>
      <c r="EKI53" s="64"/>
      <c r="EKJ53" s="64"/>
      <c r="EKK53" s="64"/>
      <c r="EKL53" s="64"/>
      <c r="EKM53" s="64"/>
      <c r="EKN53" s="64"/>
      <c r="EKO53" s="64"/>
      <c r="EKP53" s="64"/>
      <c r="EKQ53" s="64"/>
      <c r="EKR53" s="64"/>
      <c r="EKS53" s="64"/>
      <c r="EKT53" s="64"/>
      <c r="EKU53" s="64"/>
      <c r="EKV53" s="64"/>
      <c r="EKW53" s="64"/>
      <c r="EKX53" s="64"/>
      <c r="EKY53" s="64"/>
      <c r="EKZ53" s="64"/>
      <c r="ELA53" s="64"/>
      <c r="ELB53" s="64"/>
      <c r="ELC53" s="64"/>
      <c r="ELD53" s="64"/>
      <c r="ELE53" s="64"/>
      <c r="ELF53" s="64"/>
      <c r="ELG53" s="64"/>
      <c r="ELH53" s="64"/>
      <c r="ELI53" s="64"/>
      <c r="ELJ53" s="64"/>
      <c r="ELK53" s="64"/>
      <c r="ELL53" s="64"/>
      <c r="ELM53" s="64"/>
      <c r="ELN53" s="64"/>
      <c r="ELO53" s="64"/>
      <c r="ELP53" s="64"/>
      <c r="ELQ53" s="64"/>
      <c r="ELR53" s="64"/>
      <c r="ELS53" s="64"/>
      <c r="ELT53" s="64"/>
      <c r="ELU53" s="64"/>
      <c r="ELV53" s="64"/>
      <c r="ELW53" s="64"/>
      <c r="ELX53" s="64"/>
      <c r="ELY53" s="64"/>
      <c r="ELZ53" s="64"/>
      <c r="EMA53" s="64"/>
      <c r="EMB53" s="64"/>
      <c r="EMC53" s="64"/>
      <c r="EMD53" s="64"/>
      <c r="EME53" s="64"/>
      <c r="EMF53" s="64"/>
      <c r="EMG53" s="64"/>
      <c r="EMH53" s="64"/>
      <c r="EMI53" s="64"/>
      <c r="EMJ53" s="64"/>
      <c r="EMK53" s="64"/>
      <c r="EML53" s="64"/>
      <c r="EMM53" s="64"/>
      <c r="EMN53" s="64"/>
      <c r="EMO53" s="64"/>
      <c r="EMP53" s="64"/>
      <c r="EMQ53" s="64"/>
      <c r="EMR53" s="64"/>
      <c r="EMS53" s="64"/>
      <c r="EMT53" s="64"/>
      <c r="EMU53" s="64"/>
      <c r="EMV53" s="64"/>
      <c r="EMW53" s="64"/>
      <c r="EMX53" s="64"/>
      <c r="EMY53" s="64"/>
      <c r="EMZ53" s="64"/>
      <c r="ENA53" s="64"/>
      <c r="ENB53" s="64"/>
      <c r="ENC53" s="64"/>
      <c r="END53" s="64"/>
      <c r="ENE53" s="64"/>
      <c r="ENF53" s="64"/>
      <c r="ENG53" s="64"/>
      <c r="ENH53" s="64"/>
      <c r="ENI53" s="64"/>
      <c r="ENJ53" s="64"/>
      <c r="ENK53" s="64"/>
      <c r="ENL53" s="64"/>
      <c r="ENM53" s="64"/>
      <c r="ENN53" s="64"/>
      <c r="ENO53" s="64"/>
      <c r="ENP53" s="64"/>
      <c r="ENQ53" s="64"/>
      <c r="ENR53" s="64"/>
      <c r="ENS53" s="64"/>
      <c r="ENT53" s="64"/>
      <c r="ENU53" s="64"/>
      <c r="ENV53" s="64"/>
      <c r="ENW53" s="64"/>
      <c r="ENX53" s="64"/>
      <c r="ENY53" s="64"/>
      <c r="ENZ53" s="64"/>
      <c r="EOA53" s="64"/>
      <c r="EOB53" s="64"/>
      <c r="EOC53" s="64"/>
      <c r="EOD53" s="64"/>
      <c r="EOE53" s="64"/>
      <c r="EOF53" s="64"/>
      <c r="EOG53" s="64"/>
      <c r="EOH53" s="64"/>
      <c r="EOI53" s="64"/>
      <c r="EOJ53" s="64"/>
      <c r="EOK53" s="64"/>
      <c r="EOL53" s="64"/>
      <c r="EOM53" s="64"/>
      <c r="EON53" s="64"/>
      <c r="EOO53" s="64"/>
      <c r="EOP53" s="64"/>
      <c r="EOQ53" s="64"/>
      <c r="EOR53" s="64"/>
      <c r="EOS53" s="64"/>
      <c r="EOT53" s="64"/>
      <c r="EOU53" s="64"/>
      <c r="EOV53" s="64"/>
      <c r="EOW53" s="64"/>
      <c r="EOX53" s="64"/>
      <c r="EOY53" s="64"/>
      <c r="EOZ53" s="64"/>
      <c r="EPA53" s="64"/>
      <c r="EPB53" s="64"/>
      <c r="EPC53" s="64"/>
      <c r="EPD53" s="64"/>
      <c r="EPE53" s="64"/>
      <c r="EPF53" s="64"/>
      <c r="EPG53" s="64"/>
      <c r="EPH53" s="64"/>
      <c r="EPI53" s="64"/>
      <c r="EPJ53" s="64"/>
      <c r="EPK53" s="64"/>
      <c r="EPL53" s="64"/>
      <c r="EPM53" s="64"/>
      <c r="EPN53" s="64"/>
      <c r="EPO53" s="64"/>
      <c r="EPP53" s="64"/>
      <c r="EPQ53" s="64"/>
      <c r="EPR53" s="64"/>
      <c r="EPS53" s="64"/>
      <c r="EPT53" s="64"/>
      <c r="EPU53" s="64"/>
      <c r="EPV53" s="64"/>
      <c r="EPW53" s="64"/>
      <c r="EPX53" s="64"/>
      <c r="EPY53" s="64"/>
      <c r="EPZ53" s="64"/>
      <c r="EQA53" s="64"/>
      <c r="EQB53" s="64"/>
      <c r="EQC53" s="64"/>
      <c r="EQD53" s="64"/>
      <c r="EQE53" s="64"/>
      <c r="EQF53" s="64"/>
      <c r="EQG53" s="64"/>
      <c r="EQH53" s="64"/>
      <c r="EQI53" s="64"/>
      <c r="EQJ53" s="64"/>
      <c r="EQK53" s="64"/>
      <c r="EQL53" s="64"/>
      <c r="EQM53" s="64"/>
      <c r="EQN53" s="64"/>
      <c r="EQO53" s="64"/>
      <c r="EQP53" s="64"/>
      <c r="EQQ53" s="64"/>
      <c r="EQR53" s="64"/>
      <c r="EQS53" s="64"/>
      <c r="EQT53" s="64"/>
      <c r="EQU53" s="64"/>
      <c r="EQV53" s="64"/>
      <c r="EQW53" s="64"/>
      <c r="EQX53" s="64"/>
      <c r="EQY53" s="64"/>
      <c r="EQZ53" s="64"/>
      <c r="ERA53" s="64"/>
      <c r="ERB53" s="64"/>
      <c r="ERC53" s="64"/>
      <c r="ERD53" s="64"/>
      <c r="ERE53" s="64"/>
      <c r="ERF53" s="64"/>
      <c r="ERG53" s="64"/>
      <c r="ERH53" s="64"/>
      <c r="ERI53" s="64"/>
      <c r="ERJ53" s="64"/>
      <c r="ERK53" s="64"/>
      <c r="ERL53" s="64"/>
      <c r="ERM53" s="64"/>
      <c r="ERN53" s="64"/>
      <c r="ERO53" s="64"/>
      <c r="ERP53" s="64"/>
      <c r="ERQ53" s="64"/>
      <c r="ERR53" s="64"/>
      <c r="ERS53" s="64"/>
      <c r="ERT53" s="64"/>
      <c r="ERU53" s="64"/>
      <c r="ERV53" s="64"/>
      <c r="ERW53" s="64"/>
      <c r="ERX53" s="64"/>
      <c r="ERY53" s="64"/>
      <c r="ERZ53" s="64"/>
      <c r="ESA53" s="64"/>
      <c r="ESB53" s="64"/>
      <c r="ESC53" s="64"/>
      <c r="ESD53" s="64"/>
      <c r="ESE53" s="64"/>
      <c r="ESF53" s="64"/>
      <c r="ESG53" s="64"/>
      <c r="ESH53" s="64"/>
      <c r="ESI53" s="64"/>
      <c r="ESJ53" s="64"/>
      <c r="ESK53" s="64"/>
      <c r="ESL53" s="64"/>
      <c r="ESM53" s="64"/>
      <c r="ESN53" s="64"/>
      <c r="ESO53" s="64"/>
      <c r="ESP53" s="64"/>
      <c r="ESQ53" s="64"/>
      <c r="ESR53" s="64"/>
      <c r="ESS53" s="64"/>
      <c r="EST53" s="64"/>
      <c r="ESU53" s="64"/>
      <c r="ESV53" s="64"/>
      <c r="ESW53" s="64"/>
      <c r="ESX53" s="64"/>
      <c r="ESY53" s="64"/>
      <c r="ESZ53" s="64"/>
      <c r="ETA53" s="64"/>
      <c r="ETB53" s="64"/>
      <c r="ETC53" s="64"/>
      <c r="ETD53" s="64"/>
      <c r="ETE53" s="64"/>
      <c r="ETF53" s="64"/>
      <c r="ETG53" s="64"/>
      <c r="ETH53" s="64"/>
      <c r="ETI53" s="64"/>
      <c r="ETJ53" s="64"/>
      <c r="ETK53" s="64"/>
      <c r="ETL53" s="64"/>
      <c r="ETM53" s="64"/>
      <c r="ETN53" s="64"/>
      <c r="ETO53" s="64"/>
      <c r="ETP53" s="64"/>
      <c r="ETQ53" s="64"/>
      <c r="ETR53" s="64"/>
      <c r="ETS53" s="64"/>
      <c r="ETT53" s="64"/>
      <c r="ETU53" s="64"/>
      <c r="ETV53" s="64"/>
      <c r="ETW53" s="64"/>
      <c r="ETX53" s="64"/>
      <c r="ETY53" s="64"/>
      <c r="ETZ53" s="64"/>
      <c r="EUA53" s="64"/>
      <c r="EUB53" s="64"/>
      <c r="EUC53" s="64"/>
      <c r="EUD53" s="64"/>
      <c r="EUE53" s="64"/>
      <c r="EUF53" s="64"/>
      <c r="EUG53" s="64"/>
      <c r="EUH53" s="64"/>
      <c r="EUI53" s="64"/>
      <c r="EUJ53" s="64"/>
      <c r="EUK53" s="64"/>
      <c r="EUL53" s="64"/>
      <c r="EUM53" s="64"/>
      <c r="EUN53" s="64"/>
      <c r="EUO53" s="64"/>
      <c r="EUP53" s="64"/>
      <c r="EUQ53" s="64"/>
      <c r="EUR53" s="64"/>
      <c r="EUS53" s="64"/>
      <c r="EUT53" s="64"/>
      <c r="EUU53" s="64"/>
      <c r="EUV53" s="64"/>
      <c r="EUW53" s="64"/>
      <c r="EUX53" s="64"/>
      <c r="EUY53" s="64"/>
      <c r="EUZ53" s="64"/>
      <c r="EVA53" s="64"/>
      <c r="EVB53" s="64"/>
      <c r="EVC53" s="64"/>
      <c r="EVD53" s="64"/>
      <c r="EVE53" s="64"/>
      <c r="EVF53" s="64"/>
      <c r="EVG53" s="64"/>
      <c r="EVH53" s="64"/>
      <c r="EVI53" s="64"/>
      <c r="EVJ53" s="64"/>
      <c r="EVK53" s="64"/>
      <c r="EVL53" s="64"/>
      <c r="EVM53" s="64"/>
      <c r="EVN53" s="64"/>
      <c r="EVO53" s="64"/>
      <c r="EVP53" s="64"/>
      <c r="EVQ53" s="64"/>
      <c r="EVR53" s="64"/>
      <c r="EVS53" s="64"/>
      <c r="EVT53" s="64"/>
      <c r="EVU53" s="64"/>
      <c r="EVV53" s="64"/>
      <c r="EVW53" s="64"/>
      <c r="EVX53" s="64"/>
      <c r="EVY53" s="64"/>
      <c r="EVZ53" s="64"/>
      <c r="EWA53" s="64"/>
      <c r="EWB53" s="64"/>
      <c r="EWC53" s="64"/>
      <c r="EWD53" s="64"/>
      <c r="EWE53" s="64"/>
      <c r="EWF53" s="64"/>
      <c r="EWG53" s="64"/>
      <c r="EWH53" s="64"/>
      <c r="EWI53" s="64"/>
      <c r="EWJ53" s="64"/>
      <c r="EWK53" s="64"/>
      <c r="EWL53" s="64"/>
      <c r="EWM53" s="64"/>
      <c r="EWN53" s="64"/>
      <c r="EWO53" s="64"/>
      <c r="EWP53" s="64"/>
      <c r="EWQ53" s="64"/>
      <c r="EWR53" s="64"/>
      <c r="EWS53" s="64"/>
      <c r="EWT53" s="64"/>
      <c r="EWU53" s="64"/>
      <c r="EWV53" s="64"/>
      <c r="EWW53" s="64"/>
      <c r="EWX53" s="64"/>
      <c r="EWY53" s="64"/>
      <c r="EWZ53" s="64"/>
      <c r="EXA53" s="64"/>
      <c r="EXB53" s="64"/>
      <c r="EXC53" s="64"/>
      <c r="EXD53" s="64"/>
      <c r="EXE53" s="64"/>
      <c r="EXF53" s="64"/>
      <c r="EXG53" s="64"/>
      <c r="EXH53" s="64"/>
      <c r="EXI53" s="64"/>
      <c r="EXJ53" s="64"/>
      <c r="EXK53" s="64"/>
      <c r="EXL53" s="64"/>
      <c r="EXM53" s="64"/>
      <c r="EXN53" s="64"/>
      <c r="EXO53" s="64"/>
      <c r="EXP53" s="64"/>
      <c r="EXQ53" s="64"/>
      <c r="EXR53" s="64"/>
      <c r="EXS53" s="64"/>
      <c r="EXT53" s="64"/>
      <c r="EXU53" s="64"/>
      <c r="EXV53" s="64"/>
      <c r="EXW53" s="64"/>
      <c r="EXX53" s="64"/>
      <c r="EXY53" s="64"/>
      <c r="EXZ53" s="64"/>
      <c r="EYA53" s="64"/>
      <c r="EYB53" s="64"/>
      <c r="EYC53" s="64"/>
      <c r="EYD53" s="64"/>
      <c r="EYE53" s="64"/>
      <c r="EYF53" s="64"/>
      <c r="EYG53" s="64"/>
      <c r="EYH53" s="64"/>
      <c r="EYI53" s="64"/>
      <c r="EYJ53" s="64"/>
      <c r="EYK53" s="64"/>
      <c r="EYL53" s="64"/>
      <c r="EYM53" s="64"/>
      <c r="EYN53" s="64"/>
      <c r="EYO53" s="64"/>
      <c r="EYP53" s="64"/>
      <c r="EYQ53" s="64"/>
      <c r="EYR53" s="64"/>
      <c r="EYS53" s="64"/>
      <c r="EYT53" s="64"/>
      <c r="EYU53" s="64"/>
      <c r="EYV53" s="64"/>
      <c r="EYW53" s="64"/>
      <c r="EYX53" s="64"/>
      <c r="EYY53" s="64"/>
      <c r="EYZ53" s="64"/>
      <c r="EZA53" s="64"/>
      <c r="EZB53" s="64"/>
      <c r="EZC53" s="64"/>
      <c r="EZD53" s="64"/>
      <c r="EZE53" s="64"/>
      <c r="EZF53" s="64"/>
      <c r="EZG53" s="64"/>
      <c r="EZH53" s="64"/>
      <c r="EZI53" s="64"/>
      <c r="EZJ53" s="64"/>
      <c r="EZK53" s="64"/>
      <c r="EZL53" s="64"/>
      <c r="EZM53" s="64"/>
      <c r="EZN53" s="64"/>
      <c r="EZO53" s="64"/>
      <c r="EZP53" s="64"/>
      <c r="EZQ53" s="64"/>
      <c r="EZR53" s="64"/>
      <c r="EZS53" s="64"/>
      <c r="EZT53" s="64"/>
      <c r="EZU53" s="64"/>
      <c r="EZV53" s="64"/>
      <c r="EZW53" s="64"/>
      <c r="EZX53" s="64"/>
      <c r="EZY53" s="64"/>
      <c r="EZZ53" s="64"/>
      <c r="FAA53" s="64"/>
      <c r="FAB53" s="64"/>
      <c r="FAC53" s="64"/>
      <c r="FAD53" s="64"/>
      <c r="FAE53" s="64"/>
      <c r="FAF53" s="64"/>
      <c r="FAG53" s="64"/>
      <c r="FAH53" s="64"/>
      <c r="FAI53" s="64"/>
      <c r="FAJ53" s="64"/>
      <c r="FAK53" s="64"/>
      <c r="FAL53" s="64"/>
      <c r="FAM53" s="64"/>
      <c r="FAN53" s="64"/>
      <c r="FAO53" s="64"/>
      <c r="FAP53" s="64"/>
      <c r="FAQ53" s="64"/>
      <c r="FAR53" s="64"/>
      <c r="FAS53" s="64"/>
      <c r="FAT53" s="64"/>
      <c r="FAU53" s="64"/>
      <c r="FAV53" s="64"/>
      <c r="FAW53" s="64"/>
      <c r="FAX53" s="64"/>
      <c r="FAY53" s="64"/>
      <c r="FAZ53" s="64"/>
      <c r="FBA53" s="64"/>
      <c r="FBB53" s="64"/>
      <c r="FBC53" s="64"/>
      <c r="FBD53" s="64"/>
      <c r="FBE53" s="64"/>
      <c r="FBF53" s="64"/>
      <c r="FBG53" s="64"/>
      <c r="FBH53" s="64"/>
      <c r="FBI53" s="64"/>
      <c r="FBJ53" s="64"/>
      <c r="FBK53" s="64"/>
      <c r="FBL53" s="64"/>
      <c r="FBM53" s="64"/>
      <c r="FBN53" s="64"/>
      <c r="FBO53" s="64"/>
      <c r="FBP53" s="64"/>
      <c r="FBQ53" s="64"/>
      <c r="FBR53" s="64"/>
      <c r="FBS53" s="64"/>
      <c r="FBT53" s="64"/>
      <c r="FBU53" s="64"/>
      <c r="FBV53" s="64"/>
      <c r="FBW53" s="64"/>
      <c r="FBX53" s="64"/>
      <c r="FBY53" s="64"/>
      <c r="FBZ53" s="64"/>
      <c r="FCA53" s="64"/>
      <c r="FCB53" s="64"/>
      <c r="FCC53" s="64"/>
      <c r="FCD53" s="64"/>
      <c r="FCE53" s="64"/>
      <c r="FCF53" s="64"/>
      <c r="FCG53" s="64"/>
      <c r="FCH53" s="64"/>
      <c r="FCI53" s="64"/>
      <c r="FCJ53" s="64"/>
      <c r="FCK53" s="64"/>
      <c r="FCL53" s="64"/>
      <c r="FCM53" s="64"/>
      <c r="FCN53" s="64"/>
      <c r="FCO53" s="64"/>
      <c r="FCP53" s="64"/>
      <c r="FCQ53" s="64"/>
      <c r="FCR53" s="64"/>
      <c r="FCS53" s="64"/>
      <c r="FCT53" s="64"/>
      <c r="FCU53" s="64"/>
      <c r="FCV53" s="64"/>
      <c r="FCW53" s="64"/>
      <c r="FCX53" s="64"/>
      <c r="FCY53" s="64"/>
      <c r="FCZ53" s="64"/>
      <c r="FDA53" s="64"/>
      <c r="FDB53" s="64"/>
      <c r="FDC53" s="64"/>
      <c r="FDD53" s="64"/>
      <c r="FDE53" s="64"/>
      <c r="FDF53" s="64"/>
      <c r="FDG53" s="64"/>
      <c r="FDH53" s="64"/>
      <c r="FDI53" s="64"/>
      <c r="FDJ53" s="64"/>
      <c r="FDK53" s="64"/>
      <c r="FDL53" s="64"/>
      <c r="FDM53" s="64"/>
      <c r="FDN53" s="64"/>
      <c r="FDO53" s="64"/>
      <c r="FDP53" s="64"/>
      <c r="FDQ53" s="64"/>
      <c r="FDR53" s="64"/>
      <c r="FDS53" s="64"/>
      <c r="FDT53" s="64"/>
      <c r="FDU53" s="64"/>
      <c r="FDV53" s="64"/>
      <c r="FDW53" s="64"/>
      <c r="FDX53" s="64"/>
      <c r="FDY53" s="64"/>
      <c r="FDZ53" s="64"/>
      <c r="FEA53" s="64"/>
      <c r="FEB53" s="64"/>
      <c r="FEC53" s="64"/>
      <c r="FED53" s="64"/>
      <c r="FEE53" s="64"/>
      <c r="FEF53" s="64"/>
      <c r="FEG53" s="64"/>
      <c r="FEH53" s="64"/>
      <c r="FEI53" s="64"/>
      <c r="FEJ53" s="64"/>
      <c r="FEK53" s="64"/>
      <c r="FEL53" s="64"/>
      <c r="FEM53" s="64"/>
      <c r="FEN53" s="64"/>
      <c r="FEO53" s="64"/>
      <c r="FEP53" s="64"/>
      <c r="FEQ53" s="64"/>
      <c r="FER53" s="64"/>
      <c r="FES53" s="64"/>
      <c r="FET53" s="64"/>
      <c r="FEU53" s="64"/>
      <c r="FEV53" s="64"/>
      <c r="FEW53" s="64"/>
      <c r="FEX53" s="64"/>
      <c r="FEY53" s="64"/>
      <c r="FEZ53" s="64"/>
      <c r="FFA53" s="64"/>
      <c r="FFB53" s="64"/>
      <c r="FFC53" s="64"/>
      <c r="FFD53" s="64"/>
      <c r="FFE53" s="64"/>
      <c r="FFF53" s="64"/>
      <c r="FFG53" s="64"/>
      <c r="FFH53" s="64"/>
      <c r="FFI53" s="64"/>
      <c r="FFJ53" s="64"/>
      <c r="FFK53" s="64"/>
      <c r="FFL53" s="64"/>
      <c r="FFM53" s="64"/>
      <c r="FFN53" s="64"/>
      <c r="FFO53" s="64"/>
      <c r="FFP53" s="64"/>
      <c r="FFQ53" s="64"/>
      <c r="FFR53" s="64"/>
      <c r="FFS53" s="64"/>
      <c r="FFT53" s="64"/>
      <c r="FFU53" s="64"/>
      <c r="FFV53" s="64"/>
      <c r="FFW53" s="64"/>
      <c r="FFX53" s="64"/>
      <c r="FFY53" s="64"/>
      <c r="FFZ53" s="64"/>
      <c r="FGA53" s="64"/>
      <c r="FGB53" s="64"/>
      <c r="FGC53" s="64"/>
      <c r="FGD53" s="64"/>
      <c r="FGE53" s="64"/>
      <c r="FGF53" s="64"/>
      <c r="FGG53" s="64"/>
      <c r="FGH53" s="64"/>
      <c r="FGI53" s="64"/>
      <c r="FGJ53" s="64"/>
      <c r="FGK53" s="64"/>
      <c r="FGL53" s="64"/>
      <c r="FGM53" s="64"/>
      <c r="FGN53" s="64"/>
      <c r="FGO53" s="64"/>
      <c r="FGP53" s="64"/>
      <c r="FGQ53" s="64"/>
      <c r="FGR53" s="64"/>
      <c r="FGS53" s="64"/>
      <c r="FGT53" s="64"/>
      <c r="FGU53" s="64"/>
      <c r="FGV53" s="64"/>
      <c r="FGW53" s="64"/>
      <c r="FGX53" s="64"/>
      <c r="FGY53" s="64"/>
      <c r="FGZ53" s="64"/>
      <c r="FHA53" s="64"/>
      <c r="FHB53" s="64"/>
      <c r="FHC53" s="64"/>
      <c r="FHD53" s="64"/>
      <c r="FHE53" s="64"/>
      <c r="FHF53" s="64"/>
      <c r="FHG53" s="64"/>
      <c r="FHH53" s="64"/>
      <c r="FHI53" s="64"/>
      <c r="FHJ53" s="64"/>
      <c r="FHK53" s="64"/>
      <c r="FHL53" s="64"/>
      <c r="FHM53" s="64"/>
      <c r="FHN53" s="64"/>
      <c r="FHO53" s="64"/>
      <c r="FHP53" s="64"/>
      <c r="FHQ53" s="64"/>
      <c r="FHR53" s="64"/>
      <c r="FHS53" s="64"/>
      <c r="FHT53" s="64"/>
      <c r="FHU53" s="64"/>
      <c r="FHV53" s="64"/>
      <c r="FHW53" s="64"/>
      <c r="FHX53" s="64"/>
      <c r="FHY53" s="64"/>
      <c r="FHZ53" s="64"/>
      <c r="FIA53" s="64"/>
      <c r="FIB53" s="64"/>
      <c r="FIC53" s="64"/>
      <c r="FID53" s="64"/>
      <c r="FIE53" s="64"/>
      <c r="FIF53" s="64"/>
      <c r="FIG53" s="64"/>
      <c r="FIH53" s="64"/>
      <c r="FII53" s="64"/>
      <c r="FIJ53" s="64"/>
      <c r="FIK53" s="64"/>
      <c r="FIL53" s="64"/>
      <c r="FIM53" s="64"/>
      <c r="FIN53" s="64"/>
      <c r="FIO53" s="64"/>
      <c r="FIP53" s="64"/>
      <c r="FIQ53" s="64"/>
      <c r="FIR53" s="64"/>
      <c r="FIS53" s="64"/>
      <c r="FIT53" s="64"/>
      <c r="FIU53" s="64"/>
      <c r="FIV53" s="64"/>
      <c r="FIW53" s="64"/>
      <c r="FIX53" s="64"/>
      <c r="FIY53" s="64"/>
      <c r="FIZ53" s="64"/>
      <c r="FJA53" s="64"/>
      <c r="FJB53" s="64"/>
      <c r="FJC53" s="64"/>
      <c r="FJD53" s="64"/>
      <c r="FJE53" s="64"/>
      <c r="FJF53" s="64"/>
      <c r="FJG53" s="64"/>
      <c r="FJH53" s="64"/>
      <c r="FJI53" s="64"/>
      <c r="FJJ53" s="64"/>
      <c r="FJK53" s="64"/>
      <c r="FJL53" s="64"/>
      <c r="FJM53" s="64"/>
      <c r="FJN53" s="64"/>
      <c r="FJO53" s="64"/>
      <c r="FJP53" s="64"/>
      <c r="FJQ53" s="64"/>
      <c r="FJR53" s="64"/>
      <c r="FJS53" s="64"/>
      <c r="FJT53" s="64"/>
      <c r="FJU53" s="64"/>
      <c r="FJV53" s="64"/>
      <c r="FJW53" s="64"/>
      <c r="FJX53" s="64"/>
      <c r="FJY53" s="64"/>
      <c r="FJZ53" s="64"/>
      <c r="FKA53" s="64"/>
      <c r="FKB53" s="64"/>
      <c r="FKC53" s="64"/>
      <c r="FKD53" s="64"/>
      <c r="FKE53" s="64"/>
      <c r="FKF53" s="64"/>
      <c r="FKG53" s="64"/>
      <c r="FKH53" s="64"/>
      <c r="FKI53" s="64"/>
      <c r="FKJ53" s="64"/>
      <c r="FKK53" s="64"/>
      <c r="FKL53" s="64"/>
      <c r="FKM53" s="64"/>
      <c r="FKN53" s="64"/>
      <c r="FKO53" s="64"/>
      <c r="FKP53" s="64"/>
      <c r="FKQ53" s="64"/>
      <c r="FKR53" s="64"/>
      <c r="FKS53" s="64"/>
      <c r="FKT53" s="64"/>
      <c r="FKU53" s="64"/>
      <c r="FKV53" s="64"/>
      <c r="FKW53" s="64"/>
      <c r="FKX53" s="64"/>
      <c r="FKY53" s="64"/>
      <c r="FKZ53" s="64"/>
      <c r="FLA53" s="64"/>
      <c r="FLB53" s="64"/>
      <c r="FLC53" s="64"/>
      <c r="FLD53" s="64"/>
      <c r="FLE53" s="64"/>
      <c r="FLF53" s="64"/>
      <c r="FLG53" s="64"/>
      <c r="FLH53" s="64"/>
      <c r="FLI53" s="64"/>
      <c r="FLJ53" s="64"/>
      <c r="FLK53" s="64"/>
      <c r="FLL53" s="64"/>
      <c r="FLM53" s="64"/>
      <c r="FLN53" s="64"/>
      <c r="FLO53" s="64"/>
      <c r="FLP53" s="64"/>
      <c r="FLQ53" s="64"/>
      <c r="FLR53" s="64"/>
      <c r="FLS53" s="64"/>
      <c r="FLT53" s="64"/>
      <c r="FLU53" s="64"/>
      <c r="FLV53" s="64"/>
      <c r="FLW53" s="64"/>
      <c r="FLX53" s="64"/>
      <c r="FLY53" s="64"/>
      <c r="FLZ53" s="64"/>
      <c r="FMA53" s="64"/>
      <c r="FMB53" s="64"/>
      <c r="FMC53" s="64"/>
      <c r="FMD53" s="64"/>
      <c r="FME53" s="64"/>
      <c r="FMF53" s="64"/>
      <c r="FMG53" s="64"/>
      <c r="FMH53" s="64"/>
      <c r="FMI53" s="64"/>
      <c r="FMJ53" s="64"/>
      <c r="FMK53" s="64"/>
      <c r="FML53" s="64"/>
      <c r="FMM53" s="64"/>
      <c r="FMN53" s="64"/>
      <c r="FMO53" s="64"/>
      <c r="FMP53" s="64"/>
      <c r="FMQ53" s="64"/>
      <c r="FMR53" s="64"/>
      <c r="FMS53" s="64"/>
      <c r="FMT53" s="64"/>
      <c r="FMU53" s="64"/>
      <c r="FMV53" s="64"/>
      <c r="FMW53" s="64"/>
      <c r="FMX53" s="64"/>
      <c r="FMY53" s="64"/>
      <c r="FMZ53" s="64"/>
      <c r="FNA53" s="64"/>
      <c r="FNB53" s="64"/>
      <c r="FNC53" s="64"/>
      <c r="FND53" s="64"/>
      <c r="FNE53" s="64"/>
      <c r="FNF53" s="64"/>
      <c r="FNG53" s="64"/>
      <c r="FNH53" s="64"/>
      <c r="FNI53" s="64"/>
      <c r="FNJ53" s="64"/>
      <c r="FNK53" s="64"/>
      <c r="FNL53" s="64"/>
      <c r="FNM53" s="64"/>
      <c r="FNN53" s="64"/>
      <c r="FNO53" s="64"/>
      <c r="FNP53" s="64"/>
      <c r="FNQ53" s="64"/>
      <c r="FNR53" s="64"/>
      <c r="FNS53" s="64"/>
      <c r="FNT53" s="64"/>
      <c r="FNU53" s="64"/>
      <c r="FNV53" s="64"/>
      <c r="FNW53" s="64"/>
      <c r="FNX53" s="64"/>
      <c r="FNY53" s="64"/>
      <c r="FNZ53" s="64"/>
      <c r="FOA53" s="64"/>
      <c r="FOB53" s="64"/>
      <c r="FOC53" s="64"/>
      <c r="FOD53" s="64"/>
      <c r="FOE53" s="64"/>
      <c r="FOF53" s="64"/>
      <c r="FOG53" s="64"/>
      <c r="FOH53" s="64"/>
      <c r="FOI53" s="64"/>
      <c r="FOJ53" s="64"/>
      <c r="FOK53" s="64"/>
      <c r="FOL53" s="64"/>
      <c r="FOM53" s="64"/>
      <c r="FON53" s="64"/>
      <c r="FOO53" s="64"/>
      <c r="FOP53" s="64"/>
      <c r="FOQ53" s="64"/>
      <c r="FOR53" s="64"/>
      <c r="FOS53" s="64"/>
      <c r="FOT53" s="64"/>
      <c r="FOU53" s="64"/>
      <c r="FOV53" s="64"/>
      <c r="FOW53" s="64"/>
      <c r="FOX53" s="64"/>
      <c r="FOY53" s="64"/>
      <c r="FOZ53" s="64"/>
      <c r="FPA53" s="64"/>
      <c r="FPB53" s="64"/>
      <c r="FPC53" s="64"/>
      <c r="FPD53" s="64"/>
      <c r="FPE53" s="64"/>
      <c r="FPF53" s="64"/>
      <c r="FPG53" s="64"/>
      <c r="FPH53" s="64"/>
      <c r="FPI53" s="64"/>
      <c r="FPJ53" s="64"/>
      <c r="FPK53" s="64"/>
      <c r="FPL53" s="64"/>
      <c r="FPM53" s="64"/>
      <c r="FPN53" s="64"/>
      <c r="FPO53" s="64"/>
      <c r="FPP53" s="64"/>
      <c r="FPQ53" s="64"/>
      <c r="FPR53" s="64"/>
      <c r="FPS53" s="64"/>
      <c r="FPT53" s="64"/>
      <c r="FPU53" s="64"/>
      <c r="FPV53" s="64"/>
      <c r="FPW53" s="64"/>
      <c r="FPX53" s="64"/>
      <c r="FPY53" s="64"/>
      <c r="FPZ53" s="64"/>
      <c r="FQA53" s="64"/>
      <c r="FQB53" s="64"/>
      <c r="FQC53" s="64"/>
      <c r="FQD53" s="64"/>
      <c r="FQE53" s="64"/>
      <c r="FQF53" s="64"/>
      <c r="FQG53" s="64"/>
      <c r="FQH53" s="64"/>
      <c r="FQI53" s="64"/>
      <c r="FQJ53" s="64"/>
      <c r="FQK53" s="64"/>
      <c r="FQL53" s="64"/>
      <c r="FQM53" s="64"/>
      <c r="FQN53" s="64"/>
      <c r="FQO53" s="64"/>
      <c r="FQP53" s="64"/>
      <c r="FQQ53" s="64"/>
      <c r="FQR53" s="64"/>
      <c r="FQS53" s="64"/>
      <c r="FQT53" s="64"/>
      <c r="FQU53" s="64"/>
      <c r="FQV53" s="64"/>
      <c r="FQW53" s="64"/>
      <c r="FQX53" s="64"/>
      <c r="FQY53" s="64"/>
      <c r="FQZ53" s="64"/>
      <c r="FRA53" s="64"/>
      <c r="FRB53" s="64"/>
      <c r="FRC53" s="64"/>
      <c r="FRD53" s="64"/>
      <c r="FRE53" s="64"/>
      <c r="FRF53" s="64"/>
      <c r="FRG53" s="64"/>
      <c r="FRH53" s="64"/>
      <c r="FRI53" s="64"/>
      <c r="FRJ53" s="64"/>
      <c r="FRK53" s="64"/>
      <c r="FRL53" s="64"/>
      <c r="FRM53" s="64"/>
      <c r="FRN53" s="64"/>
      <c r="FRO53" s="64"/>
      <c r="FRP53" s="64"/>
      <c r="FRQ53" s="64"/>
      <c r="FRR53" s="64"/>
      <c r="FRS53" s="64"/>
      <c r="FRT53" s="64"/>
      <c r="FRU53" s="64"/>
      <c r="FRV53" s="64"/>
      <c r="FRW53" s="64"/>
      <c r="FRX53" s="64"/>
      <c r="FRY53" s="64"/>
      <c r="FRZ53" s="64"/>
      <c r="FSA53" s="64"/>
      <c r="FSB53" s="64"/>
      <c r="FSC53" s="64"/>
      <c r="FSD53" s="64"/>
      <c r="FSE53" s="64"/>
      <c r="FSF53" s="64"/>
      <c r="FSG53" s="64"/>
      <c r="FSH53" s="64"/>
      <c r="FSI53" s="64"/>
      <c r="FSJ53" s="64"/>
      <c r="FSK53" s="64"/>
      <c r="FSL53" s="64"/>
      <c r="FSM53" s="64"/>
      <c r="FSN53" s="64"/>
      <c r="FSO53" s="64"/>
      <c r="FSP53" s="64"/>
      <c r="FSQ53" s="64"/>
      <c r="FSR53" s="64"/>
      <c r="FSS53" s="64"/>
      <c r="FST53" s="64"/>
      <c r="FSU53" s="64"/>
      <c r="FSV53" s="64"/>
      <c r="FSW53" s="64"/>
      <c r="FSX53" s="64"/>
      <c r="FSY53" s="64"/>
      <c r="FSZ53" s="64"/>
      <c r="FTA53" s="64"/>
      <c r="FTB53" s="64"/>
      <c r="FTC53" s="64"/>
      <c r="FTD53" s="64"/>
      <c r="FTE53" s="64"/>
      <c r="FTF53" s="64"/>
      <c r="FTG53" s="64"/>
      <c r="FTH53" s="64"/>
      <c r="FTI53" s="64"/>
      <c r="FTJ53" s="64"/>
      <c r="FTK53" s="64"/>
      <c r="FTL53" s="64"/>
      <c r="FTM53" s="64"/>
      <c r="FTN53" s="64"/>
      <c r="FTO53" s="64"/>
      <c r="FTP53" s="64"/>
      <c r="FTQ53" s="64"/>
      <c r="FTR53" s="64"/>
      <c r="FTS53" s="64"/>
      <c r="FTT53" s="64"/>
      <c r="FTU53" s="64"/>
      <c r="FTV53" s="64"/>
      <c r="FTW53" s="64"/>
      <c r="FTX53" s="64"/>
      <c r="FTY53" s="64"/>
      <c r="FTZ53" s="64"/>
      <c r="FUA53" s="64"/>
      <c r="FUB53" s="64"/>
      <c r="FUC53" s="64"/>
      <c r="FUD53" s="64"/>
      <c r="FUE53" s="64"/>
      <c r="FUF53" s="64"/>
      <c r="FUG53" s="64"/>
      <c r="FUH53" s="64"/>
      <c r="FUI53" s="64"/>
      <c r="FUJ53" s="64"/>
      <c r="FUK53" s="64"/>
      <c r="FUL53" s="64"/>
      <c r="FUM53" s="64"/>
      <c r="FUN53" s="64"/>
      <c r="FUO53" s="64"/>
      <c r="FUP53" s="64"/>
      <c r="FUQ53" s="64"/>
      <c r="FUR53" s="64"/>
      <c r="FUS53" s="64"/>
      <c r="FUT53" s="64"/>
      <c r="FUU53" s="64"/>
      <c r="FUV53" s="64"/>
      <c r="FUW53" s="64"/>
      <c r="FUX53" s="64"/>
      <c r="FUY53" s="64"/>
      <c r="FUZ53" s="64"/>
      <c r="FVA53" s="64"/>
      <c r="FVB53" s="64"/>
      <c r="FVC53" s="64"/>
      <c r="FVD53" s="64"/>
      <c r="FVE53" s="64"/>
      <c r="FVF53" s="64"/>
      <c r="FVG53" s="64"/>
      <c r="FVH53" s="64"/>
      <c r="FVI53" s="64"/>
      <c r="FVJ53" s="64"/>
      <c r="FVK53" s="64"/>
      <c r="FVL53" s="64"/>
      <c r="FVM53" s="64"/>
      <c r="FVN53" s="64"/>
      <c r="FVO53" s="64"/>
      <c r="FVP53" s="64"/>
      <c r="FVQ53" s="64"/>
      <c r="FVR53" s="64"/>
      <c r="FVS53" s="64"/>
      <c r="FVT53" s="64"/>
      <c r="FVU53" s="64"/>
      <c r="FVV53" s="64"/>
      <c r="FVW53" s="64"/>
      <c r="FVX53" s="64"/>
      <c r="FVY53" s="64"/>
      <c r="FVZ53" s="64"/>
      <c r="FWA53" s="64"/>
      <c r="FWB53" s="64"/>
      <c r="FWC53" s="64"/>
      <c r="FWD53" s="64"/>
      <c r="FWE53" s="64"/>
      <c r="FWF53" s="64"/>
      <c r="FWG53" s="64"/>
      <c r="FWH53" s="64"/>
      <c r="FWI53" s="64"/>
      <c r="FWJ53" s="64"/>
      <c r="FWK53" s="64"/>
      <c r="FWL53" s="64"/>
      <c r="FWM53" s="64"/>
      <c r="FWN53" s="64"/>
      <c r="FWO53" s="64"/>
      <c r="FWP53" s="64"/>
      <c r="FWQ53" s="64"/>
      <c r="FWR53" s="64"/>
      <c r="FWS53" s="64"/>
      <c r="FWT53" s="64"/>
      <c r="FWU53" s="64"/>
      <c r="FWV53" s="64"/>
      <c r="FWW53" s="64"/>
      <c r="FWX53" s="64"/>
      <c r="FWY53" s="64"/>
      <c r="FWZ53" s="64"/>
      <c r="FXA53" s="64"/>
      <c r="FXB53" s="64"/>
      <c r="FXC53" s="64"/>
      <c r="FXD53" s="64"/>
      <c r="FXE53" s="64"/>
      <c r="FXF53" s="64"/>
      <c r="FXG53" s="64"/>
      <c r="FXH53" s="64"/>
      <c r="FXI53" s="64"/>
      <c r="FXJ53" s="64"/>
      <c r="FXK53" s="64"/>
      <c r="FXL53" s="64"/>
      <c r="FXM53" s="64"/>
      <c r="FXN53" s="64"/>
      <c r="FXO53" s="64"/>
      <c r="FXP53" s="64"/>
      <c r="FXQ53" s="64"/>
      <c r="FXR53" s="64"/>
      <c r="FXS53" s="64"/>
      <c r="FXT53" s="64"/>
      <c r="FXU53" s="64"/>
      <c r="FXV53" s="64"/>
      <c r="FXW53" s="64"/>
      <c r="FXX53" s="64"/>
      <c r="FXY53" s="64"/>
      <c r="FXZ53" s="64"/>
      <c r="FYA53" s="64"/>
      <c r="FYB53" s="64"/>
      <c r="FYC53" s="64"/>
      <c r="FYD53" s="64"/>
      <c r="FYE53" s="64"/>
      <c r="FYF53" s="64"/>
      <c r="FYG53" s="64"/>
      <c r="FYH53" s="64"/>
      <c r="FYI53" s="64"/>
      <c r="FYJ53" s="64"/>
      <c r="FYK53" s="64"/>
      <c r="FYL53" s="64"/>
      <c r="FYM53" s="64"/>
      <c r="FYN53" s="64"/>
      <c r="FYO53" s="64"/>
      <c r="FYP53" s="64"/>
      <c r="FYQ53" s="64"/>
      <c r="FYR53" s="64"/>
      <c r="FYS53" s="64"/>
      <c r="FYT53" s="64"/>
      <c r="FYU53" s="64"/>
      <c r="FYV53" s="64"/>
      <c r="FYW53" s="64"/>
      <c r="FYX53" s="64"/>
      <c r="FYY53" s="64"/>
      <c r="FYZ53" s="64"/>
      <c r="FZA53" s="64"/>
      <c r="FZB53" s="64"/>
      <c r="FZC53" s="64"/>
      <c r="FZD53" s="64"/>
      <c r="FZE53" s="64"/>
      <c r="FZF53" s="64"/>
      <c r="FZG53" s="64"/>
      <c r="FZH53" s="64"/>
      <c r="FZI53" s="64"/>
      <c r="FZJ53" s="64"/>
      <c r="FZK53" s="64"/>
      <c r="FZL53" s="64"/>
      <c r="FZM53" s="64"/>
      <c r="FZN53" s="64"/>
      <c r="FZO53" s="64"/>
      <c r="FZP53" s="64"/>
      <c r="FZQ53" s="64"/>
      <c r="FZR53" s="64"/>
      <c r="FZS53" s="64"/>
      <c r="FZT53" s="64"/>
      <c r="FZU53" s="64"/>
      <c r="FZV53" s="64"/>
      <c r="FZW53" s="64"/>
      <c r="FZX53" s="64"/>
      <c r="FZY53" s="64"/>
      <c r="FZZ53" s="64"/>
      <c r="GAA53" s="64"/>
      <c r="GAB53" s="64"/>
      <c r="GAC53" s="64"/>
      <c r="GAD53" s="64"/>
      <c r="GAE53" s="64"/>
      <c r="GAF53" s="64"/>
      <c r="GAG53" s="64"/>
      <c r="GAH53" s="64"/>
      <c r="GAI53" s="64"/>
      <c r="GAJ53" s="64"/>
      <c r="GAK53" s="64"/>
      <c r="GAL53" s="64"/>
      <c r="GAM53" s="64"/>
      <c r="GAN53" s="64"/>
      <c r="GAO53" s="64"/>
      <c r="GAP53" s="64"/>
      <c r="GAQ53" s="64"/>
      <c r="GAR53" s="64"/>
      <c r="GAS53" s="64"/>
      <c r="GAT53" s="64"/>
      <c r="GAU53" s="64"/>
      <c r="GAV53" s="64"/>
      <c r="GAW53" s="64"/>
      <c r="GAX53" s="64"/>
      <c r="GAY53" s="64"/>
      <c r="GAZ53" s="64"/>
      <c r="GBA53" s="64"/>
      <c r="GBB53" s="64"/>
      <c r="GBC53" s="64"/>
      <c r="GBD53" s="64"/>
      <c r="GBE53" s="64"/>
      <c r="GBF53" s="64"/>
      <c r="GBG53" s="64"/>
      <c r="GBH53" s="64"/>
      <c r="GBI53" s="64"/>
      <c r="GBJ53" s="64"/>
      <c r="GBK53" s="64"/>
      <c r="GBL53" s="64"/>
      <c r="GBM53" s="64"/>
      <c r="GBN53" s="64"/>
      <c r="GBO53" s="64"/>
      <c r="GBP53" s="64"/>
      <c r="GBQ53" s="64"/>
      <c r="GBR53" s="64"/>
      <c r="GBS53" s="64"/>
      <c r="GBT53" s="64"/>
      <c r="GBU53" s="64"/>
      <c r="GBV53" s="64"/>
      <c r="GBW53" s="64"/>
      <c r="GBX53" s="64"/>
      <c r="GBY53" s="64"/>
      <c r="GBZ53" s="64"/>
      <c r="GCA53" s="64"/>
      <c r="GCB53" s="64"/>
      <c r="GCC53" s="64"/>
      <c r="GCD53" s="64"/>
      <c r="GCE53" s="64"/>
      <c r="GCF53" s="64"/>
      <c r="GCG53" s="64"/>
      <c r="GCH53" s="64"/>
      <c r="GCI53" s="64"/>
      <c r="GCJ53" s="64"/>
      <c r="GCK53" s="64"/>
      <c r="GCL53" s="64"/>
      <c r="GCM53" s="64"/>
      <c r="GCN53" s="64"/>
      <c r="GCO53" s="64"/>
      <c r="GCP53" s="64"/>
      <c r="GCQ53" s="64"/>
      <c r="GCR53" s="64"/>
      <c r="GCS53" s="64"/>
      <c r="GCT53" s="64"/>
      <c r="GCU53" s="64"/>
      <c r="GCV53" s="64"/>
      <c r="GCW53" s="64"/>
      <c r="GCX53" s="64"/>
      <c r="GCY53" s="64"/>
      <c r="GCZ53" s="64"/>
      <c r="GDA53" s="64"/>
      <c r="GDB53" s="64"/>
      <c r="GDC53" s="64"/>
      <c r="GDD53" s="64"/>
      <c r="GDE53" s="64"/>
      <c r="GDF53" s="64"/>
      <c r="GDG53" s="64"/>
      <c r="GDH53" s="64"/>
      <c r="GDI53" s="64"/>
      <c r="GDJ53" s="64"/>
      <c r="GDK53" s="64"/>
      <c r="GDL53" s="64"/>
      <c r="GDM53" s="64"/>
      <c r="GDN53" s="64"/>
      <c r="GDO53" s="64"/>
      <c r="GDP53" s="64"/>
      <c r="GDQ53" s="64"/>
      <c r="GDR53" s="64"/>
      <c r="GDS53" s="64"/>
      <c r="GDT53" s="64"/>
      <c r="GDU53" s="64"/>
      <c r="GDV53" s="64"/>
      <c r="GDW53" s="64"/>
      <c r="GDX53" s="64"/>
      <c r="GDY53" s="64"/>
      <c r="GDZ53" s="64"/>
      <c r="GEA53" s="64"/>
      <c r="GEB53" s="64"/>
      <c r="GEC53" s="64"/>
      <c r="GED53" s="64"/>
      <c r="GEE53" s="64"/>
      <c r="GEF53" s="64"/>
      <c r="GEG53" s="64"/>
      <c r="GEH53" s="64"/>
      <c r="GEI53" s="64"/>
      <c r="GEJ53" s="64"/>
      <c r="GEK53" s="64"/>
      <c r="GEL53" s="64"/>
      <c r="GEM53" s="64"/>
      <c r="GEN53" s="64"/>
      <c r="GEO53" s="64"/>
      <c r="GEP53" s="64"/>
      <c r="GEQ53" s="64"/>
      <c r="GER53" s="64"/>
      <c r="GES53" s="64"/>
      <c r="GET53" s="64"/>
      <c r="GEU53" s="64"/>
      <c r="GEV53" s="64"/>
      <c r="GEW53" s="64"/>
      <c r="GEX53" s="64"/>
      <c r="GEY53" s="64"/>
      <c r="GEZ53" s="64"/>
      <c r="GFA53" s="64"/>
      <c r="GFB53" s="64"/>
      <c r="GFC53" s="64"/>
      <c r="GFD53" s="64"/>
      <c r="GFE53" s="64"/>
      <c r="GFF53" s="64"/>
      <c r="GFG53" s="64"/>
      <c r="GFH53" s="64"/>
      <c r="GFI53" s="64"/>
      <c r="GFJ53" s="64"/>
      <c r="GFK53" s="64"/>
      <c r="GFL53" s="64"/>
      <c r="GFM53" s="64"/>
      <c r="GFN53" s="64"/>
      <c r="GFO53" s="64"/>
      <c r="GFP53" s="64"/>
      <c r="GFQ53" s="64"/>
      <c r="GFR53" s="64"/>
      <c r="GFS53" s="64"/>
      <c r="GFT53" s="64"/>
      <c r="GFU53" s="64"/>
      <c r="GFV53" s="64"/>
      <c r="GFW53" s="64"/>
      <c r="GFX53" s="64"/>
      <c r="GFY53" s="64"/>
      <c r="GFZ53" s="64"/>
      <c r="GGA53" s="64"/>
      <c r="GGB53" s="64"/>
      <c r="GGC53" s="64"/>
      <c r="GGD53" s="64"/>
      <c r="GGE53" s="64"/>
      <c r="GGF53" s="64"/>
      <c r="GGG53" s="64"/>
      <c r="GGH53" s="64"/>
      <c r="GGI53" s="64"/>
      <c r="GGJ53" s="64"/>
      <c r="GGK53" s="64"/>
      <c r="GGL53" s="64"/>
      <c r="GGM53" s="64"/>
      <c r="GGN53" s="64"/>
      <c r="GGO53" s="64"/>
      <c r="GGP53" s="64"/>
      <c r="GGQ53" s="64"/>
      <c r="GGR53" s="64"/>
      <c r="GGS53" s="64"/>
      <c r="GGT53" s="64"/>
      <c r="GGU53" s="64"/>
      <c r="GGV53" s="64"/>
      <c r="GGW53" s="64"/>
      <c r="GGX53" s="64"/>
      <c r="GGY53" s="64"/>
      <c r="GGZ53" s="64"/>
      <c r="GHA53" s="64"/>
      <c r="GHB53" s="64"/>
      <c r="GHC53" s="64"/>
      <c r="GHD53" s="64"/>
      <c r="GHE53" s="64"/>
      <c r="GHF53" s="64"/>
      <c r="GHG53" s="64"/>
      <c r="GHH53" s="64"/>
      <c r="GHI53" s="64"/>
      <c r="GHJ53" s="64"/>
      <c r="GHK53" s="64"/>
      <c r="GHL53" s="64"/>
      <c r="GHM53" s="64"/>
      <c r="GHN53" s="64"/>
      <c r="GHO53" s="64"/>
      <c r="GHP53" s="64"/>
      <c r="GHQ53" s="64"/>
      <c r="GHR53" s="64"/>
      <c r="GHS53" s="64"/>
      <c r="GHT53" s="64"/>
      <c r="GHU53" s="64"/>
      <c r="GHV53" s="64"/>
      <c r="GHW53" s="64"/>
      <c r="GHX53" s="64"/>
      <c r="GHY53" s="64"/>
      <c r="GHZ53" s="64"/>
      <c r="GIA53" s="64"/>
      <c r="GIB53" s="64"/>
      <c r="GIC53" s="64"/>
      <c r="GID53" s="64"/>
      <c r="GIE53" s="64"/>
      <c r="GIF53" s="64"/>
      <c r="GIG53" s="64"/>
      <c r="GIH53" s="64"/>
      <c r="GII53" s="64"/>
      <c r="GIJ53" s="64"/>
      <c r="GIK53" s="64"/>
      <c r="GIL53" s="64"/>
      <c r="GIM53" s="64"/>
      <c r="GIN53" s="64"/>
      <c r="GIO53" s="64"/>
      <c r="GIP53" s="64"/>
      <c r="GIQ53" s="64"/>
      <c r="GIR53" s="64"/>
      <c r="GIS53" s="64"/>
      <c r="GIT53" s="64"/>
      <c r="GIU53" s="64"/>
      <c r="GIV53" s="64"/>
      <c r="GIW53" s="64"/>
      <c r="GIX53" s="64"/>
      <c r="GIY53" s="64"/>
      <c r="GIZ53" s="64"/>
      <c r="GJA53" s="64"/>
      <c r="GJB53" s="64"/>
      <c r="GJC53" s="64"/>
      <c r="GJD53" s="64"/>
      <c r="GJE53" s="64"/>
      <c r="GJF53" s="64"/>
      <c r="GJG53" s="64"/>
      <c r="GJH53" s="64"/>
      <c r="GJI53" s="64"/>
      <c r="GJJ53" s="64"/>
      <c r="GJK53" s="64"/>
      <c r="GJL53" s="64"/>
      <c r="GJM53" s="64"/>
      <c r="GJN53" s="64"/>
      <c r="GJO53" s="64"/>
      <c r="GJP53" s="64"/>
      <c r="GJQ53" s="64"/>
      <c r="GJR53" s="64"/>
      <c r="GJS53" s="64"/>
      <c r="GJT53" s="64"/>
      <c r="GJU53" s="64"/>
      <c r="GJV53" s="64"/>
      <c r="GJW53" s="64"/>
      <c r="GJX53" s="64"/>
      <c r="GJY53" s="64"/>
      <c r="GJZ53" s="64"/>
      <c r="GKA53" s="64"/>
      <c r="GKB53" s="64"/>
      <c r="GKC53" s="64"/>
      <c r="GKD53" s="64"/>
      <c r="GKE53" s="64"/>
      <c r="GKF53" s="64"/>
      <c r="GKG53" s="64"/>
      <c r="GKH53" s="64"/>
      <c r="GKI53" s="64"/>
      <c r="GKJ53" s="64"/>
      <c r="GKK53" s="64"/>
      <c r="GKL53" s="64"/>
      <c r="GKM53" s="64"/>
      <c r="GKN53" s="64"/>
      <c r="GKO53" s="64"/>
      <c r="GKP53" s="64"/>
      <c r="GKQ53" s="64"/>
      <c r="GKR53" s="64"/>
      <c r="GKS53" s="64"/>
      <c r="GKT53" s="64"/>
      <c r="GKU53" s="64"/>
      <c r="GKV53" s="64"/>
      <c r="GKW53" s="64"/>
      <c r="GKX53" s="64"/>
      <c r="GKY53" s="64"/>
      <c r="GKZ53" s="64"/>
      <c r="GLA53" s="64"/>
      <c r="GLB53" s="64"/>
      <c r="GLC53" s="64"/>
      <c r="GLD53" s="64"/>
      <c r="GLE53" s="64"/>
      <c r="GLF53" s="64"/>
      <c r="GLG53" s="64"/>
      <c r="GLH53" s="64"/>
      <c r="GLI53" s="64"/>
      <c r="GLJ53" s="64"/>
      <c r="GLK53" s="64"/>
      <c r="GLL53" s="64"/>
      <c r="GLM53" s="64"/>
      <c r="GLN53" s="64"/>
      <c r="GLO53" s="64"/>
      <c r="GLP53" s="64"/>
      <c r="GLQ53" s="64"/>
      <c r="GLR53" s="64"/>
      <c r="GLS53" s="64"/>
      <c r="GLT53" s="64"/>
      <c r="GLU53" s="64"/>
      <c r="GLV53" s="64"/>
      <c r="GLW53" s="64"/>
      <c r="GLX53" s="64"/>
      <c r="GLY53" s="64"/>
      <c r="GLZ53" s="64"/>
      <c r="GMA53" s="64"/>
      <c r="GMB53" s="64"/>
      <c r="GMC53" s="64"/>
      <c r="GMD53" s="64"/>
      <c r="GME53" s="64"/>
      <c r="GMF53" s="64"/>
      <c r="GMG53" s="64"/>
      <c r="GMH53" s="64"/>
      <c r="GMI53" s="64"/>
      <c r="GMJ53" s="64"/>
      <c r="GMK53" s="64"/>
      <c r="GML53" s="64"/>
      <c r="GMM53" s="64"/>
      <c r="GMN53" s="64"/>
      <c r="GMO53" s="64"/>
      <c r="GMP53" s="64"/>
      <c r="GMQ53" s="64"/>
      <c r="GMR53" s="64"/>
      <c r="GMS53" s="64"/>
      <c r="GMT53" s="64"/>
      <c r="GMU53" s="64"/>
      <c r="GMV53" s="64"/>
      <c r="GMW53" s="64"/>
      <c r="GMX53" s="64"/>
      <c r="GMY53" s="64"/>
      <c r="GMZ53" s="64"/>
      <c r="GNA53" s="64"/>
      <c r="GNB53" s="64"/>
      <c r="GNC53" s="64"/>
      <c r="GND53" s="64"/>
      <c r="GNE53" s="64"/>
      <c r="GNF53" s="64"/>
      <c r="GNG53" s="64"/>
      <c r="GNH53" s="64"/>
      <c r="GNI53" s="64"/>
      <c r="GNJ53" s="64"/>
      <c r="GNK53" s="64"/>
      <c r="GNL53" s="64"/>
      <c r="GNM53" s="64"/>
      <c r="GNN53" s="64"/>
      <c r="GNO53" s="64"/>
      <c r="GNP53" s="64"/>
      <c r="GNQ53" s="64"/>
      <c r="GNR53" s="64"/>
      <c r="GNS53" s="64"/>
      <c r="GNT53" s="64"/>
      <c r="GNU53" s="64"/>
      <c r="GNV53" s="64"/>
      <c r="GNW53" s="64"/>
      <c r="GNX53" s="64"/>
      <c r="GNY53" s="64"/>
      <c r="GNZ53" s="64"/>
      <c r="GOA53" s="64"/>
      <c r="GOB53" s="64"/>
      <c r="GOC53" s="64"/>
      <c r="GOD53" s="64"/>
      <c r="GOE53" s="64"/>
      <c r="GOF53" s="64"/>
      <c r="GOG53" s="64"/>
      <c r="GOH53" s="64"/>
      <c r="GOI53" s="64"/>
      <c r="GOJ53" s="64"/>
      <c r="GOK53" s="64"/>
      <c r="GOL53" s="64"/>
      <c r="GOM53" s="64"/>
      <c r="GON53" s="64"/>
      <c r="GOO53" s="64"/>
      <c r="GOP53" s="64"/>
      <c r="GOQ53" s="64"/>
      <c r="GOR53" s="64"/>
      <c r="GOS53" s="64"/>
      <c r="GOT53" s="64"/>
      <c r="GOU53" s="64"/>
      <c r="GOV53" s="64"/>
      <c r="GOW53" s="64"/>
      <c r="GOX53" s="64"/>
      <c r="GOY53" s="64"/>
      <c r="GOZ53" s="64"/>
      <c r="GPA53" s="64"/>
      <c r="GPB53" s="64"/>
      <c r="GPC53" s="64"/>
      <c r="GPD53" s="64"/>
      <c r="GPE53" s="64"/>
      <c r="GPF53" s="64"/>
      <c r="GPG53" s="64"/>
      <c r="GPH53" s="64"/>
      <c r="GPI53" s="64"/>
      <c r="GPJ53" s="64"/>
      <c r="GPK53" s="64"/>
      <c r="GPL53" s="64"/>
      <c r="GPM53" s="64"/>
      <c r="GPN53" s="64"/>
      <c r="GPO53" s="64"/>
      <c r="GPP53" s="64"/>
      <c r="GPQ53" s="64"/>
      <c r="GPR53" s="64"/>
      <c r="GPS53" s="64"/>
      <c r="GPT53" s="64"/>
      <c r="GPU53" s="64"/>
      <c r="GPV53" s="64"/>
      <c r="GPW53" s="64"/>
      <c r="GPX53" s="64"/>
      <c r="GPY53" s="64"/>
      <c r="GPZ53" s="64"/>
      <c r="GQA53" s="64"/>
      <c r="GQB53" s="64"/>
      <c r="GQC53" s="64"/>
      <c r="GQD53" s="64"/>
      <c r="GQE53" s="64"/>
      <c r="GQF53" s="64"/>
      <c r="GQG53" s="64"/>
      <c r="GQH53" s="64"/>
      <c r="GQI53" s="64"/>
      <c r="GQJ53" s="64"/>
      <c r="GQK53" s="64"/>
      <c r="GQL53" s="64"/>
      <c r="GQM53" s="64"/>
      <c r="GQN53" s="64"/>
      <c r="GQO53" s="64"/>
      <c r="GQP53" s="64"/>
      <c r="GQQ53" s="64"/>
      <c r="GQR53" s="64"/>
      <c r="GQS53" s="64"/>
      <c r="GQT53" s="64"/>
      <c r="GQU53" s="64"/>
      <c r="GQV53" s="64"/>
      <c r="GQW53" s="64"/>
      <c r="GQX53" s="64"/>
      <c r="GQY53" s="64"/>
      <c r="GQZ53" s="64"/>
      <c r="GRA53" s="64"/>
      <c r="GRB53" s="64"/>
      <c r="GRC53" s="64"/>
      <c r="GRD53" s="64"/>
      <c r="GRE53" s="64"/>
      <c r="GRF53" s="64"/>
      <c r="GRG53" s="64"/>
      <c r="GRH53" s="64"/>
      <c r="GRI53" s="64"/>
      <c r="GRJ53" s="64"/>
      <c r="GRK53" s="64"/>
      <c r="GRL53" s="64"/>
      <c r="GRM53" s="64"/>
      <c r="GRN53" s="64"/>
      <c r="GRO53" s="64"/>
      <c r="GRP53" s="64"/>
      <c r="GRQ53" s="64"/>
      <c r="GRR53" s="64"/>
      <c r="GRS53" s="64"/>
      <c r="GRT53" s="64"/>
      <c r="GRU53" s="64"/>
      <c r="GRV53" s="64"/>
      <c r="GRW53" s="64"/>
      <c r="GRX53" s="64"/>
      <c r="GRY53" s="64"/>
      <c r="GRZ53" s="64"/>
      <c r="GSA53" s="64"/>
      <c r="GSB53" s="64"/>
      <c r="GSC53" s="64"/>
      <c r="GSD53" s="64"/>
      <c r="GSE53" s="64"/>
      <c r="GSF53" s="64"/>
      <c r="GSG53" s="64"/>
      <c r="GSH53" s="64"/>
      <c r="GSI53" s="64"/>
      <c r="GSJ53" s="64"/>
      <c r="GSK53" s="64"/>
      <c r="GSL53" s="64"/>
      <c r="GSM53" s="64"/>
      <c r="GSN53" s="64"/>
      <c r="GSO53" s="64"/>
      <c r="GSP53" s="64"/>
      <c r="GSQ53" s="64"/>
      <c r="GSR53" s="64"/>
      <c r="GSS53" s="64"/>
      <c r="GST53" s="64"/>
      <c r="GSU53" s="64"/>
      <c r="GSV53" s="64"/>
      <c r="GSW53" s="64"/>
      <c r="GSX53" s="64"/>
      <c r="GSY53" s="64"/>
      <c r="GSZ53" s="64"/>
      <c r="GTA53" s="64"/>
      <c r="GTB53" s="64"/>
      <c r="GTC53" s="64"/>
      <c r="GTD53" s="64"/>
      <c r="GTE53" s="64"/>
      <c r="GTF53" s="64"/>
      <c r="GTG53" s="64"/>
      <c r="GTH53" s="64"/>
      <c r="GTI53" s="64"/>
      <c r="GTJ53" s="64"/>
      <c r="GTK53" s="64"/>
      <c r="GTL53" s="64"/>
      <c r="GTM53" s="64"/>
      <c r="GTN53" s="64"/>
      <c r="GTO53" s="64"/>
      <c r="GTP53" s="64"/>
      <c r="GTQ53" s="64"/>
      <c r="GTR53" s="64"/>
      <c r="GTS53" s="64"/>
      <c r="GTT53" s="64"/>
      <c r="GTU53" s="64"/>
      <c r="GTV53" s="64"/>
      <c r="GTW53" s="64"/>
      <c r="GTX53" s="64"/>
      <c r="GTY53" s="64"/>
      <c r="GTZ53" s="64"/>
      <c r="GUA53" s="64"/>
      <c r="GUB53" s="64"/>
      <c r="GUC53" s="64"/>
      <c r="GUD53" s="64"/>
      <c r="GUE53" s="64"/>
      <c r="GUF53" s="64"/>
      <c r="GUG53" s="64"/>
      <c r="GUH53" s="64"/>
      <c r="GUI53" s="64"/>
      <c r="GUJ53" s="64"/>
      <c r="GUK53" s="64"/>
      <c r="GUL53" s="64"/>
      <c r="GUM53" s="64"/>
      <c r="GUN53" s="64"/>
      <c r="GUO53" s="64"/>
      <c r="GUP53" s="64"/>
      <c r="GUQ53" s="64"/>
      <c r="GUR53" s="64"/>
      <c r="GUS53" s="64"/>
      <c r="GUT53" s="64"/>
      <c r="GUU53" s="64"/>
      <c r="GUV53" s="64"/>
      <c r="GUW53" s="64"/>
      <c r="GUX53" s="64"/>
      <c r="GUY53" s="64"/>
      <c r="GUZ53" s="64"/>
      <c r="GVA53" s="64"/>
      <c r="GVB53" s="64"/>
      <c r="GVC53" s="64"/>
      <c r="GVD53" s="64"/>
      <c r="GVE53" s="64"/>
      <c r="GVF53" s="64"/>
      <c r="GVG53" s="64"/>
      <c r="GVH53" s="64"/>
      <c r="GVI53" s="64"/>
      <c r="GVJ53" s="64"/>
      <c r="GVK53" s="64"/>
      <c r="GVL53" s="64"/>
      <c r="GVM53" s="64"/>
      <c r="GVN53" s="64"/>
      <c r="GVO53" s="64"/>
      <c r="GVP53" s="64"/>
      <c r="GVQ53" s="64"/>
      <c r="GVR53" s="64"/>
      <c r="GVS53" s="64"/>
      <c r="GVT53" s="64"/>
      <c r="GVU53" s="64"/>
      <c r="GVV53" s="64"/>
      <c r="GVW53" s="64"/>
      <c r="GVX53" s="64"/>
      <c r="GVY53" s="64"/>
      <c r="GVZ53" s="64"/>
      <c r="GWA53" s="64"/>
      <c r="GWB53" s="64"/>
      <c r="GWC53" s="64"/>
      <c r="GWD53" s="64"/>
      <c r="GWE53" s="64"/>
      <c r="GWF53" s="64"/>
      <c r="GWG53" s="64"/>
      <c r="GWH53" s="64"/>
      <c r="GWI53" s="64"/>
      <c r="GWJ53" s="64"/>
      <c r="GWK53" s="64"/>
      <c r="GWL53" s="64"/>
      <c r="GWM53" s="64"/>
      <c r="GWN53" s="64"/>
      <c r="GWO53" s="64"/>
      <c r="GWP53" s="64"/>
      <c r="GWQ53" s="64"/>
      <c r="GWR53" s="64"/>
      <c r="GWS53" s="64"/>
      <c r="GWT53" s="64"/>
      <c r="GWU53" s="64"/>
      <c r="GWV53" s="64"/>
      <c r="GWW53" s="64"/>
      <c r="GWX53" s="64"/>
      <c r="GWY53" s="64"/>
      <c r="GWZ53" s="64"/>
      <c r="GXA53" s="64"/>
      <c r="GXB53" s="64"/>
      <c r="GXC53" s="64"/>
      <c r="GXD53" s="64"/>
      <c r="GXE53" s="64"/>
      <c r="GXF53" s="64"/>
      <c r="GXG53" s="64"/>
      <c r="GXH53" s="64"/>
      <c r="GXI53" s="64"/>
      <c r="GXJ53" s="64"/>
      <c r="GXK53" s="64"/>
      <c r="GXL53" s="64"/>
      <c r="GXM53" s="64"/>
      <c r="GXN53" s="64"/>
      <c r="GXO53" s="64"/>
      <c r="GXP53" s="64"/>
      <c r="GXQ53" s="64"/>
      <c r="GXR53" s="64"/>
      <c r="GXS53" s="64"/>
      <c r="GXT53" s="64"/>
      <c r="GXU53" s="64"/>
      <c r="GXV53" s="64"/>
      <c r="GXW53" s="64"/>
      <c r="GXX53" s="64"/>
      <c r="GXY53" s="64"/>
      <c r="GXZ53" s="64"/>
      <c r="GYA53" s="64"/>
      <c r="GYB53" s="64"/>
      <c r="GYC53" s="64"/>
      <c r="GYD53" s="64"/>
      <c r="GYE53" s="64"/>
      <c r="GYF53" s="64"/>
      <c r="GYG53" s="64"/>
      <c r="GYH53" s="64"/>
      <c r="GYI53" s="64"/>
      <c r="GYJ53" s="64"/>
      <c r="GYK53" s="64"/>
      <c r="GYL53" s="64"/>
      <c r="GYM53" s="64"/>
      <c r="GYN53" s="64"/>
      <c r="GYO53" s="64"/>
      <c r="GYP53" s="64"/>
      <c r="GYQ53" s="64"/>
      <c r="GYR53" s="64"/>
      <c r="GYS53" s="64"/>
      <c r="GYT53" s="64"/>
      <c r="GYU53" s="64"/>
      <c r="GYV53" s="64"/>
      <c r="GYW53" s="64"/>
      <c r="GYX53" s="64"/>
      <c r="GYY53" s="64"/>
      <c r="GYZ53" s="64"/>
      <c r="GZA53" s="64"/>
      <c r="GZB53" s="64"/>
      <c r="GZC53" s="64"/>
      <c r="GZD53" s="64"/>
      <c r="GZE53" s="64"/>
      <c r="GZF53" s="64"/>
      <c r="GZG53" s="64"/>
      <c r="GZH53" s="64"/>
      <c r="GZI53" s="64"/>
      <c r="GZJ53" s="64"/>
      <c r="GZK53" s="64"/>
      <c r="GZL53" s="64"/>
      <c r="GZM53" s="64"/>
      <c r="GZN53" s="64"/>
      <c r="GZO53" s="64"/>
      <c r="GZP53" s="64"/>
      <c r="GZQ53" s="64"/>
      <c r="GZR53" s="64"/>
      <c r="GZS53" s="64"/>
      <c r="GZT53" s="64"/>
      <c r="GZU53" s="64"/>
      <c r="GZV53" s="64"/>
      <c r="GZW53" s="64"/>
      <c r="GZX53" s="64"/>
      <c r="GZY53" s="64"/>
      <c r="GZZ53" s="64"/>
      <c r="HAA53" s="64"/>
      <c r="HAB53" s="64"/>
      <c r="HAC53" s="64"/>
      <c r="HAD53" s="64"/>
      <c r="HAE53" s="64"/>
      <c r="HAF53" s="64"/>
      <c r="HAG53" s="64"/>
      <c r="HAH53" s="64"/>
      <c r="HAI53" s="64"/>
      <c r="HAJ53" s="64"/>
      <c r="HAK53" s="64"/>
      <c r="HAL53" s="64"/>
      <c r="HAM53" s="64"/>
      <c r="HAN53" s="64"/>
      <c r="HAO53" s="64"/>
      <c r="HAP53" s="64"/>
      <c r="HAQ53" s="64"/>
      <c r="HAR53" s="64"/>
      <c r="HAS53" s="64"/>
      <c r="HAT53" s="64"/>
      <c r="HAU53" s="64"/>
      <c r="HAV53" s="64"/>
      <c r="HAW53" s="64"/>
      <c r="HAX53" s="64"/>
      <c r="HAY53" s="64"/>
      <c r="HAZ53" s="64"/>
      <c r="HBA53" s="64"/>
      <c r="HBB53" s="64"/>
      <c r="HBC53" s="64"/>
      <c r="HBD53" s="64"/>
      <c r="HBE53" s="64"/>
      <c r="HBF53" s="64"/>
      <c r="HBG53" s="64"/>
      <c r="HBH53" s="64"/>
      <c r="HBI53" s="64"/>
      <c r="HBJ53" s="64"/>
      <c r="HBK53" s="64"/>
      <c r="HBL53" s="64"/>
      <c r="HBM53" s="64"/>
      <c r="HBN53" s="64"/>
      <c r="HBO53" s="64"/>
      <c r="HBP53" s="64"/>
      <c r="HBQ53" s="64"/>
      <c r="HBR53" s="64"/>
      <c r="HBS53" s="64"/>
      <c r="HBT53" s="64"/>
      <c r="HBU53" s="64"/>
      <c r="HBV53" s="64"/>
      <c r="HBW53" s="64"/>
      <c r="HBX53" s="64"/>
      <c r="HBY53" s="64"/>
      <c r="HBZ53" s="64"/>
      <c r="HCA53" s="64"/>
      <c r="HCB53" s="64"/>
      <c r="HCC53" s="64"/>
      <c r="HCD53" s="64"/>
      <c r="HCE53" s="64"/>
      <c r="HCF53" s="64"/>
      <c r="HCG53" s="64"/>
      <c r="HCH53" s="64"/>
      <c r="HCI53" s="64"/>
      <c r="HCJ53" s="64"/>
      <c r="HCK53" s="64"/>
      <c r="HCL53" s="64"/>
      <c r="HCM53" s="64"/>
      <c r="HCN53" s="64"/>
      <c r="HCO53" s="64"/>
      <c r="HCP53" s="64"/>
      <c r="HCQ53" s="64"/>
      <c r="HCR53" s="64"/>
      <c r="HCS53" s="64"/>
      <c r="HCT53" s="64"/>
      <c r="HCU53" s="64"/>
      <c r="HCV53" s="64"/>
      <c r="HCW53" s="64"/>
      <c r="HCX53" s="64"/>
      <c r="HCY53" s="64"/>
      <c r="HCZ53" s="64"/>
      <c r="HDA53" s="64"/>
      <c r="HDB53" s="64"/>
      <c r="HDC53" s="64"/>
      <c r="HDD53" s="64"/>
      <c r="HDE53" s="64"/>
      <c r="HDF53" s="64"/>
      <c r="HDG53" s="64"/>
      <c r="HDH53" s="64"/>
      <c r="HDI53" s="64"/>
      <c r="HDJ53" s="64"/>
      <c r="HDK53" s="64"/>
      <c r="HDL53" s="64"/>
      <c r="HDM53" s="64"/>
      <c r="HDN53" s="64"/>
      <c r="HDO53" s="64"/>
      <c r="HDP53" s="64"/>
      <c r="HDQ53" s="64"/>
      <c r="HDR53" s="64"/>
      <c r="HDS53" s="64"/>
      <c r="HDT53" s="64"/>
      <c r="HDU53" s="64"/>
      <c r="HDV53" s="64"/>
      <c r="HDW53" s="64"/>
      <c r="HDX53" s="64"/>
      <c r="HDY53" s="64"/>
      <c r="HDZ53" s="64"/>
      <c r="HEA53" s="64"/>
      <c r="HEB53" s="64"/>
      <c r="HEC53" s="64"/>
      <c r="HED53" s="64"/>
      <c r="HEE53" s="64"/>
      <c r="HEF53" s="64"/>
      <c r="HEG53" s="64"/>
      <c r="HEH53" s="64"/>
      <c r="HEI53" s="64"/>
      <c r="HEJ53" s="64"/>
      <c r="HEK53" s="64"/>
      <c r="HEL53" s="64"/>
      <c r="HEM53" s="64"/>
      <c r="HEN53" s="64"/>
      <c r="HEO53" s="64"/>
      <c r="HEP53" s="64"/>
      <c r="HEQ53" s="64"/>
      <c r="HER53" s="64"/>
      <c r="HES53" s="64"/>
      <c r="HET53" s="64"/>
      <c r="HEU53" s="64"/>
      <c r="HEV53" s="64"/>
      <c r="HEW53" s="64"/>
      <c r="HEX53" s="64"/>
      <c r="HEY53" s="64"/>
      <c r="HEZ53" s="64"/>
      <c r="HFA53" s="64"/>
      <c r="HFB53" s="64"/>
      <c r="HFC53" s="64"/>
      <c r="HFD53" s="64"/>
      <c r="HFE53" s="64"/>
      <c r="HFF53" s="64"/>
      <c r="HFG53" s="64"/>
      <c r="HFH53" s="64"/>
      <c r="HFI53" s="64"/>
      <c r="HFJ53" s="64"/>
      <c r="HFK53" s="64"/>
      <c r="HFL53" s="64"/>
      <c r="HFM53" s="64"/>
      <c r="HFN53" s="64"/>
      <c r="HFO53" s="64"/>
      <c r="HFP53" s="64"/>
      <c r="HFQ53" s="64"/>
      <c r="HFR53" s="64"/>
      <c r="HFS53" s="64"/>
      <c r="HFT53" s="64"/>
      <c r="HFU53" s="64"/>
      <c r="HFV53" s="64"/>
      <c r="HFW53" s="64"/>
      <c r="HFX53" s="64"/>
      <c r="HFY53" s="64"/>
      <c r="HFZ53" s="64"/>
      <c r="HGA53" s="64"/>
      <c r="HGB53" s="64"/>
      <c r="HGC53" s="64"/>
      <c r="HGD53" s="64"/>
      <c r="HGE53" s="64"/>
      <c r="HGF53" s="64"/>
      <c r="HGG53" s="64"/>
      <c r="HGH53" s="64"/>
      <c r="HGI53" s="64"/>
      <c r="HGJ53" s="64"/>
      <c r="HGK53" s="64"/>
      <c r="HGL53" s="64"/>
      <c r="HGM53" s="64"/>
      <c r="HGN53" s="64"/>
      <c r="HGO53" s="64"/>
      <c r="HGP53" s="64"/>
      <c r="HGQ53" s="64"/>
      <c r="HGR53" s="64"/>
      <c r="HGS53" s="64"/>
      <c r="HGT53" s="64"/>
      <c r="HGU53" s="64"/>
      <c r="HGV53" s="64"/>
      <c r="HGW53" s="64"/>
      <c r="HGX53" s="64"/>
      <c r="HGY53" s="64"/>
      <c r="HGZ53" s="64"/>
      <c r="HHA53" s="64"/>
      <c r="HHB53" s="64"/>
      <c r="HHC53" s="64"/>
      <c r="HHD53" s="64"/>
      <c r="HHE53" s="64"/>
      <c r="HHF53" s="64"/>
      <c r="HHG53" s="64"/>
      <c r="HHH53" s="64"/>
      <c r="HHI53" s="64"/>
      <c r="HHJ53" s="64"/>
      <c r="HHK53" s="64"/>
      <c r="HHL53" s="64"/>
      <c r="HHM53" s="64"/>
      <c r="HHN53" s="64"/>
      <c r="HHO53" s="64"/>
      <c r="HHP53" s="64"/>
      <c r="HHQ53" s="64"/>
      <c r="HHR53" s="64"/>
      <c r="HHS53" s="64"/>
      <c r="HHT53" s="64"/>
      <c r="HHU53" s="64"/>
      <c r="HHV53" s="64"/>
      <c r="HHW53" s="64"/>
      <c r="HHX53" s="64"/>
      <c r="HHY53" s="64"/>
      <c r="HHZ53" s="64"/>
      <c r="HIA53" s="64"/>
      <c r="HIB53" s="64"/>
      <c r="HIC53" s="64"/>
      <c r="HID53" s="64"/>
      <c r="HIE53" s="64"/>
      <c r="HIF53" s="64"/>
      <c r="HIG53" s="64"/>
      <c r="HIH53" s="64"/>
      <c r="HII53" s="64"/>
      <c r="HIJ53" s="64"/>
      <c r="HIK53" s="64"/>
      <c r="HIL53" s="64"/>
      <c r="HIM53" s="64"/>
      <c r="HIN53" s="64"/>
      <c r="HIO53" s="64"/>
      <c r="HIP53" s="64"/>
      <c r="HIQ53" s="64"/>
      <c r="HIR53" s="64"/>
      <c r="HIS53" s="64"/>
      <c r="HIT53" s="64"/>
      <c r="HIU53" s="64"/>
      <c r="HIV53" s="64"/>
      <c r="HIW53" s="64"/>
      <c r="HIX53" s="64"/>
      <c r="HIY53" s="64"/>
      <c r="HIZ53" s="64"/>
      <c r="HJA53" s="64"/>
      <c r="HJB53" s="64"/>
      <c r="HJC53" s="64"/>
      <c r="HJD53" s="64"/>
      <c r="HJE53" s="64"/>
      <c r="HJF53" s="64"/>
      <c r="HJG53" s="64"/>
      <c r="HJH53" s="64"/>
      <c r="HJI53" s="64"/>
      <c r="HJJ53" s="64"/>
      <c r="HJK53" s="64"/>
      <c r="HJL53" s="64"/>
      <c r="HJM53" s="64"/>
      <c r="HJN53" s="64"/>
      <c r="HJO53" s="64"/>
      <c r="HJP53" s="64"/>
      <c r="HJQ53" s="64"/>
      <c r="HJR53" s="64"/>
      <c r="HJS53" s="64"/>
      <c r="HJT53" s="64"/>
      <c r="HJU53" s="64"/>
      <c r="HJV53" s="64"/>
      <c r="HJW53" s="64"/>
      <c r="HJX53" s="64"/>
      <c r="HJY53" s="64"/>
      <c r="HJZ53" s="64"/>
      <c r="HKA53" s="64"/>
      <c r="HKB53" s="64"/>
      <c r="HKC53" s="64"/>
      <c r="HKD53" s="64"/>
      <c r="HKE53" s="64"/>
      <c r="HKF53" s="64"/>
      <c r="HKG53" s="64"/>
      <c r="HKH53" s="64"/>
      <c r="HKI53" s="64"/>
      <c r="HKJ53" s="64"/>
      <c r="HKK53" s="64"/>
      <c r="HKL53" s="64"/>
      <c r="HKM53" s="64"/>
      <c r="HKN53" s="64"/>
      <c r="HKO53" s="64"/>
      <c r="HKP53" s="64"/>
      <c r="HKQ53" s="64"/>
      <c r="HKR53" s="64"/>
      <c r="HKS53" s="64"/>
      <c r="HKT53" s="64"/>
      <c r="HKU53" s="64"/>
      <c r="HKV53" s="64"/>
      <c r="HKW53" s="64"/>
      <c r="HKX53" s="64"/>
      <c r="HKY53" s="64"/>
      <c r="HKZ53" s="64"/>
      <c r="HLA53" s="64"/>
      <c r="HLB53" s="64"/>
      <c r="HLC53" s="64"/>
      <c r="HLD53" s="64"/>
      <c r="HLE53" s="64"/>
      <c r="HLF53" s="64"/>
      <c r="HLG53" s="64"/>
      <c r="HLH53" s="64"/>
      <c r="HLI53" s="64"/>
      <c r="HLJ53" s="64"/>
      <c r="HLK53" s="64"/>
      <c r="HLL53" s="64"/>
      <c r="HLM53" s="64"/>
      <c r="HLN53" s="64"/>
      <c r="HLO53" s="64"/>
      <c r="HLP53" s="64"/>
      <c r="HLQ53" s="64"/>
      <c r="HLR53" s="64"/>
      <c r="HLS53" s="64"/>
      <c r="HLT53" s="64"/>
      <c r="HLU53" s="64"/>
      <c r="HLV53" s="64"/>
      <c r="HLW53" s="64"/>
      <c r="HLX53" s="64"/>
      <c r="HLY53" s="64"/>
      <c r="HLZ53" s="64"/>
      <c r="HMA53" s="64"/>
      <c r="HMB53" s="64"/>
      <c r="HMC53" s="64"/>
      <c r="HMD53" s="64"/>
      <c r="HME53" s="64"/>
      <c r="HMF53" s="64"/>
      <c r="HMG53" s="64"/>
      <c r="HMH53" s="64"/>
      <c r="HMI53" s="64"/>
      <c r="HMJ53" s="64"/>
      <c r="HMK53" s="64"/>
      <c r="HML53" s="64"/>
      <c r="HMM53" s="64"/>
      <c r="HMN53" s="64"/>
      <c r="HMO53" s="64"/>
      <c r="HMP53" s="64"/>
      <c r="HMQ53" s="64"/>
      <c r="HMR53" s="64"/>
      <c r="HMS53" s="64"/>
      <c r="HMT53" s="64"/>
      <c r="HMU53" s="64"/>
      <c r="HMV53" s="64"/>
      <c r="HMW53" s="64"/>
      <c r="HMX53" s="64"/>
      <c r="HMY53" s="64"/>
      <c r="HMZ53" s="64"/>
      <c r="HNA53" s="64"/>
      <c r="HNB53" s="64"/>
      <c r="HNC53" s="64"/>
      <c r="HND53" s="64"/>
      <c r="HNE53" s="64"/>
      <c r="HNF53" s="64"/>
      <c r="HNG53" s="64"/>
      <c r="HNH53" s="64"/>
      <c r="HNI53" s="64"/>
      <c r="HNJ53" s="64"/>
      <c r="HNK53" s="64"/>
      <c r="HNL53" s="64"/>
      <c r="HNM53" s="64"/>
      <c r="HNN53" s="64"/>
      <c r="HNO53" s="64"/>
      <c r="HNP53" s="64"/>
      <c r="HNQ53" s="64"/>
      <c r="HNR53" s="64"/>
      <c r="HNS53" s="64"/>
      <c r="HNT53" s="64"/>
      <c r="HNU53" s="64"/>
      <c r="HNV53" s="64"/>
      <c r="HNW53" s="64"/>
      <c r="HNX53" s="64"/>
      <c r="HNY53" s="64"/>
      <c r="HNZ53" s="64"/>
      <c r="HOA53" s="64"/>
      <c r="HOB53" s="64"/>
      <c r="HOC53" s="64"/>
      <c r="HOD53" s="64"/>
      <c r="HOE53" s="64"/>
      <c r="HOF53" s="64"/>
      <c r="HOG53" s="64"/>
      <c r="HOH53" s="64"/>
      <c r="HOI53" s="64"/>
      <c r="HOJ53" s="64"/>
      <c r="HOK53" s="64"/>
      <c r="HOL53" s="64"/>
      <c r="HOM53" s="64"/>
      <c r="HON53" s="64"/>
      <c r="HOO53" s="64"/>
      <c r="HOP53" s="64"/>
      <c r="HOQ53" s="64"/>
      <c r="HOR53" s="64"/>
      <c r="HOS53" s="64"/>
      <c r="HOT53" s="64"/>
      <c r="HOU53" s="64"/>
      <c r="HOV53" s="64"/>
      <c r="HOW53" s="64"/>
      <c r="HOX53" s="64"/>
      <c r="HOY53" s="64"/>
      <c r="HOZ53" s="64"/>
      <c r="HPA53" s="64"/>
      <c r="HPB53" s="64"/>
      <c r="HPC53" s="64"/>
      <c r="HPD53" s="64"/>
      <c r="HPE53" s="64"/>
      <c r="HPF53" s="64"/>
      <c r="HPG53" s="64"/>
      <c r="HPH53" s="64"/>
      <c r="HPI53" s="64"/>
      <c r="HPJ53" s="64"/>
      <c r="HPK53" s="64"/>
      <c r="HPL53" s="64"/>
      <c r="HPM53" s="64"/>
      <c r="HPN53" s="64"/>
      <c r="HPO53" s="64"/>
      <c r="HPP53" s="64"/>
      <c r="HPQ53" s="64"/>
      <c r="HPR53" s="64"/>
      <c r="HPS53" s="64"/>
      <c r="HPT53" s="64"/>
      <c r="HPU53" s="64"/>
      <c r="HPV53" s="64"/>
      <c r="HPW53" s="64"/>
      <c r="HPX53" s="64"/>
      <c r="HPY53" s="64"/>
      <c r="HPZ53" s="64"/>
      <c r="HQA53" s="64"/>
      <c r="HQB53" s="64"/>
      <c r="HQC53" s="64"/>
      <c r="HQD53" s="64"/>
      <c r="HQE53" s="64"/>
      <c r="HQF53" s="64"/>
      <c r="HQG53" s="64"/>
      <c r="HQH53" s="64"/>
      <c r="HQI53" s="64"/>
      <c r="HQJ53" s="64"/>
      <c r="HQK53" s="64"/>
      <c r="HQL53" s="64"/>
      <c r="HQM53" s="64"/>
      <c r="HQN53" s="64"/>
      <c r="HQO53" s="64"/>
      <c r="HQP53" s="64"/>
      <c r="HQQ53" s="64"/>
      <c r="HQR53" s="64"/>
      <c r="HQS53" s="64"/>
      <c r="HQT53" s="64"/>
      <c r="HQU53" s="64"/>
      <c r="HQV53" s="64"/>
      <c r="HQW53" s="64"/>
      <c r="HQX53" s="64"/>
      <c r="HQY53" s="64"/>
      <c r="HQZ53" s="64"/>
      <c r="HRA53" s="64"/>
      <c r="HRB53" s="64"/>
      <c r="HRC53" s="64"/>
      <c r="HRD53" s="64"/>
      <c r="HRE53" s="64"/>
      <c r="HRF53" s="64"/>
      <c r="HRG53" s="64"/>
      <c r="HRH53" s="64"/>
      <c r="HRI53" s="64"/>
      <c r="HRJ53" s="64"/>
      <c r="HRK53" s="64"/>
      <c r="HRL53" s="64"/>
      <c r="HRM53" s="64"/>
      <c r="HRN53" s="64"/>
      <c r="HRO53" s="64"/>
      <c r="HRP53" s="64"/>
      <c r="HRQ53" s="64"/>
      <c r="HRR53" s="64"/>
      <c r="HRS53" s="64"/>
      <c r="HRT53" s="64"/>
      <c r="HRU53" s="64"/>
      <c r="HRV53" s="64"/>
      <c r="HRW53" s="64"/>
      <c r="HRX53" s="64"/>
      <c r="HRY53" s="64"/>
      <c r="HRZ53" s="64"/>
      <c r="HSA53" s="64"/>
      <c r="HSB53" s="64"/>
      <c r="HSC53" s="64"/>
      <c r="HSD53" s="64"/>
      <c r="HSE53" s="64"/>
      <c r="HSF53" s="64"/>
      <c r="HSG53" s="64"/>
      <c r="HSH53" s="64"/>
      <c r="HSI53" s="64"/>
      <c r="HSJ53" s="64"/>
      <c r="HSK53" s="64"/>
      <c r="HSL53" s="64"/>
      <c r="HSM53" s="64"/>
      <c r="HSN53" s="64"/>
      <c r="HSO53" s="64"/>
      <c r="HSP53" s="64"/>
      <c r="HSQ53" s="64"/>
      <c r="HSR53" s="64"/>
      <c r="HSS53" s="64"/>
      <c r="HST53" s="64"/>
      <c r="HSU53" s="64"/>
      <c r="HSV53" s="64"/>
      <c r="HSW53" s="64"/>
      <c r="HSX53" s="64"/>
      <c r="HSY53" s="64"/>
      <c r="HSZ53" s="64"/>
      <c r="HTA53" s="64"/>
      <c r="HTB53" s="64"/>
      <c r="HTC53" s="64"/>
      <c r="HTD53" s="64"/>
      <c r="HTE53" s="64"/>
      <c r="HTF53" s="64"/>
      <c r="HTG53" s="64"/>
      <c r="HTH53" s="64"/>
      <c r="HTI53" s="64"/>
      <c r="HTJ53" s="64"/>
      <c r="HTK53" s="64"/>
      <c r="HTL53" s="64"/>
      <c r="HTM53" s="64"/>
      <c r="HTN53" s="64"/>
      <c r="HTO53" s="64"/>
      <c r="HTP53" s="64"/>
      <c r="HTQ53" s="64"/>
      <c r="HTR53" s="64"/>
      <c r="HTS53" s="64"/>
      <c r="HTT53" s="64"/>
      <c r="HTU53" s="64"/>
      <c r="HTV53" s="64"/>
      <c r="HTW53" s="64"/>
      <c r="HTX53" s="64"/>
      <c r="HTY53" s="64"/>
      <c r="HTZ53" s="64"/>
      <c r="HUA53" s="64"/>
      <c r="HUB53" s="64"/>
      <c r="HUC53" s="64"/>
      <c r="HUD53" s="64"/>
      <c r="HUE53" s="64"/>
      <c r="HUF53" s="64"/>
      <c r="HUG53" s="64"/>
      <c r="HUH53" s="64"/>
      <c r="HUI53" s="64"/>
      <c r="HUJ53" s="64"/>
      <c r="HUK53" s="64"/>
      <c r="HUL53" s="64"/>
      <c r="HUM53" s="64"/>
      <c r="HUN53" s="64"/>
      <c r="HUO53" s="64"/>
      <c r="HUP53" s="64"/>
      <c r="HUQ53" s="64"/>
      <c r="HUR53" s="64"/>
      <c r="HUS53" s="64"/>
      <c r="HUT53" s="64"/>
      <c r="HUU53" s="64"/>
      <c r="HUV53" s="64"/>
      <c r="HUW53" s="64"/>
      <c r="HUX53" s="64"/>
      <c r="HUY53" s="64"/>
      <c r="HUZ53" s="64"/>
      <c r="HVA53" s="64"/>
      <c r="HVB53" s="64"/>
      <c r="HVC53" s="64"/>
      <c r="HVD53" s="64"/>
      <c r="HVE53" s="64"/>
      <c r="HVF53" s="64"/>
      <c r="HVG53" s="64"/>
      <c r="HVH53" s="64"/>
      <c r="HVI53" s="64"/>
      <c r="HVJ53" s="64"/>
      <c r="HVK53" s="64"/>
      <c r="HVL53" s="64"/>
      <c r="HVM53" s="64"/>
      <c r="HVN53" s="64"/>
      <c r="HVO53" s="64"/>
      <c r="HVP53" s="64"/>
      <c r="HVQ53" s="64"/>
      <c r="HVR53" s="64"/>
      <c r="HVS53" s="64"/>
      <c r="HVT53" s="64"/>
      <c r="HVU53" s="64"/>
      <c r="HVV53" s="64"/>
      <c r="HVW53" s="64"/>
      <c r="HVX53" s="64"/>
      <c r="HVY53" s="64"/>
      <c r="HVZ53" s="64"/>
      <c r="HWA53" s="64"/>
      <c r="HWB53" s="64"/>
      <c r="HWC53" s="64"/>
      <c r="HWD53" s="64"/>
      <c r="HWE53" s="64"/>
      <c r="HWF53" s="64"/>
      <c r="HWG53" s="64"/>
      <c r="HWH53" s="64"/>
      <c r="HWI53" s="64"/>
      <c r="HWJ53" s="64"/>
      <c r="HWK53" s="64"/>
      <c r="HWL53" s="64"/>
      <c r="HWM53" s="64"/>
      <c r="HWN53" s="64"/>
      <c r="HWO53" s="64"/>
      <c r="HWP53" s="64"/>
      <c r="HWQ53" s="64"/>
      <c r="HWR53" s="64"/>
      <c r="HWS53" s="64"/>
      <c r="HWT53" s="64"/>
      <c r="HWU53" s="64"/>
      <c r="HWV53" s="64"/>
      <c r="HWW53" s="64"/>
      <c r="HWX53" s="64"/>
      <c r="HWY53" s="64"/>
      <c r="HWZ53" s="64"/>
      <c r="HXA53" s="64"/>
      <c r="HXB53" s="64"/>
      <c r="HXC53" s="64"/>
      <c r="HXD53" s="64"/>
      <c r="HXE53" s="64"/>
      <c r="HXF53" s="64"/>
      <c r="HXG53" s="64"/>
      <c r="HXH53" s="64"/>
      <c r="HXI53" s="64"/>
      <c r="HXJ53" s="64"/>
      <c r="HXK53" s="64"/>
      <c r="HXL53" s="64"/>
      <c r="HXM53" s="64"/>
      <c r="HXN53" s="64"/>
      <c r="HXO53" s="64"/>
      <c r="HXP53" s="64"/>
      <c r="HXQ53" s="64"/>
      <c r="HXR53" s="64"/>
      <c r="HXS53" s="64"/>
      <c r="HXT53" s="64"/>
      <c r="HXU53" s="64"/>
      <c r="HXV53" s="64"/>
      <c r="HXW53" s="64"/>
      <c r="HXX53" s="64"/>
      <c r="HXY53" s="64"/>
      <c r="HXZ53" s="64"/>
      <c r="HYA53" s="64"/>
      <c r="HYB53" s="64"/>
      <c r="HYC53" s="64"/>
      <c r="HYD53" s="64"/>
      <c r="HYE53" s="64"/>
      <c r="HYF53" s="64"/>
      <c r="HYG53" s="64"/>
      <c r="HYH53" s="64"/>
      <c r="HYI53" s="64"/>
      <c r="HYJ53" s="64"/>
      <c r="HYK53" s="64"/>
      <c r="HYL53" s="64"/>
      <c r="HYM53" s="64"/>
      <c r="HYN53" s="64"/>
      <c r="HYO53" s="64"/>
      <c r="HYP53" s="64"/>
      <c r="HYQ53" s="64"/>
      <c r="HYR53" s="64"/>
      <c r="HYS53" s="64"/>
      <c r="HYT53" s="64"/>
      <c r="HYU53" s="64"/>
      <c r="HYV53" s="64"/>
      <c r="HYW53" s="64"/>
      <c r="HYX53" s="64"/>
      <c r="HYY53" s="64"/>
      <c r="HYZ53" s="64"/>
      <c r="HZA53" s="64"/>
      <c r="HZB53" s="64"/>
      <c r="HZC53" s="64"/>
      <c r="HZD53" s="64"/>
      <c r="HZE53" s="64"/>
      <c r="HZF53" s="64"/>
      <c r="HZG53" s="64"/>
      <c r="HZH53" s="64"/>
      <c r="HZI53" s="64"/>
      <c r="HZJ53" s="64"/>
      <c r="HZK53" s="64"/>
      <c r="HZL53" s="64"/>
      <c r="HZM53" s="64"/>
      <c r="HZN53" s="64"/>
      <c r="HZO53" s="64"/>
      <c r="HZP53" s="64"/>
      <c r="HZQ53" s="64"/>
      <c r="HZR53" s="64"/>
      <c r="HZS53" s="64"/>
      <c r="HZT53" s="64"/>
      <c r="HZU53" s="64"/>
      <c r="HZV53" s="64"/>
      <c r="HZW53" s="64"/>
      <c r="HZX53" s="64"/>
      <c r="HZY53" s="64"/>
      <c r="HZZ53" s="64"/>
      <c r="IAA53" s="64"/>
      <c r="IAB53" s="64"/>
      <c r="IAC53" s="64"/>
      <c r="IAD53" s="64"/>
      <c r="IAE53" s="64"/>
      <c r="IAF53" s="64"/>
      <c r="IAG53" s="64"/>
      <c r="IAH53" s="64"/>
      <c r="IAI53" s="64"/>
      <c r="IAJ53" s="64"/>
      <c r="IAK53" s="64"/>
      <c r="IAL53" s="64"/>
      <c r="IAM53" s="64"/>
      <c r="IAN53" s="64"/>
      <c r="IAO53" s="64"/>
      <c r="IAP53" s="64"/>
      <c r="IAQ53" s="64"/>
      <c r="IAR53" s="64"/>
      <c r="IAS53" s="64"/>
      <c r="IAT53" s="64"/>
      <c r="IAU53" s="64"/>
      <c r="IAV53" s="64"/>
      <c r="IAW53" s="64"/>
      <c r="IAX53" s="64"/>
      <c r="IAY53" s="64"/>
      <c r="IAZ53" s="64"/>
      <c r="IBA53" s="64"/>
      <c r="IBB53" s="64"/>
      <c r="IBC53" s="64"/>
      <c r="IBD53" s="64"/>
      <c r="IBE53" s="64"/>
      <c r="IBF53" s="64"/>
      <c r="IBG53" s="64"/>
      <c r="IBH53" s="64"/>
      <c r="IBI53" s="64"/>
      <c r="IBJ53" s="64"/>
      <c r="IBK53" s="64"/>
      <c r="IBL53" s="64"/>
      <c r="IBM53" s="64"/>
      <c r="IBN53" s="64"/>
      <c r="IBO53" s="64"/>
      <c r="IBP53" s="64"/>
      <c r="IBQ53" s="64"/>
      <c r="IBR53" s="64"/>
      <c r="IBS53" s="64"/>
      <c r="IBT53" s="64"/>
      <c r="IBU53" s="64"/>
      <c r="IBV53" s="64"/>
      <c r="IBW53" s="64"/>
      <c r="IBX53" s="64"/>
      <c r="IBY53" s="64"/>
      <c r="IBZ53" s="64"/>
      <c r="ICA53" s="64"/>
      <c r="ICB53" s="64"/>
      <c r="ICC53" s="64"/>
      <c r="ICD53" s="64"/>
      <c r="ICE53" s="64"/>
      <c r="ICF53" s="64"/>
      <c r="ICG53" s="64"/>
      <c r="ICH53" s="64"/>
      <c r="ICI53" s="64"/>
      <c r="ICJ53" s="64"/>
      <c r="ICK53" s="64"/>
      <c r="ICL53" s="64"/>
      <c r="ICM53" s="64"/>
      <c r="ICN53" s="64"/>
      <c r="ICO53" s="64"/>
      <c r="ICP53" s="64"/>
      <c r="ICQ53" s="64"/>
      <c r="ICR53" s="64"/>
      <c r="ICS53" s="64"/>
      <c r="ICT53" s="64"/>
      <c r="ICU53" s="64"/>
      <c r="ICV53" s="64"/>
      <c r="ICW53" s="64"/>
      <c r="ICX53" s="64"/>
      <c r="ICY53" s="64"/>
      <c r="ICZ53" s="64"/>
      <c r="IDA53" s="64"/>
      <c r="IDB53" s="64"/>
      <c r="IDC53" s="64"/>
      <c r="IDD53" s="64"/>
      <c r="IDE53" s="64"/>
      <c r="IDF53" s="64"/>
      <c r="IDG53" s="64"/>
      <c r="IDH53" s="64"/>
      <c r="IDI53" s="64"/>
      <c r="IDJ53" s="64"/>
      <c r="IDK53" s="64"/>
      <c r="IDL53" s="64"/>
      <c r="IDM53" s="64"/>
      <c r="IDN53" s="64"/>
      <c r="IDO53" s="64"/>
      <c r="IDP53" s="64"/>
      <c r="IDQ53" s="64"/>
      <c r="IDR53" s="64"/>
      <c r="IDS53" s="64"/>
      <c r="IDT53" s="64"/>
      <c r="IDU53" s="64"/>
      <c r="IDV53" s="64"/>
      <c r="IDW53" s="64"/>
      <c r="IDX53" s="64"/>
      <c r="IDY53" s="64"/>
      <c r="IDZ53" s="64"/>
      <c r="IEA53" s="64"/>
      <c r="IEB53" s="64"/>
      <c r="IEC53" s="64"/>
      <c r="IED53" s="64"/>
      <c r="IEE53" s="64"/>
      <c r="IEF53" s="64"/>
      <c r="IEG53" s="64"/>
      <c r="IEH53" s="64"/>
      <c r="IEI53" s="64"/>
      <c r="IEJ53" s="64"/>
      <c r="IEK53" s="64"/>
      <c r="IEL53" s="64"/>
      <c r="IEM53" s="64"/>
      <c r="IEN53" s="64"/>
      <c r="IEO53" s="64"/>
      <c r="IEP53" s="64"/>
      <c r="IEQ53" s="64"/>
      <c r="IER53" s="64"/>
      <c r="IES53" s="64"/>
      <c r="IET53" s="64"/>
      <c r="IEU53" s="64"/>
      <c r="IEV53" s="64"/>
      <c r="IEW53" s="64"/>
      <c r="IEX53" s="64"/>
      <c r="IEY53" s="64"/>
      <c r="IEZ53" s="64"/>
      <c r="IFA53" s="64"/>
      <c r="IFB53" s="64"/>
      <c r="IFC53" s="64"/>
      <c r="IFD53" s="64"/>
      <c r="IFE53" s="64"/>
      <c r="IFF53" s="64"/>
      <c r="IFG53" s="64"/>
      <c r="IFH53" s="64"/>
      <c r="IFI53" s="64"/>
      <c r="IFJ53" s="64"/>
      <c r="IFK53" s="64"/>
      <c r="IFL53" s="64"/>
      <c r="IFM53" s="64"/>
      <c r="IFN53" s="64"/>
      <c r="IFO53" s="64"/>
      <c r="IFP53" s="64"/>
      <c r="IFQ53" s="64"/>
      <c r="IFR53" s="64"/>
      <c r="IFS53" s="64"/>
      <c r="IFT53" s="64"/>
      <c r="IFU53" s="64"/>
      <c r="IFV53" s="64"/>
      <c r="IFW53" s="64"/>
      <c r="IFX53" s="64"/>
      <c r="IFY53" s="64"/>
      <c r="IFZ53" s="64"/>
      <c r="IGA53" s="64"/>
      <c r="IGB53" s="64"/>
      <c r="IGC53" s="64"/>
      <c r="IGD53" s="64"/>
      <c r="IGE53" s="64"/>
      <c r="IGF53" s="64"/>
      <c r="IGG53" s="64"/>
      <c r="IGH53" s="64"/>
      <c r="IGI53" s="64"/>
      <c r="IGJ53" s="64"/>
      <c r="IGK53" s="64"/>
      <c r="IGL53" s="64"/>
      <c r="IGM53" s="64"/>
      <c r="IGN53" s="64"/>
      <c r="IGO53" s="64"/>
      <c r="IGP53" s="64"/>
      <c r="IGQ53" s="64"/>
      <c r="IGR53" s="64"/>
      <c r="IGS53" s="64"/>
      <c r="IGT53" s="64"/>
      <c r="IGU53" s="64"/>
      <c r="IGV53" s="64"/>
      <c r="IGW53" s="64"/>
      <c r="IGX53" s="64"/>
      <c r="IGY53" s="64"/>
      <c r="IGZ53" s="64"/>
      <c r="IHA53" s="64"/>
      <c r="IHB53" s="64"/>
      <c r="IHC53" s="64"/>
      <c r="IHD53" s="64"/>
      <c r="IHE53" s="64"/>
      <c r="IHF53" s="64"/>
      <c r="IHG53" s="64"/>
      <c r="IHH53" s="64"/>
      <c r="IHI53" s="64"/>
      <c r="IHJ53" s="64"/>
      <c r="IHK53" s="64"/>
      <c r="IHL53" s="64"/>
      <c r="IHM53" s="64"/>
      <c r="IHN53" s="64"/>
      <c r="IHO53" s="64"/>
      <c r="IHP53" s="64"/>
      <c r="IHQ53" s="64"/>
      <c r="IHR53" s="64"/>
      <c r="IHS53" s="64"/>
      <c r="IHT53" s="64"/>
      <c r="IHU53" s="64"/>
      <c r="IHV53" s="64"/>
      <c r="IHW53" s="64"/>
      <c r="IHX53" s="64"/>
      <c r="IHY53" s="64"/>
      <c r="IHZ53" s="64"/>
      <c r="IIA53" s="64"/>
      <c r="IIB53" s="64"/>
      <c r="IIC53" s="64"/>
      <c r="IID53" s="64"/>
      <c r="IIE53" s="64"/>
      <c r="IIF53" s="64"/>
      <c r="IIG53" s="64"/>
      <c r="IIH53" s="64"/>
      <c r="III53" s="64"/>
      <c r="IIJ53" s="64"/>
      <c r="IIK53" s="64"/>
      <c r="IIL53" s="64"/>
      <c r="IIM53" s="64"/>
      <c r="IIN53" s="64"/>
      <c r="IIO53" s="64"/>
      <c r="IIP53" s="64"/>
      <c r="IIQ53" s="64"/>
      <c r="IIR53" s="64"/>
      <c r="IIS53" s="64"/>
      <c r="IIT53" s="64"/>
      <c r="IIU53" s="64"/>
      <c r="IIV53" s="64"/>
      <c r="IIW53" s="64"/>
      <c r="IIX53" s="64"/>
      <c r="IIY53" s="64"/>
      <c r="IIZ53" s="64"/>
      <c r="IJA53" s="64"/>
      <c r="IJB53" s="64"/>
      <c r="IJC53" s="64"/>
      <c r="IJD53" s="64"/>
      <c r="IJE53" s="64"/>
      <c r="IJF53" s="64"/>
      <c r="IJG53" s="64"/>
      <c r="IJH53" s="64"/>
      <c r="IJI53" s="64"/>
      <c r="IJJ53" s="64"/>
      <c r="IJK53" s="64"/>
      <c r="IJL53" s="64"/>
      <c r="IJM53" s="64"/>
      <c r="IJN53" s="64"/>
      <c r="IJO53" s="64"/>
      <c r="IJP53" s="64"/>
      <c r="IJQ53" s="64"/>
      <c r="IJR53" s="64"/>
      <c r="IJS53" s="64"/>
      <c r="IJT53" s="64"/>
      <c r="IJU53" s="64"/>
      <c r="IJV53" s="64"/>
      <c r="IJW53" s="64"/>
      <c r="IJX53" s="64"/>
      <c r="IJY53" s="64"/>
      <c r="IJZ53" s="64"/>
      <c r="IKA53" s="64"/>
      <c r="IKB53" s="64"/>
      <c r="IKC53" s="64"/>
      <c r="IKD53" s="64"/>
      <c r="IKE53" s="64"/>
      <c r="IKF53" s="64"/>
      <c r="IKG53" s="64"/>
      <c r="IKH53" s="64"/>
      <c r="IKI53" s="64"/>
      <c r="IKJ53" s="64"/>
      <c r="IKK53" s="64"/>
      <c r="IKL53" s="64"/>
      <c r="IKM53" s="64"/>
      <c r="IKN53" s="64"/>
      <c r="IKO53" s="64"/>
      <c r="IKP53" s="64"/>
      <c r="IKQ53" s="64"/>
      <c r="IKR53" s="64"/>
      <c r="IKS53" s="64"/>
      <c r="IKT53" s="64"/>
      <c r="IKU53" s="64"/>
      <c r="IKV53" s="64"/>
      <c r="IKW53" s="64"/>
      <c r="IKX53" s="64"/>
      <c r="IKY53" s="64"/>
      <c r="IKZ53" s="64"/>
      <c r="ILA53" s="64"/>
      <c r="ILB53" s="64"/>
      <c r="ILC53" s="64"/>
      <c r="ILD53" s="64"/>
      <c r="ILE53" s="64"/>
      <c r="ILF53" s="64"/>
      <c r="ILG53" s="64"/>
      <c r="ILH53" s="64"/>
      <c r="ILI53" s="64"/>
      <c r="ILJ53" s="64"/>
      <c r="ILK53" s="64"/>
      <c r="ILL53" s="64"/>
      <c r="ILM53" s="64"/>
      <c r="ILN53" s="64"/>
      <c r="ILO53" s="64"/>
      <c r="ILP53" s="64"/>
      <c r="ILQ53" s="64"/>
      <c r="ILR53" s="64"/>
      <c r="ILS53" s="64"/>
      <c r="ILT53" s="64"/>
      <c r="ILU53" s="64"/>
      <c r="ILV53" s="64"/>
      <c r="ILW53" s="64"/>
      <c r="ILX53" s="64"/>
      <c r="ILY53" s="64"/>
      <c r="ILZ53" s="64"/>
      <c r="IMA53" s="64"/>
      <c r="IMB53" s="64"/>
      <c r="IMC53" s="64"/>
      <c r="IMD53" s="64"/>
      <c r="IME53" s="64"/>
      <c r="IMF53" s="64"/>
      <c r="IMG53" s="64"/>
      <c r="IMH53" s="64"/>
      <c r="IMI53" s="64"/>
      <c r="IMJ53" s="64"/>
      <c r="IMK53" s="64"/>
      <c r="IML53" s="64"/>
      <c r="IMM53" s="64"/>
      <c r="IMN53" s="64"/>
      <c r="IMO53" s="64"/>
      <c r="IMP53" s="64"/>
      <c r="IMQ53" s="64"/>
      <c r="IMR53" s="64"/>
      <c r="IMS53" s="64"/>
      <c r="IMT53" s="64"/>
      <c r="IMU53" s="64"/>
      <c r="IMV53" s="64"/>
      <c r="IMW53" s="64"/>
      <c r="IMX53" s="64"/>
      <c r="IMY53" s="64"/>
      <c r="IMZ53" s="64"/>
      <c r="INA53" s="64"/>
      <c r="INB53" s="64"/>
      <c r="INC53" s="64"/>
      <c r="IND53" s="64"/>
      <c r="INE53" s="64"/>
      <c r="INF53" s="64"/>
      <c r="ING53" s="64"/>
      <c r="INH53" s="64"/>
      <c r="INI53" s="64"/>
      <c r="INJ53" s="64"/>
      <c r="INK53" s="64"/>
      <c r="INL53" s="64"/>
      <c r="INM53" s="64"/>
      <c r="INN53" s="64"/>
      <c r="INO53" s="64"/>
      <c r="INP53" s="64"/>
      <c r="INQ53" s="64"/>
      <c r="INR53" s="64"/>
      <c r="INS53" s="64"/>
      <c r="INT53" s="64"/>
      <c r="INU53" s="64"/>
      <c r="INV53" s="64"/>
      <c r="INW53" s="64"/>
      <c r="INX53" s="64"/>
      <c r="INY53" s="64"/>
      <c r="INZ53" s="64"/>
      <c r="IOA53" s="64"/>
      <c r="IOB53" s="64"/>
      <c r="IOC53" s="64"/>
      <c r="IOD53" s="64"/>
      <c r="IOE53" s="64"/>
      <c r="IOF53" s="64"/>
      <c r="IOG53" s="64"/>
      <c r="IOH53" s="64"/>
      <c r="IOI53" s="64"/>
      <c r="IOJ53" s="64"/>
      <c r="IOK53" s="64"/>
      <c r="IOL53" s="64"/>
      <c r="IOM53" s="64"/>
      <c r="ION53" s="64"/>
      <c r="IOO53" s="64"/>
      <c r="IOP53" s="64"/>
      <c r="IOQ53" s="64"/>
      <c r="IOR53" s="64"/>
      <c r="IOS53" s="64"/>
      <c r="IOT53" s="64"/>
      <c r="IOU53" s="64"/>
      <c r="IOV53" s="64"/>
      <c r="IOW53" s="64"/>
      <c r="IOX53" s="64"/>
      <c r="IOY53" s="64"/>
      <c r="IOZ53" s="64"/>
      <c r="IPA53" s="64"/>
      <c r="IPB53" s="64"/>
      <c r="IPC53" s="64"/>
      <c r="IPD53" s="64"/>
      <c r="IPE53" s="64"/>
      <c r="IPF53" s="64"/>
      <c r="IPG53" s="64"/>
      <c r="IPH53" s="64"/>
      <c r="IPI53" s="64"/>
      <c r="IPJ53" s="64"/>
      <c r="IPK53" s="64"/>
      <c r="IPL53" s="64"/>
      <c r="IPM53" s="64"/>
      <c r="IPN53" s="64"/>
      <c r="IPO53" s="64"/>
      <c r="IPP53" s="64"/>
      <c r="IPQ53" s="64"/>
      <c r="IPR53" s="64"/>
      <c r="IPS53" s="64"/>
      <c r="IPT53" s="64"/>
      <c r="IPU53" s="64"/>
      <c r="IPV53" s="64"/>
      <c r="IPW53" s="64"/>
      <c r="IPX53" s="64"/>
      <c r="IPY53" s="64"/>
      <c r="IPZ53" s="64"/>
      <c r="IQA53" s="64"/>
      <c r="IQB53" s="64"/>
      <c r="IQC53" s="64"/>
      <c r="IQD53" s="64"/>
      <c r="IQE53" s="64"/>
      <c r="IQF53" s="64"/>
      <c r="IQG53" s="64"/>
      <c r="IQH53" s="64"/>
      <c r="IQI53" s="64"/>
      <c r="IQJ53" s="64"/>
      <c r="IQK53" s="64"/>
      <c r="IQL53" s="64"/>
      <c r="IQM53" s="64"/>
      <c r="IQN53" s="64"/>
      <c r="IQO53" s="64"/>
      <c r="IQP53" s="64"/>
      <c r="IQQ53" s="64"/>
      <c r="IQR53" s="64"/>
      <c r="IQS53" s="64"/>
      <c r="IQT53" s="64"/>
      <c r="IQU53" s="64"/>
      <c r="IQV53" s="64"/>
      <c r="IQW53" s="64"/>
      <c r="IQX53" s="64"/>
      <c r="IQY53" s="64"/>
      <c r="IQZ53" s="64"/>
      <c r="IRA53" s="64"/>
      <c r="IRB53" s="64"/>
      <c r="IRC53" s="64"/>
      <c r="IRD53" s="64"/>
      <c r="IRE53" s="64"/>
      <c r="IRF53" s="64"/>
      <c r="IRG53" s="64"/>
      <c r="IRH53" s="64"/>
      <c r="IRI53" s="64"/>
      <c r="IRJ53" s="64"/>
      <c r="IRK53" s="64"/>
      <c r="IRL53" s="64"/>
      <c r="IRM53" s="64"/>
      <c r="IRN53" s="64"/>
      <c r="IRO53" s="64"/>
      <c r="IRP53" s="64"/>
      <c r="IRQ53" s="64"/>
      <c r="IRR53" s="64"/>
      <c r="IRS53" s="64"/>
      <c r="IRT53" s="64"/>
      <c r="IRU53" s="64"/>
      <c r="IRV53" s="64"/>
      <c r="IRW53" s="64"/>
      <c r="IRX53" s="64"/>
      <c r="IRY53" s="64"/>
      <c r="IRZ53" s="64"/>
      <c r="ISA53" s="64"/>
      <c r="ISB53" s="64"/>
      <c r="ISC53" s="64"/>
      <c r="ISD53" s="64"/>
      <c r="ISE53" s="64"/>
      <c r="ISF53" s="64"/>
      <c r="ISG53" s="64"/>
      <c r="ISH53" s="64"/>
      <c r="ISI53" s="64"/>
      <c r="ISJ53" s="64"/>
      <c r="ISK53" s="64"/>
      <c r="ISL53" s="64"/>
      <c r="ISM53" s="64"/>
      <c r="ISN53" s="64"/>
      <c r="ISO53" s="64"/>
      <c r="ISP53" s="64"/>
      <c r="ISQ53" s="64"/>
      <c r="ISR53" s="64"/>
      <c r="ISS53" s="64"/>
      <c r="IST53" s="64"/>
      <c r="ISU53" s="64"/>
      <c r="ISV53" s="64"/>
      <c r="ISW53" s="64"/>
      <c r="ISX53" s="64"/>
      <c r="ISY53" s="64"/>
      <c r="ISZ53" s="64"/>
      <c r="ITA53" s="64"/>
      <c r="ITB53" s="64"/>
      <c r="ITC53" s="64"/>
      <c r="ITD53" s="64"/>
      <c r="ITE53" s="64"/>
      <c r="ITF53" s="64"/>
      <c r="ITG53" s="64"/>
      <c r="ITH53" s="64"/>
      <c r="ITI53" s="64"/>
      <c r="ITJ53" s="64"/>
      <c r="ITK53" s="64"/>
      <c r="ITL53" s="64"/>
      <c r="ITM53" s="64"/>
      <c r="ITN53" s="64"/>
      <c r="ITO53" s="64"/>
      <c r="ITP53" s="64"/>
      <c r="ITQ53" s="64"/>
      <c r="ITR53" s="64"/>
      <c r="ITS53" s="64"/>
      <c r="ITT53" s="64"/>
      <c r="ITU53" s="64"/>
      <c r="ITV53" s="64"/>
      <c r="ITW53" s="64"/>
      <c r="ITX53" s="64"/>
      <c r="ITY53" s="64"/>
      <c r="ITZ53" s="64"/>
      <c r="IUA53" s="64"/>
      <c r="IUB53" s="64"/>
      <c r="IUC53" s="64"/>
      <c r="IUD53" s="64"/>
      <c r="IUE53" s="64"/>
      <c r="IUF53" s="64"/>
      <c r="IUG53" s="64"/>
      <c r="IUH53" s="64"/>
      <c r="IUI53" s="64"/>
      <c r="IUJ53" s="64"/>
      <c r="IUK53" s="64"/>
      <c r="IUL53" s="64"/>
      <c r="IUM53" s="64"/>
      <c r="IUN53" s="64"/>
      <c r="IUO53" s="64"/>
      <c r="IUP53" s="64"/>
      <c r="IUQ53" s="64"/>
      <c r="IUR53" s="64"/>
      <c r="IUS53" s="64"/>
      <c r="IUT53" s="64"/>
      <c r="IUU53" s="64"/>
      <c r="IUV53" s="64"/>
      <c r="IUW53" s="64"/>
      <c r="IUX53" s="64"/>
      <c r="IUY53" s="64"/>
      <c r="IUZ53" s="64"/>
      <c r="IVA53" s="64"/>
      <c r="IVB53" s="64"/>
      <c r="IVC53" s="64"/>
      <c r="IVD53" s="64"/>
      <c r="IVE53" s="64"/>
      <c r="IVF53" s="64"/>
      <c r="IVG53" s="64"/>
      <c r="IVH53" s="64"/>
      <c r="IVI53" s="64"/>
      <c r="IVJ53" s="64"/>
      <c r="IVK53" s="64"/>
      <c r="IVL53" s="64"/>
      <c r="IVM53" s="64"/>
      <c r="IVN53" s="64"/>
      <c r="IVO53" s="64"/>
      <c r="IVP53" s="64"/>
      <c r="IVQ53" s="64"/>
      <c r="IVR53" s="64"/>
      <c r="IVS53" s="64"/>
      <c r="IVT53" s="64"/>
      <c r="IVU53" s="64"/>
      <c r="IVV53" s="64"/>
      <c r="IVW53" s="64"/>
      <c r="IVX53" s="64"/>
      <c r="IVY53" s="64"/>
      <c r="IVZ53" s="64"/>
      <c r="IWA53" s="64"/>
      <c r="IWB53" s="64"/>
      <c r="IWC53" s="64"/>
      <c r="IWD53" s="64"/>
      <c r="IWE53" s="64"/>
      <c r="IWF53" s="64"/>
      <c r="IWG53" s="64"/>
      <c r="IWH53" s="64"/>
      <c r="IWI53" s="64"/>
      <c r="IWJ53" s="64"/>
      <c r="IWK53" s="64"/>
      <c r="IWL53" s="64"/>
      <c r="IWM53" s="64"/>
      <c r="IWN53" s="64"/>
      <c r="IWO53" s="64"/>
      <c r="IWP53" s="64"/>
      <c r="IWQ53" s="64"/>
      <c r="IWR53" s="64"/>
      <c r="IWS53" s="64"/>
      <c r="IWT53" s="64"/>
      <c r="IWU53" s="64"/>
      <c r="IWV53" s="64"/>
      <c r="IWW53" s="64"/>
      <c r="IWX53" s="64"/>
      <c r="IWY53" s="64"/>
      <c r="IWZ53" s="64"/>
      <c r="IXA53" s="64"/>
      <c r="IXB53" s="64"/>
      <c r="IXC53" s="64"/>
      <c r="IXD53" s="64"/>
      <c r="IXE53" s="64"/>
      <c r="IXF53" s="64"/>
      <c r="IXG53" s="64"/>
      <c r="IXH53" s="64"/>
      <c r="IXI53" s="64"/>
      <c r="IXJ53" s="64"/>
      <c r="IXK53" s="64"/>
      <c r="IXL53" s="64"/>
      <c r="IXM53" s="64"/>
      <c r="IXN53" s="64"/>
      <c r="IXO53" s="64"/>
      <c r="IXP53" s="64"/>
      <c r="IXQ53" s="64"/>
      <c r="IXR53" s="64"/>
      <c r="IXS53" s="64"/>
      <c r="IXT53" s="64"/>
      <c r="IXU53" s="64"/>
      <c r="IXV53" s="64"/>
      <c r="IXW53" s="64"/>
      <c r="IXX53" s="64"/>
      <c r="IXY53" s="64"/>
      <c r="IXZ53" s="64"/>
      <c r="IYA53" s="64"/>
      <c r="IYB53" s="64"/>
      <c r="IYC53" s="64"/>
      <c r="IYD53" s="64"/>
      <c r="IYE53" s="64"/>
      <c r="IYF53" s="64"/>
      <c r="IYG53" s="64"/>
      <c r="IYH53" s="64"/>
      <c r="IYI53" s="64"/>
      <c r="IYJ53" s="64"/>
      <c r="IYK53" s="64"/>
      <c r="IYL53" s="64"/>
      <c r="IYM53" s="64"/>
      <c r="IYN53" s="64"/>
      <c r="IYO53" s="64"/>
      <c r="IYP53" s="64"/>
      <c r="IYQ53" s="64"/>
      <c r="IYR53" s="64"/>
      <c r="IYS53" s="64"/>
      <c r="IYT53" s="64"/>
      <c r="IYU53" s="64"/>
      <c r="IYV53" s="64"/>
      <c r="IYW53" s="64"/>
      <c r="IYX53" s="64"/>
      <c r="IYY53" s="64"/>
      <c r="IYZ53" s="64"/>
      <c r="IZA53" s="64"/>
      <c r="IZB53" s="64"/>
      <c r="IZC53" s="64"/>
      <c r="IZD53" s="64"/>
      <c r="IZE53" s="64"/>
      <c r="IZF53" s="64"/>
      <c r="IZG53" s="64"/>
      <c r="IZH53" s="64"/>
      <c r="IZI53" s="64"/>
      <c r="IZJ53" s="64"/>
      <c r="IZK53" s="64"/>
      <c r="IZL53" s="64"/>
      <c r="IZM53" s="64"/>
      <c r="IZN53" s="64"/>
      <c r="IZO53" s="64"/>
      <c r="IZP53" s="64"/>
      <c r="IZQ53" s="64"/>
      <c r="IZR53" s="64"/>
      <c r="IZS53" s="64"/>
      <c r="IZT53" s="64"/>
      <c r="IZU53" s="64"/>
      <c r="IZV53" s="64"/>
      <c r="IZW53" s="64"/>
      <c r="IZX53" s="64"/>
      <c r="IZY53" s="64"/>
      <c r="IZZ53" s="64"/>
      <c r="JAA53" s="64"/>
      <c r="JAB53" s="64"/>
      <c r="JAC53" s="64"/>
      <c r="JAD53" s="64"/>
      <c r="JAE53" s="64"/>
      <c r="JAF53" s="64"/>
      <c r="JAG53" s="64"/>
      <c r="JAH53" s="64"/>
      <c r="JAI53" s="64"/>
      <c r="JAJ53" s="64"/>
      <c r="JAK53" s="64"/>
      <c r="JAL53" s="64"/>
      <c r="JAM53" s="64"/>
      <c r="JAN53" s="64"/>
      <c r="JAO53" s="64"/>
      <c r="JAP53" s="64"/>
      <c r="JAQ53" s="64"/>
      <c r="JAR53" s="64"/>
      <c r="JAS53" s="64"/>
      <c r="JAT53" s="64"/>
      <c r="JAU53" s="64"/>
      <c r="JAV53" s="64"/>
      <c r="JAW53" s="64"/>
      <c r="JAX53" s="64"/>
      <c r="JAY53" s="64"/>
      <c r="JAZ53" s="64"/>
      <c r="JBA53" s="64"/>
      <c r="JBB53" s="64"/>
      <c r="JBC53" s="64"/>
      <c r="JBD53" s="64"/>
      <c r="JBE53" s="64"/>
      <c r="JBF53" s="64"/>
      <c r="JBG53" s="64"/>
      <c r="JBH53" s="64"/>
      <c r="JBI53" s="64"/>
      <c r="JBJ53" s="64"/>
      <c r="JBK53" s="64"/>
      <c r="JBL53" s="64"/>
      <c r="JBM53" s="64"/>
      <c r="JBN53" s="64"/>
      <c r="JBO53" s="64"/>
      <c r="JBP53" s="64"/>
      <c r="JBQ53" s="64"/>
      <c r="JBR53" s="64"/>
      <c r="JBS53" s="64"/>
      <c r="JBT53" s="64"/>
      <c r="JBU53" s="64"/>
      <c r="JBV53" s="64"/>
      <c r="JBW53" s="64"/>
      <c r="JBX53" s="64"/>
      <c r="JBY53" s="64"/>
      <c r="JBZ53" s="64"/>
      <c r="JCA53" s="64"/>
      <c r="JCB53" s="64"/>
      <c r="JCC53" s="64"/>
      <c r="JCD53" s="64"/>
      <c r="JCE53" s="64"/>
      <c r="JCF53" s="64"/>
      <c r="JCG53" s="64"/>
      <c r="JCH53" s="64"/>
      <c r="JCI53" s="64"/>
      <c r="JCJ53" s="64"/>
      <c r="JCK53" s="64"/>
      <c r="JCL53" s="64"/>
      <c r="JCM53" s="64"/>
      <c r="JCN53" s="64"/>
      <c r="JCO53" s="64"/>
      <c r="JCP53" s="64"/>
      <c r="JCQ53" s="64"/>
      <c r="JCR53" s="64"/>
      <c r="JCS53" s="64"/>
      <c r="JCT53" s="64"/>
      <c r="JCU53" s="64"/>
      <c r="JCV53" s="64"/>
      <c r="JCW53" s="64"/>
      <c r="JCX53" s="64"/>
      <c r="JCY53" s="64"/>
      <c r="JCZ53" s="64"/>
      <c r="JDA53" s="64"/>
      <c r="JDB53" s="64"/>
      <c r="JDC53" s="64"/>
      <c r="JDD53" s="64"/>
      <c r="JDE53" s="64"/>
      <c r="JDF53" s="64"/>
      <c r="JDG53" s="64"/>
      <c r="JDH53" s="64"/>
      <c r="JDI53" s="64"/>
      <c r="JDJ53" s="64"/>
      <c r="JDK53" s="64"/>
      <c r="JDL53" s="64"/>
      <c r="JDM53" s="64"/>
      <c r="JDN53" s="64"/>
      <c r="JDO53" s="64"/>
      <c r="JDP53" s="64"/>
      <c r="JDQ53" s="64"/>
      <c r="JDR53" s="64"/>
      <c r="JDS53" s="64"/>
      <c r="JDT53" s="64"/>
      <c r="JDU53" s="64"/>
      <c r="JDV53" s="64"/>
      <c r="JDW53" s="64"/>
      <c r="JDX53" s="64"/>
      <c r="JDY53" s="64"/>
      <c r="JDZ53" s="64"/>
      <c r="JEA53" s="64"/>
      <c r="JEB53" s="64"/>
      <c r="JEC53" s="64"/>
      <c r="JED53" s="64"/>
      <c r="JEE53" s="64"/>
      <c r="JEF53" s="64"/>
      <c r="JEG53" s="64"/>
      <c r="JEH53" s="64"/>
      <c r="JEI53" s="64"/>
      <c r="JEJ53" s="64"/>
      <c r="JEK53" s="64"/>
      <c r="JEL53" s="64"/>
      <c r="JEM53" s="64"/>
      <c r="JEN53" s="64"/>
      <c r="JEO53" s="64"/>
      <c r="JEP53" s="64"/>
      <c r="JEQ53" s="64"/>
      <c r="JER53" s="64"/>
      <c r="JES53" s="64"/>
      <c r="JET53" s="64"/>
      <c r="JEU53" s="64"/>
      <c r="JEV53" s="64"/>
      <c r="JEW53" s="64"/>
      <c r="JEX53" s="64"/>
      <c r="JEY53" s="64"/>
      <c r="JEZ53" s="64"/>
      <c r="JFA53" s="64"/>
      <c r="JFB53" s="64"/>
      <c r="JFC53" s="64"/>
      <c r="JFD53" s="64"/>
      <c r="JFE53" s="64"/>
      <c r="JFF53" s="64"/>
      <c r="JFG53" s="64"/>
      <c r="JFH53" s="64"/>
      <c r="JFI53" s="64"/>
      <c r="JFJ53" s="64"/>
      <c r="JFK53" s="64"/>
      <c r="JFL53" s="64"/>
      <c r="JFM53" s="64"/>
      <c r="JFN53" s="64"/>
      <c r="JFO53" s="64"/>
      <c r="JFP53" s="64"/>
      <c r="JFQ53" s="64"/>
      <c r="JFR53" s="64"/>
      <c r="JFS53" s="64"/>
      <c r="JFT53" s="64"/>
      <c r="JFU53" s="64"/>
      <c r="JFV53" s="64"/>
      <c r="JFW53" s="64"/>
      <c r="JFX53" s="64"/>
      <c r="JFY53" s="64"/>
      <c r="JFZ53" s="64"/>
      <c r="JGA53" s="64"/>
      <c r="JGB53" s="64"/>
      <c r="JGC53" s="64"/>
      <c r="JGD53" s="64"/>
      <c r="JGE53" s="64"/>
      <c r="JGF53" s="64"/>
      <c r="JGG53" s="64"/>
      <c r="JGH53" s="64"/>
      <c r="JGI53" s="64"/>
      <c r="JGJ53" s="64"/>
      <c r="JGK53" s="64"/>
      <c r="JGL53" s="64"/>
      <c r="JGM53" s="64"/>
      <c r="JGN53" s="64"/>
      <c r="JGO53" s="64"/>
      <c r="JGP53" s="64"/>
      <c r="JGQ53" s="64"/>
      <c r="JGR53" s="64"/>
      <c r="JGS53" s="64"/>
      <c r="JGT53" s="64"/>
      <c r="JGU53" s="64"/>
      <c r="JGV53" s="64"/>
      <c r="JGW53" s="64"/>
      <c r="JGX53" s="64"/>
      <c r="JGY53" s="64"/>
      <c r="JGZ53" s="64"/>
      <c r="JHA53" s="64"/>
      <c r="JHB53" s="64"/>
      <c r="JHC53" s="64"/>
      <c r="JHD53" s="64"/>
      <c r="JHE53" s="64"/>
      <c r="JHF53" s="64"/>
      <c r="JHG53" s="64"/>
      <c r="JHH53" s="64"/>
      <c r="JHI53" s="64"/>
      <c r="JHJ53" s="64"/>
      <c r="JHK53" s="64"/>
      <c r="JHL53" s="64"/>
      <c r="JHM53" s="64"/>
      <c r="JHN53" s="64"/>
      <c r="JHO53" s="64"/>
      <c r="JHP53" s="64"/>
      <c r="JHQ53" s="64"/>
      <c r="JHR53" s="64"/>
      <c r="JHS53" s="64"/>
      <c r="JHT53" s="64"/>
      <c r="JHU53" s="64"/>
      <c r="JHV53" s="64"/>
      <c r="JHW53" s="64"/>
      <c r="JHX53" s="64"/>
      <c r="JHY53" s="64"/>
      <c r="JHZ53" s="64"/>
      <c r="JIA53" s="64"/>
      <c r="JIB53" s="64"/>
      <c r="JIC53" s="64"/>
      <c r="JID53" s="64"/>
      <c r="JIE53" s="64"/>
      <c r="JIF53" s="64"/>
      <c r="JIG53" s="64"/>
      <c r="JIH53" s="64"/>
      <c r="JII53" s="64"/>
      <c r="JIJ53" s="64"/>
      <c r="JIK53" s="64"/>
      <c r="JIL53" s="64"/>
      <c r="JIM53" s="64"/>
      <c r="JIN53" s="64"/>
      <c r="JIO53" s="64"/>
      <c r="JIP53" s="64"/>
      <c r="JIQ53" s="64"/>
      <c r="JIR53" s="64"/>
      <c r="JIS53" s="64"/>
      <c r="JIT53" s="64"/>
      <c r="JIU53" s="64"/>
      <c r="JIV53" s="64"/>
      <c r="JIW53" s="64"/>
      <c r="JIX53" s="64"/>
      <c r="JIY53" s="64"/>
      <c r="JIZ53" s="64"/>
      <c r="JJA53" s="64"/>
      <c r="JJB53" s="64"/>
      <c r="JJC53" s="64"/>
      <c r="JJD53" s="64"/>
      <c r="JJE53" s="64"/>
      <c r="JJF53" s="64"/>
      <c r="JJG53" s="64"/>
      <c r="JJH53" s="64"/>
      <c r="JJI53" s="64"/>
      <c r="JJJ53" s="64"/>
      <c r="JJK53" s="64"/>
      <c r="JJL53" s="64"/>
      <c r="JJM53" s="64"/>
      <c r="JJN53" s="64"/>
      <c r="JJO53" s="64"/>
      <c r="JJP53" s="64"/>
      <c r="JJQ53" s="64"/>
      <c r="JJR53" s="64"/>
      <c r="JJS53" s="64"/>
      <c r="JJT53" s="64"/>
      <c r="JJU53" s="64"/>
      <c r="JJV53" s="64"/>
      <c r="JJW53" s="64"/>
      <c r="JJX53" s="64"/>
      <c r="JJY53" s="64"/>
      <c r="JJZ53" s="64"/>
      <c r="JKA53" s="64"/>
      <c r="JKB53" s="64"/>
      <c r="JKC53" s="64"/>
      <c r="JKD53" s="64"/>
      <c r="JKE53" s="64"/>
      <c r="JKF53" s="64"/>
      <c r="JKG53" s="64"/>
      <c r="JKH53" s="64"/>
      <c r="JKI53" s="64"/>
      <c r="JKJ53" s="64"/>
      <c r="JKK53" s="64"/>
      <c r="JKL53" s="64"/>
      <c r="JKM53" s="64"/>
      <c r="JKN53" s="64"/>
      <c r="JKO53" s="64"/>
      <c r="JKP53" s="64"/>
      <c r="JKQ53" s="64"/>
      <c r="JKR53" s="64"/>
      <c r="JKS53" s="64"/>
      <c r="JKT53" s="64"/>
      <c r="JKU53" s="64"/>
      <c r="JKV53" s="64"/>
      <c r="JKW53" s="64"/>
      <c r="JKX53" s="64"/>
      <c r="JKY53" s="64"/>
      <c r="JKZ53" s="64"/>
      <c r="JLA53" s="64"/>
      <c r="JLB53" s="64"/>
      <c r="JLC53" s="64"/>
      <c r="JLD53" s="64"/>
      <c r="JLE53" s="64"/>
      <c r="JLF53" s="64"/>
      <c r="JLG53" s="64"/>
      <c r="JLH53" s="64"/>
      <c r="JLI53" s="64"/>
      <c r="JLJ53" s="64"/>
      <c r="JLK53" s="64"/>
      <c r="JLL53" s="64"/>
      <c r="JLM53" s="64"/>
      <c r="JLN53" s="64"/>
      <c r="JLO53" s="64"/>
      <c r="JLP53" s="64"/>
      <c r="JLQ53" s="64"/>
      <c r="JLR53" s="64"/>
      <c r="JLS53" s="64"/>
      <c r="JLT53" s="64"/>
      <c r="JLU53" s="64"/>
      <c r="JLV53" s="64"/>
      <c r="JLW53" s="64"/>
      <c r="JLX53" s="64"/>
      <c r="JLY53" s="64"/>
      <c r="JLZ53" s="64"/>
      <c r="JMA53" s="64"/>
      <c r="JMB53" s="64"/>
      <c r="JMC53" s="64"/>
      <c r="JMD53" s="64"/>
      <c r="JME53" s="64"/>
      <c r="JMF53" s="64"/>
      <c r="JMG53" s="64"/>
      <c r="JMH53" s="64"/>
      <c r="JMI53" s="64"/>
      <c r="JMJ53" s="64"/>
      <c r="JMK53" s="64"/>
      <c r="JML53" s="64"/>
      <c r="JMM53" s="64"/>
      <c r="JMN53" s="64"/>
      <c r="JMO53" s="64"/>
      <c r="JMP53" s="64"/>
      <c r="JMQ53" s="64"/>
      <c r="JMR53" s="64"/>
      <c r="JMS53" s="64"/>
      <c r="JMT53" s="64"/>
      <c r="JMU53" s="64"/>
      <c r="JMV53" s="64"/>
      <c r="JMW53" s="64"/>
      <c r="JMX53" s="64"/>
      <c r="JMY53" s="64"/>
      <c r="JMZ53" s="64"/>
      <c r="JNA53" s="64"/>
      <c r="JNB53" s="64"/>
      <c r="JNC53" s="64"/>
      <c r="JND53" s="64"/>
      <c r="JNE53" s="64"/>
      <c r="JNF53" s="64"/>
      <c r="JNG53" s="64"/>
      <c r="JNH53" s="64"/>
      <c r="JNI53" s="64"/>
      <c r="JNJ53" s="64"/>
      <c r="JNK53" s="64"/>
      <c r="JNL53" s="64"/>
      <c r="JNM53" s="64"/>
      <c r="JNN53" s="64"/>
      <c r="JNO53" s="64"/>
      <c r="JNP53" s="64"/>
      <c r="JNQ53" s="64"/>
      <c r="JNR53" s="64"/>
      <c r="JNS53" s="64"/>
      <c r="JNT53" s="64"/>
      <c r="JNU53" s="64"/>
      <c r="JNV53" s="64"/>
      <c r="JNW53" s="64"/>
      <c r="JNX53" s="64"/>
      <c r="JNY53" s="64"/>
      <c r="JNZ53" s="64"/>
      <c r="JOA53" s="64"/>
      <c r="JOB53" s="64"/>
      <c r="JOC53" s="64"/>
      <c r="JOD53" s="64"/>
      <c r="JOE53" s="64"/>
      <c r="JOF53" s="64"/>
      <c r="JOG53" s="64"/>
      <c r="JOH53" s="64"/>
      <c r="JOI53" s="64"/>
      <c r="JOJ53" s="64"/>
      <c r="JOK53" s="64"/>
      <c r="JOL53" s="64"/>
      <c r="JOM53" s="64"/>
      <c r="JON53" s="64"/>
      <c r="JOO53" s="64"/>
      <c r="JOP53" s="64"/>
      <c r="JOQ53" s="64"/>
      <c r="JOR53" s="64"/>
      <c r="JOS53" s="64"/>
      <c r="JOT53" s="64"/>
      <c r="JOU53" s="64"/>
      <c r="JOV53" s="64"/>
      <c r="JOW53" s="64"/>
      <c r="JOX53" s="64"/>
      <c r="JOY53" s="64"/>
      <c r="JOZ53" s="64"/>
      <c r="JPA53" s="64"/>
      <c r="JPB53" s="64"/>
      <c r="JPC53" s="64"/>
      <c r="JPD53" s="64"/>
      <c r="JPE53" s="64"/>
      <c r="JPF53" s="64"/>
      <c r="JPG53" s="64"/>
      <c r="JPH53" s="64"/>
      <c r="JPI53" s="64"/>
      <c r="JPJ53" s="64"/>
      <c r="JPK53" s="64"/>
      <c r="JPL53" s="64"/>
      <c r="JPM53" s="64"/>
      <c r="JPN53" s="64"/>
      <c r="JPO53" s="64"/>
      <c r="JPP53" s="64"/>
      <c r="JPQ53" s="64"/>
      <c r="JPR53" s="64"/>
      <c r="JPS53" s="64"/>
      <c r="JPT53" s="64"/>
      <c r="JPU53" s="64"/>
      <c r="JPV53" s="64"/>
      <c r="JPW53" s="64"/>
      <c r="JPX53" s="64"/>
      <c r="JPY53" s="64"/>
      <c r="JPZ53" s="64"/>
      <c r="JQA53" s="64"/>
      <c r="JQB53" s="64"/>
      <c r="JQC53" s="64"/>
      <c r="JQD53" s="64"/>
      <c r="JQE53" s="64"/>
      <c r="JQF53" s="64"/>
      <c r="JQG53" s="64"/>
      <c r="JQH53" s="64"/>
      <c r="JQI53" s="64"/>
      <c r="JQJ53" s="64"/>
      <c r="JQK53" s="64"/>
      <c r="JQL53" s="64"/>
      <c r="JQM53" s="64"/>
      <c r="JQN53" s="64"/>
      <c r="JQO53" s="64"/>
      <c r="JQP53" s="64"/>
      <c r="JQQ53" s="64"/>
      <c r="JQR53" s="64"/>
      <c r="JQS53" s="64"/>
      <c r="JQT53" s="64"/>
      <c r="JQU53" s="64"/>
      <c r="JQV53" s="64"/>
      <c r="JQW53" s="64"/>
      <c r="JQX53" s="64"/>
      <c r="JQY53" s="64"/>
      <c r="JQZ53" s="64"/>
      <c r="JRA53" s="64"/>
      <c r="JRB53" s="64"/>
      <c r="JRC53" s="64"/>
      <c r="JRD53" s="64"/>
      <c r="JRE53" s="64"/>
      <c r="JRF53" s="64"/>
      <c r="JRG53" s="64"/>
      <c r="JRH53" s="64"/>
      <c r="JRI53" s="64"/>
      <c r="JRJ53" s="64"/>
      <c r="JRK53" s="64"/>
      <c r="JRL53" s="64"/>
      <c r="JRM53" s="64"/>
      <c r="JRN53" s="64"/>
      <c r="JRO53" s="64"/>
      <c r="JRP53" s="64"/>
      <c r="JRQ53" s="64"/>
      <c r="JRR53" s="64"/>
      <c r="JRS53" s="64"/>
      <c r="JRT53" s="64"/>
      <c r="JRU53" s="64"/>
      <c r="JRV53" s="64"/>
      <c r="JRW53" s="64"/>
      <c r="JRX53" s="64"/>
      <c r="JRY53" s="64"/>
      <c r="JRZ53" s="64"/>
      <c r="JSA53" s="64"/>
      <c r="JSB53" s="64"/>
      <c r="JSC53" s="64"/>
      <c r="JSD53" s="64"/>
      <c r="JSE53" s="64"/>
      <c r="JSF53" s="64"/>
      <c r="JSG53" s="64"/>
      <c r="JSH53" s="64"/>
      <c r="JSI53" s="64"/>
      <c r="JSJ53" s="64"/>
      <c r="JSK53" s="64"/>
      <c r="JSL53" s="64"/>
      <c r="JSM53" s="64"/>
      <c r="JSN53" s="64"/>
      <c r="JSO53" s="64"/>
      <c r="JSP53" s="64"/>
      <c r="JSQ53" s="64"/>
      <c r="JSR53" s="64"/>
      <c r="JSS53" s="64"/>
      <c r="JST53" s="64"/>
      <c r="JSU53" s="64"/>
      <c r="JSV53" s="64"/>
      <c r="JSW53" s="64"/>
      <c r="JSX53" s="64"/>
      <c r="JSY53" s="64"/>
      <c r="JSZ53" s="64"/>
      <c r="JTA53" s="64"/>
      <c r="JTB53" s="64"/>
      <c r="JTC53" s="64"/>
      <c r="JTD53" s="64"/>
      <c r="JTE53" s="64"/>
      <c r="JTF53" s="64"/>
      <c r="JTG53" s="64"/>
      <c r="JTH53" s="64"/>
      <c r="JTI53" s="64"/>
      <c r="JTJ53" s="64"/>
      <c r="JTK53" s="64"/>
      <c r="JTL53" s="64"/>
      <c r="JTM53" s="64"/>
      <c r="JTN53" s="64"/>
      <c r="JTO53" s="64"/>
      <c r="JTP53" s="64"/>
      <c r="JTQ53" s="64"/>
      <c r="JTR53" s="64"/>
      <c r="JTS53" s="64"/>
      <c r="JTT53" s="64"/>
      <c r="JTU53" s="64"/>
      <c r="JTV53" s="64"/>
      <c r="JTW53" s="64"/>
      <c r="JTX53" s="64"/>
      <c r="JTY53" s="64"/>
      <c r="JTZ53" s="64"/>
      <c r="JUA53" s="64"/>
      <c r="JUB53" s="64"/>
      <c r="JUC53" s="64"/>
      <c r="JUD53" s="64"/>
      <c r="JUE53" s="64"/>
      <c r="JUF53" s="64"/>
      <c r="JUG53" s="64"/>
      <c r="JUH53" s="64"/>
      <c r="JUI53" s="64"/>
      <c r="JUJ53" s="64"/>
      <c r="JUK53" s="64"/>
      <c r="JUL53" s="64"/>
      <c r="JUM53" s="64"/>
      <c r="JUN53" s="64"/>
      <c r="JUO53" s="64"/>
      <c r="JUP53" s="64"/>
      <c r="JUQ53" s="64"/>
      <c r="JUR53" s="64"/>
      <c r="JUS53" s="64"/>
      <c r="JUT53" s="64"/>
      <c r="JUU53" s="64"/>
      <c r="JUV53" s="64"/>
      <c r="JUW53" s="64"/>
      <c r="JUX53" s="64"/>
      <c r="JUY53" s="64"/>
      <c r="JUZ53" s="64"/>
      <c r="JVA53" s="64"/>
      <c r="JVB53" s="64"/>
      <c r="JVC53" s="64"/>
      <c r="JVD53" s="64"/>
      <c r="JVE53" s="64"/>
      <c r="JVF53" s="64"/>
      <c r="JVG53" s="64"/>
      <c r="JVH53" s="64"/>
      <c r="JVI53" s="64"/>
      <c r="JVJ53" s="64"/>
      <c r="JVK53" s="64"/>
      <c r="JVL53" s="64"/>
      <c r="JVM53" s="64"/>
      <c r="JVN53" s="64"/>
      <c r="JVO53" s="64"/>
      <c r="JVP53" s="64"/>
      <c r="JVQ53" s="64"/>
      <c r="JVR53" s="64"/>
      <c r="JVS53" s="64"/>
      <c r="JVT53" s="64"/>
      <c r="JVU53" s="64"/>
      <c r="JVV53" s="64"/>
      <c r="JVW53" s="64"/>
      <c r="JVX53" s="64"/>
      <c r="JVY53" s="64"/>
      <c r="JVZ53" s="64"/>
      <c r="JWA53" s="64"/>
      <c r="JWB53" s="64"/>
      <c r="JWC53" s="64"/>
      <c r="JWD53" s="64"/>
      <c r="JWE53" s="64"/>
      <c r="JWF53" s="64"/>
      <c r="JWG53" s="64"/>
      <c r="JWH53" s="64"/>
      <c r="JWI53" s="64"/>
      <c r="JWJ53" s="64"/>
      <c r="JWK53" s="64"/>
      <c r="JWL53" s="64"/>
      <c r="JWM53" s="64"/>
      <c r="JWN53" s="64"/>
      <c r="JWO53" s="64"/>
      <c r="JWP53" s="64"/>
      <c r="JWQ53" s="64"/>
      <c r="JWR53" s="64"/>
      <c r="JWS53" s="64"/>
      <c r="JWT53" s="64"/>
      <c r="JWU53" s="64"/>
      <c r="JWV53" s="64"/>
      <c r="JWW53" s="64"/>
      <c r="JWX53" s="64"/>
      <c r="JWY53" s="64"/>
      <c r="JWZ53" s="64"/>
      <c r="JXA53" s="64"/>
      <c r="JXB53" s="64"/>
      <c r="JXC53" s="64"/>
      <c r="JXD53" s="64"/>
      <c r="JXE53" s="64"/>
      <c r="JXF53" s="64"/>
      <c r="JXG53" s="64"/>
      <c r="JXH53" s="64"/>
      <c r="JXI53" s="64"/>
      <c r="JXJ53" s="64"/>
      <c r="JXK53" s="64"/>
      <c r="JXL53" s="64"/>
      <c r="JXM53" s="64"/>
      <c r="JXN53" s="64"/>
      <c r="JXO53" s="64"/>
      <c r="JXP53" s="64"/>
      <c r="JXQ53" s="64"/>
      <c r="JXR53" s="64"/>
      <c r="JXS53" s="64"/>
      <c r="JXT53" s="64"/>
      <c r="JXU53" s="64"/>
      <c r="JXV53" s="64"/>
      <c r="JXW53" s="64"/>
      <c r="JXX53" s="64"/>
      <c r="JXY53" s="64"/>
      <c r="JXZ53" s="64"/>
      <c r="JYA53" s="64"/>
      <c r="JYB53" s="64"/>
      <c r="JYC53" s="64"/>
      <c r="JYD53" s="64"/>
      <c r="JYE53" s="64"/>
      <c r="JYF53" s="64"/>
      <c r="JYG53" s="64"/>
      <c r="JYH53" s="64"/>
      <c r="JYI53" s="64"/>
      <c r="JYJ53" s="64"/>
      <c r="JYK53" s="64"/>
      <c r="JYL53" s="64"/>
      <c r="JYM53" s="64"/>
      <c r="JYN53" s="64"/>
      <c r="JYO53" s="64"/>
      <c r="JYP53" s="64"/>
      <c r="JYQ53" s="64"/>
      <c r="JYR53" s="64"/>
      <c r="JYS53" s="64"/>
      <c r="JYT53" s="64"/>
      <c r="JYU53" s="64"/>
      <c r="JYV53" s="64"/>
      <c r="JYW53" s="64"/>
      <c r="JYX53" s="64"/>
      <c r="JYY53" s="64"/>
      <c r="JYZ53" s="64"/>
      <c r="JZA53" s="64"/>
      <c r="JZB53" s="64"/>
      <c r="JZC53" s="64"/>
      <c r="JZD53" s="64"/>
      <c r="JZE53" s="64"/>
      <c r="JZF53" s="64"/>
      <c r="JZG53" s="64"/>
      <c r="JZH53" s="64"/>
      <c r="JZI53" s="64"/>
      <c r="JZJ53" s="64"/>
      <c r="JZK53" s="64"/>
      <c r="JZL53" s="64"/>
      <c r="JZM53" s="64"/>
      <c r="JZN53" s="64"/>
      <c r="JZO53" s="64"/>
      <c r="JZP53" s="64"/>
      <c r="JZQ53" s="64"/>
      <c r="JZR53" s="64"/>
      <c r="JZS53" s="64"/>
      <c r="JZT53" s="64"/>
      <c r="JZU53" s="64"/>
      <c r="JZV53" s="64"/>
      <c r="JZW53" s="64"/>
      <c r="JZX53" s="64"/>
      <c r="JZY53" s="64"/>
      <c r="JZZ53" s="64"/>
      <c r="KAA53" s="64"/>
      <c r="KAB53" s="64"/>
      <c r="KAC53" s="64"/>
      <c r="KAD53" s="64"/>
      <c r="KAE53" s="64"/>
      <c r="KAF53" s="64"/>
      <c r="KAG53" s="64"/>
      <c r="KAH53" s="64"/>
      <c r="KAI53" s="64"/>
      <c r="KAJ53" s="64"/>
      <c r="KAK53" s="64"/>
      <c r="KAL53" s="64"/>
      <c r="KAM53" s="64"/>
      <c r="KAN53" s="64"/>
      <c r="KAO53" s="64"/>
      <c r="KAP53" s="64"/>
      <c r="KAQ53" s="64"/>
      <c r="KAR53" s="64"/>
      <c r="KAS53" s="64"/>
      <c r="KAT53" s="64"/>
      <c r="KAU53" s="64"/>
      <c r="KAV53" s="64"/>
      <c r="KAW53" s="64"/>
      <c r="KAX53" s="64"/>
      <c r="KAY53" s="64"/>
      <c r="KAZ53" s="64"/>
      <c r="KBA53" s="64"/>
      <c r="KBB53" s="64"/>
      <c r="KBC53" s="64"/>
      <c r="KBD53" s="64"/>
      <c r="KBE53" s="64"/>
      <c r="KBF53" s="64"/>
      <c r="KBG53" s="64"/>
      <c r="KBH53" s="64"/>
      <c r="KBI53" s="64"/>
      <c r="KBJ53" s="64"/>
      <c r="KBK53" s="64"/>
      <c r="KBL53" s="64"/>
      <c r="KBM53" s="64"/>
      <c r="KBN53" s="64"/>
      <c r="KBO53" s="64"/>
      <c r="KBP53" s="64"/>
      <c r="KBQ53" s="64"/>
      <c r="KBR53" s="64"/>
      <c r="KBS53" s="64"/>
      <c r="KBT53" s="64"/>
      <c r="KBU53" s="64"/>
      <c r="KBV53" s="64"/>
      <c r="KBW53" s="64"/>
      <c r="KBX53" s="64"/>
      <c r="KBY53" s="64"/>
      <c r="KBZ53" s="64"/>
      <c r="KCA53" s="64"/>
      <c r="KCB53" s="64"/>
      <c r="KCC53" s="64"/>
      <c r="KCD53" s="64"/>
      <c r="KCE53" s="64"/>
      <c r="KCF53" s="64"/>
      <c r="KCG53" s="64"/>
      <c r="KCH53" s="64"/>
      <c r="KCI53" s="64"/>
      <c r="KCJ53" s="64"/>
      <c r="KCK53" s="64"/>
      <c r="KCL53" s="64"/>
      <c r="KCM53" s="64"/>
      <c r="KCN53" s="64"/>
      <c r="KCO53" s="64"/>
      <c r="KCP53" s="64"/>
      <c r="KCQ53" s="64"/>
      <c r="KCR53" s="64"/>
      <c r="KCS53" s="64"/>
      <c r="KCT53" s="64"/>
      <c r="KCU53" s="64"/>
      <c r="KCV53" s="64"/>
      <c r="KCW53" s="64"/>
      <c r="KCX53" s="64"/>
      <c r="KCY53" s="64"/>
      <c r="KCZ53" s="64"/>
      <c r="KDA53" s="64"/>
      <c r="KDB53" s="64"/>
      <c r="KDC53" s="64"/>
      <c r="KDD53" s="64"/>
      <c r="KDE53" s="64"/>
      <c r="KDF53" s="64"/>
      <c r="KDG53" s="64"/>
      <c r="KDH53" s="64"/>
      <c r="KDI53" s="64"/>
      <c r="KDJ53" s="64"/>
      <c r="KDK53" s="64"/>
      <c r="KDL53" s="64"/>
      <c r="KDM53" s="64"/>
      <c r="KDN53" s="64"/>
      <c r="KDO53" s="64"/>
      <c r="KDP53" s="64"/>
      <c r="KDQ53" s="64"/>
      <c r="KDR53" s="64"/>
      <c r="KDS53" s="64"/>
      <c r="KDT53" s="64"/>
      <c r="KDU53" s="64"/>
      <c r="KDV53" s="64"/>
      <c r="KDW53" s="64"/>
      <c r="KDX53" s="64"/>
      <c r="KDY53" s="64"/>
      <c r="KDZ53" s="64"/>
      <c r="KEA53" s="64"/>
      <c r="KEB53" s="64"/>
      <c r="KEC53" s="64"/>
      <c r="KED53" s="64"/>
      <c r="KEE53" s="64"/>
      <c r="KEF53" s="64"/>
      <c r="KEG53" s="64"/>
      <c r="KEH53" s="64"/>
      <c r="KEI53" s="64"/>
      <c r="KEJ53" s="64"/>
      <c r="KEK53" s="64"/>
      <c r="KEL53" s="64"/>
      <c r="KEM53" s="64"/>
      <c r="KEN53" s="64"/>
      <c r="KEO53" s="64"/>
      <c r="KEP53" s="64"/>
      <c r="KEQ53" s="64"/>
      <c r="KER53" s="64"/>
      <c r="KES53" s="64"/>
      <c r="KET53" s="64"/>
      <c r="KEU53" s="64"/>
      <c r="KEV53" s="64"/>
      <c r="KEW53" s="64"/>
      <c r="KEX53" s="64"/>
      <c r="KEY53" s="64"/>
      <c r="KEZ53" s="64"/>
      <c r="KFA53" s="64"/>
      <c r="KFB53" s="64"/>
      <c r="KFC53" s="64"/>
      <c r="KFD53" s="64"/>
      <c r="KFE53" s="64"/>
      <c r="KFF53" s="64"/>
      <c r="KFG53" s="64"/>
      <c r="KFH53" s="64"/>
      <c r="KFI53" s="64"/>
      <c r="KFJ53" s="64"/>
      <c r="KFK53" s="64"/>
      <c r="KFL53" s="64"/>
      <c r="KFM53" s="64"/>
      <c r="KFN53" s="64"/>
      <c r="KFO53" s="64"/>
      <c r="KFP53" s="64"/>
      <c r="KFQ53" s="64"/>
      <c r="KFR53" s="64"/>
      <c r="KFS53" s="64"/>
      <c r="KFT53" s="64"/>
      <c r="KFU53" s="64"/>
      <c r="KFV53" s="64"/>
      <c r="KFW53" s="64"/>
      <c r="KFX53" s="64"/>
      <c r="KFY53" s="64"/>
      <c r="KFZ53" s="64"/>
      <c r="KGA53" s="64"/>
      <c r="KGB53" s="64"/>
      <c r="KGC53" s="64"/>
      <c r="KGD53" s="64"/>
      <c r="KGE53" s="64"/>
      <c r="KGF53" s="64"/>
      <c r="KGG53" s="64"/>
      <c r="KGH53" s="64"/>
      <c r="KGI53" s="64"/>
      <c r="KGJ53" s="64"/>
      <c r="KGK53" s="64"/>
      <c r="KGL53" s="64"/>
      <c r="KGM53" s="64"/>
      <c r="KGN53" s="64"/>
      <c r="KGO53" s="64"/>
      <c r="KGP53" s="64"/>
      <c r="KGQ53" s="64"/>
      <c r="KGR53" s="64"/>
      <c r="KGS53" s="64"/>
      <c r="KGT53" s="64"/>
      <c r="KGU53" s="64"/>
      <c r="KGV53" s="64"/>
      <c r="KGW53" s="64"/>
      <c r="KGX53" s="64"/>
      <c r="KGY53" s="64"/>
      <c r="KGZ53" s="64"/>
      <c r="KHA53" s="64"/>
      <c r="KHB53" s="64"/>
      <c r="KHC53" s="64"/>
      <c r="KHD53" s="64"/>
      <c r="KHE53" s="64"/>
      <c r="KHF53" s="64"/>
      <c r="KHG53" s="64"/>
      <c r="KHH53" s="64"/>
      <c r="KHI53" s="64"/>
      <c r="KHJ53" s="64"/>
      <c r="KHK53" s="64"/>
      <c r="KHL53" s="64"/>
      <c r="KHM53" s="64"/>
      <c r="KHN53" s="64"/>
      <c r="KHO53" s="64"/>
      <c r="KHP53" s="64"/>
      <c r="KHQ53" s="64"/>
      <c r="KHR53" s="64"/>
      <c r="KHS53" s="64"/>
      <c r="KHT53" s="64"/>
      <c r="KHU53" s="64"/>
      <c r="KHV53" s="64"/>
      <c r="KHW53" s="64"/>
      <c r="KHX53" s="64"/>
      <c r="KHY53" s="64"/>
      <c r="KHZ53" s="64"/>
      <c r="KIA53" s="64"/>
      <c r="KIB53" s="64"/>
      <c r="KIC53" s="64"/>
      <c r="KID53" s="64"/>
      <c r="KIE53" s="64"/>
      <c r="KIF53" s="64"/>
      <c r="KIG53" s="64"/>
      <c r="KIH53" s="64"/>
      <c r="KII53" s="64"/>
      <c r="KIJ53" s="64"/>
      <c r="KIK53" s="64"/>
      <c r="KIL53" s="64"/>
      <c r="KIM53" s="64"/>
      <c r="KIN53" s="64"/>
      <c r="KIO53" s="64"/>
      <c r="KIP53" s="64"/>
      <c r="KIQ53" s="64"/>
      <c r="KIR53" s="64"/>
      <c r="KIS53" s="64"/>
      <c r="KIT53" s="64"/>
      <c r="KIU53" s="64"/>
      <c r="KIV53" s="64"/>
      <c r="KIW53" s="64"/>
      <c r="KIX53" s="64"/>
      <c r="KIY53" s="64"/>
      <c r="KIZ53" s="64"/>
      <c r="KJA53" s="64"/>
      <c r="KJB53" s="64"/>
      <c r="KJC53" s="64"/>
      <c r="KJD53" s="64"/>
      <c r="KJE53" s="64"/>
      <c r="KJF53" s="64"/>
      <c r="KJG53" s="64"/>
      <c r="KJH53" s="64"/>
      <c r="KJI53" s="64"/>
      <c r="KJJ53" s="64"/>
      <c r="KJK53" s="64"/>
      <c r="KJL53" s="64"/>
      <c r="KJM53" s="64"/>
      <c r="KJN53" s="64"/>
      <c r="KJO53" s="64"/>
      <c r="KJP53" s="64"/>
      <c r="KJQ53" s="64"/>
      <c r="KJR53" s="64"/>
      <c r="KJS53" s="64"/>
      <c r="KJT53" s="64"/>
      <c r="KJU53" s="64"/>
      <c r="KJV53" s="64"/>
      <c r="KJW53" s="64"/>
      <c r="KJX53" s="64"/>
      <c r="KJY53" s="64"/>
      <c r="KJZ53" s="64"/>
      <c r="KKA53" s="64"/>
      <c r="KKB53" s="64"/>
      <c r="KKC53" s="64"/>
      <c r="KKD53" s="64"/>
      <c r="KKE53" s="64"/>
      <c r="KKF53" s="64"/>
      <c r="KKG53" s="64"/>
      <c r="KKH53" s="64"/>
      <c r="KKI53" s="64"/>
      <c r="KKJ53" s="64"/>
      <c r="KKK53" s="64"/>
      <c r="KKL53" s="64"/>
      <c r="KKM53" s="64"/>
      <c r="KKN53" s="64"/>
      <c r="KKO53" s="64"/>
      <c r="KKP53" s="64"/>
      <c r="KKQ53" s="64"/>
      <c r="KKR53" s="64"/>
      <c r="KKS53" s="64"/>
      <c r="KKT53" s="64"/>
      <c r="KKU53" s="64"/>
      <c r="KKV53" s="64"/>
      <c r="KKW53" s="64"/>
      <c r="KKX53" s="64"/>
      <c r="KKY53" s="64"/>
      <c r="KKZ53" s="64"/>
      <c r="KLA53" s="64"/>
      <c r="KLB53" s="64"/>
      <c r="KLC53" s="64"/>
      <c r="KLD53" s="64"/>
      <c r="KLE53" s="64"/>
      <c r="KLF53" s="64"/>
      <c r="KLG53" s="64"/>
      <c r="KLH53" s="64"/>
      <c r="KLI53" s="64"/>
      <c r="KLJ53" s="64"/>
      <c r="KLK53" s="64"/>
      <c r="KLL53" s="64"/>
      <c r="KLM53" s="64"/>
      <c r="KLN53" s="64"/>
      <c r="KLO53" s="64"/>
      <c r="KLP53" s="64"/>
      <c r="KLQ53" s="64"/>
      <c r="KLR53" s="64"/>
      <c r="KLS53" s="64"/>
      <c r="KLT53" s="64"/>
      <c r="KLU53" s="64"/>
      <c r="KLV53" s="64"/>
      <c r="KLW53" s="64"/>
      <c r="KLX53" s="64"/>
      <c r="KLY53" s="64"/>
      <c r="KLZ53" s="64"/>
      <c r="KMA53" s="64"/>
      <c r="KMB53" s="64"/>
      <c r="KMC53" s="64"/>
      <c r="KMD53" s="64"/>
      <c r="KME53" s="64"/>
      <c r="KMF53" s="64"/>
      <c r="KMG53" s="64"/>
      <c r="KMH53" s="64"/>
      <c r="KMI53" s="64"/>
      <c r="KMJ53" s="64"/>
      <c r="KMK53" s="64"/>
      <c r="KML53" s="64"/>
      <c r="KMM53" s="64"/>
      <c r="KMN53" s="64"/>
      <c r="KMO53" s="64"/>
      <c r="KMP53" s="64"/>
      <c r="KMQ53" s="64"/>
      <c r="KMR53" s="64"/>
      <c r="KMS53" s="64"/>
      <c r="KMT53" s="64"/>
      <c r="KMU53" s="64"/>
      <c r="KMV53" s="64"/>
      <c r="KMW53" s="64"/>
      <c r="KMX53" s="64"/>
      <c r="KMY53" s="64"/>
      <c r="KMZ53" s="64"/>
      <c r="KNA53" s="64"/>
      <c r="KNB53" s="64"/>
      <c r="KNC53" s="64"/>
      <c r="KND53" s="64"/>
      <c r="KNE53" s="64"/>
      <c r="KNF53" s="64"/>
      <c r="KNG53" s="64"/>
      <c r="KNH53" s="64"/>
      <c r="KNI53" s="64"/>
      <c r="KNJ53" s="64"/>
      <c r="KNK53" s="64"/>
      <c r="KNL53" s="64"/>
      <c r="KNM53" s="64"/>
      <c r="KNN53" s="64"/>
      <c r="KNO53" s="64"/>
      <c r="KNP53" s="64"/>
      <c r="KNQ53" s="64"/>
      <c r="KNR53" s="64"/>
      <c r="KNS53" s="64"/>
      <c r="KNT53" s="64"/>
      <c r="KNU53" s="64"/>
      <c r="KNV53" s="64"/>
      <c r="KNW53" s="64"/>
      <c r="KNX53" s="64"/>
      <c r="KNY53" s="64"/>
      <c r="KNZ53" s="64"/>
      <c r="KOA53" s="64"/>
      <c r="KOB53" s="64"/>
      <c r="KOC53" s="64"/>
      <c r="KOD53" s="64"/>
      <c r="KOE53" s="64"/>
      <c r="KOF53" s="64"/>
      <c r="KOG53" s="64"/>
      <c r="KOH53" s="64"/>
      <c r="KOI53" s="64"/>
      <c r="KOJ53" s="64"/>
      <c r="KOK53" s="64"/>
      <c r="KOL53" s="64"/>
      <c r="KOM53" s="64"/>
      <c r="KON53" s="64"/>
      <c r="KOO53" s="64"/>
      <c r="KOP53" s="64"/>
      <c r="KOQ53" s="64"/>
      <c r="KOR53" s="64"/>
      <c r="KOS53" s="64"/>
      <c r="KOT53" s="64"/>
      <c r="KOU53" s="64"/>
      <c r="KOV53" s="64"/>
      <c r="KOW53" s="64"/>
      <c r="KOX53" s="64"/>
      <c r="KOY53" s="64"/>
      <c r="KOZ53" s="64"/>
      <c r="KPA53" s="64"/>
      <c r="KPB53" s="64"/>
      <c r="KPC53" s="64"/>
      <c r="KPD53" s="64"/>
      <c r="KPE53" s="64"/>
      <c r="KPF53" s="64"/>
      <c r="KPG53" s="64"/>
      <c r="KPH53" s="64"/>
      <c r="KPI53" s="64"/>
      <c r="KPJ53" s="64"/>
      <c r="KPK53" s="64"/>
      <c r="KPL53" s="64"/>
      <c r="KPM53" s="64"/>
      <c r="KPN53" s="64"/>
      <c r="KPO53" s="64"/>
      <c r="KPP53" s="64"/>
      <c r="KPQ53" s="64"/>
      <c r="KPR53" s="64"/>
      <c r="KPS53" s="64"/>
      <c r="KPT53" s="64"/>
      <c r="KPU53" s="64"/>
      <c r="KPV53" s="64"/>
      <c r="KPW53" s="64"/>
      <c r="KPX53" s="64"/>
      <c r="KPY53" s="64"/>
      <c r="KPZ53" s="64"/>
      <c r="KQA53" s="64"/>
      <c r="KQB53" s="64"/>
      <c r="KQC53" s="64"/>
      <c r="KQD53" s="64"/>
      <c r="KQE53" s="64"/>
      <c r="KQF53" s="64"/>
      <c r="KQG53" s="64"/>
      <c r="KQH53" s="64"/>
      <c r="KQI53" s="64"/>
      <c r="KQJ53" s="64"/>
      <c r="KQK53" s="64"/>
      <c r="KQL53" s="64"/>
      <c r="KQM53" s="64"/>
      <c r="KQN53" s="64"/>
      <c r="KQO53" s="64"/>
      <c r="KQP53" s="64"/>
      <c r="KQQ53" s="64"/>
      <c r="KQR53" s="64"/>
      <c r="KQS53" s="64"/>
      <c r="KQT53" s="64"/>
      <c r="KQU53" s="64"/>
      <c r="KQV53" s="64"/>
      <c r="KQW53" s="64"/>
      <c r="KQX53" s="64"/>
      <c r="KQY53" s="64"/>
      <c r="KQZ53" s="64"/>
      <c r="KRA53" s="64"/>
      <c r="KRB53" s="64"/>
      <c r="KRC53" s="64"/>
      <c r="KRD53" s="64"/>
      <c r="KRE53" s="64"/>
      <c r="KRF53" s="64"/>
      <c r="KRG53" s="64"/>
      <c r="KRH53" s="64"/>
      <c r="KRI53" s="64"/>
      <c r="KRJ53" s="64"/>
      <c r="KRK53" s="64"/>
      <c r="KRL53" s="64"/>
      <c r="KRM53" s="64"/>
      <c r="KRN53" s="64"/>
      <c r="KRO53" s="64"/>
      <c r="KRP53" s="64"/>
      <c r="KRQ53" s="64"/>
      <c r="KRR53" s="64"/>
      <c r="KRS53" s="64"/>
      <c r="KRT53" s="64"/>
      <c r="KRU53" s="64"/>
      <c r="KRV53" s="64"/>
      <c r="KRW53" s="64"/>
      <c r="KRX53" s="64"/>
      <c r="KRY53" s="64"/>
      <c r="KRZ53" s="64"/>
      <c r="KSA53" s="64"/>
      <c r="KSB53" s="64"/>
      <c r="KSC53" s="64"/>
      <c r="KSD53" s="64"/>
      <c r="KSE53" s="64"/>
      <c r="KSF53" s="64"/>
      <c r="KSG53" s="64"/>
      <c r="KSH53" s="64"/>
      <c r="KSI53" s="64"/>
      <c r="KSJ53" s="64"/>
      <c r="KSK53" s="64"/>
      <c r="KSL53" s="64"/>
      <c r="KSM53" s="64"/>
      <c r="KSN53" s="64"/>
      <c r="KSO53" s="64"/>
      <c r="KSP53" s="64"/>
      <c r="KSQ53" s="64"/>
      <c r="KSR53" s="64"/>
      <c r="KSS53" s="64"/>
      <c r="KST53" s="64"/>
      <c r="KSU53" s="64"/>
      <c r="KSV53" s="64"/>
      <c r="KSW53" s="64"/>
      <c r="KSX53" s="64"/>
      <c r="KSY53" s="64"/>
      <c r="KSZ53" s="64"/>
      <c r="KTA53" s="64"/>
      <c r="KTB53" s="64"/>
      <c r="KTC53" s="64"/>
      <c r="KTD53" s="64"/>
      <c r="KTE53" s="64"/>
      <c r="KTF53" s="64"/>
      <c r="KTG53" s="64"/>
      <c r="KTH53" s="64"/>
      <c r="KTI53" s="64"/>
      <c r="KTJ53" s="64"/>
      <c r="KTK53" s="64"/>
      <c r="KTL53" s="64"/>
      <c r="KTM53" s="64"/>
      <c r="KTN53" s="64"/>
      <c r="KTO53" s="64"/>
      <c r="KTP53" s="64"/>
      <c r="KTQ53" s="64"/>
      <c r="KTR53" s="64"/>
      <c r="KTS53" s="64"/>
      <c r="KTT53" s="64"/>
      <c r="KTU53" s="64"/>
      <c r="KTV53" s="64"/>
      <c r="KTW53" s="64"/>
      <c r="KTX53" s="64"/>
      <c r="KTY53" s="64"/>
      <c r="KTZ53" s="64"/>
      <c r="KUA53" s="64"/>
      <c r="KUB53" s="64"/>
      <c r="KUC53" s="64"/>
      <c r="KUD53" s="64"/>
      <c r="KUE53" s="64"/>
      <c r="KUF53" s="64"/>
      <c r="KUG53" s="64"/>
      <c r="KUH53" s="64"/>
      <c r="KUI53" s="64"/>
      <c r="KUJ53" s="64"/>
      <c r="KUK53" s="64"/>
      <c r="KUL53" s="64"/>
      <c r="KUM53" s="64"/>
      <c r="KUN53" s="64"/>
      <c r="KUO53" s="64"/>
      <c r="KUP53" s="64"/>
      <c r="KUQ53" s="64"/>
      <c r="KUR53" s="64"/>
      <c r="KUS53" s="64"/>
      <c r="KUT53" s="64"/>
      <c r="KUU53" s="64"/>
      <c r="KUV53" s="64"/>
      <c r="KUW53" s="64"/>
      <c r="KUX53" s="64"/>
      <c r="KUY53" s="64"/>
      <c r="KUZ53" s="64"/>
      <c r="KVA53" s="64"/>
      <c r="KVB53" s="64"/>
      <c r="KVC53" s="64"/>
      <c r="KVD53" s="64"/>
      <c r="KVE53" s="64"/>
      <c r="KVF53" s="64"/>
      <c r="KVG53" s="64"/>
      <c r="KVH53" s="64"/>
      <c r="KVI53" s="64"/>
      <c r="KVJ53" s="64"/>
      <c r="KVK53" s="64"/>
      <c r="KVL53" s="64"/>
      <c r="KVM53" s="64"/>
      <c r="KVN53" s="64"/>
      <c r="KVO53" s="64"/>
      <c r="KVP53" s="64"/>
      <c r="KVQ53" s="64"/>
      <c r="KVR53" s="64"/>
      <c r="KVS53" s="64"/>
      <c r="KVT53" s="64"/>
      <c r="KVU53" s="64"/>
      <c r="KVV53" s="64"/>
      <c r="KVW53" s="64"/>
      <c r="KVX53" s="64"/>
      <c r="KVY53" s="64"/>
      <c r="KVZ53" s="64"/>
      <c r="KWA53" s="64"/>
      <c r="KWB53" s="64"/>
      <c r="KWC53" s="64"/>
      <c r="KWD53" s="64"/>
      <c r="KWE53" s="64"/>
      <c r="KWF53" s="64"/>
      <c r="KWG53" s="64"/>
      <c r="KWH53" s="64"/>
      <c r="KWI53" s="64"/>
      <c r="KWJ53" s="64"/>
      <c r="KWK53" s="64"/>
      <c r="KWL53" s="64"/>
      <c r="KWM53" s="64"/>
      <c r="KWN53" s="64"/>
      <c r="KWO53" s="64"/>
      <c r="KWP53" s="64"/>
      <c r="KWQ53" s="64"/>
      <c r="KWR53" s="64"/>
      <c r="KWS53" s="64"/>
      <c r="KWT53" s="64"/>
      <c r="KWU53" s="64"/>
      <c r="KWV53" s="64"/>
      <c r="KWW53" s="64"/>
      <c r="KWX53" s="64"/>
      <c r="KWY53" s="64"/>
      <c r="KWZ53" s="64"/>
      <c r="KXA53" s="64"/>
      <c r="KXB53" s="64"/>
      <c r="KXC53" s="64"/>
      <c r="KXD53" s="64"/>
      <c r="KXE53" s="64"/>
      <c r="KXF53" s="64"/>
      <c r="KXG53" s="64"/>
      <c r="KXH53" s="64"/>
      <c r="KXI53" s="64"/>
      <c r="KXJ53" s="64"/>
      <c r="KXK53" s="64"/>
      <c r="KXL53" s="64"/>
      <c r="KXM53" s="64"/>
      <c r="KXN53" s="64"/>
      <c r="KXO53" s="64"/>
      <c r="KXP53" s="64"/>
      <c r="KXQ53" s="64"/>
      <c r="KXR53" s="64"/>
      <c r="KXS53" s="64"/>
      <c r="KXT53" s="64"/>
      <c r="KXU53" s="64"/>
      <c r="KXV53" s="64"/>
      <c r="KXW53" s="64"/>
      <c r="KXX53" s="64"/>
      <c r="KXY53" s="64"/>
      <c r="KXZ53" s="64"/>
      <c r="KYA53" s="64"/>
      <c r="KYB53" s="64"/>
      <c r="KYC53" s="64"/>
      <c r="KYD53" s="64"/>
      <c r="KYE53" s="64"/>
      <c r="KYF53" s="64"/>
      <c r="KYG53" s="64"/>
      <c r="KYH53" s="64"/>
      <c r="KYI53" s="64"/>
      <c r="KYJ53" s="64"/>
      <c r="KYK53" s="64"/>
      <c r="KYL53" s="64"/>
      <c r="KYM53" s="64"/>
      <c r="KYN53" s="64"/>
      <c r="KYO53" s="64"/>
      <c r="KYP53" s="64"/>
      <c r="KYQ53" s="64"/>
      <c r="KYR53" s="64"/>
      <c r="KYS53" s="64"/>
      <c r="KYT53" s="64"/>
      <c r="KYU53" s="64"/>
      <c r="KYV53" s="64"/>
      <c r="KYW53" s="64"/>
      <c r="KYX53" s="64"/>
      <c r="KYY53" s="64"/>
      <c r="KYZ53" s="64"/>
      <c r="KZA53" s="64"/>
      <c r="KZB53" s="64"/>
      <c r="KZC53" s="64"/>
      <c r="KZD53" s="64"/>
      <c r="KZE53" s="64"/>
      <c r="KZF53" s="64"/>
      <c r="KZG53" s="64"/>
      <c r="KZH53" s="64"/>
      <c r="KZI53" s="64"/>
      <c r="KZJ53" s="64"/>
      <c r="KZK53" s="64"/>
      <c r="KZL53" s="64"/>
      <c r="KZM53" s="64"/>
      <c r="KZN53" s="64"/>
      <c r="KZO53" s="64"/>
      <c r="KZP53" s="64"/>
      <c r="KZQ53" s="64"/>
      <c r="KZR53" s="64"/>
      <c r="KZS53" s="64"/>
      <c r="KZT53" s="64"/>
      <c r="KZU53" s="64"/>
      <c r="KZV53" s="64"/>
      <c r="KZW53" s="64"/>
      <c r="KZX53" s="64"/>
      <c r="KZY53" s="64"/>
      <c r="KZZ53" s="64"/>
      <c r="LAA53" s="64"/>
      <c r="LAB53" s="64"/>
      <c r="LAC53" s="64"/>
      <c r="LAD53" s="64"/>
      <c r="LAE53" s="64"/>
      <c r="LAF53" s="64"/>
      <c r="LAG53" s="64"/>
      <c r="LAH53" s="64"/>
      <c r="LAI53" s="64"/>
      <c r="LAJ53" s="64"/>
      <c r="LAK53" s="64"/>
      <c r="LAL53" s="64"/>
      <c r="LAM53" s="64"/>
      <c r="LAN53" s="64"/>
      <c r="LAO53" s="64"/>
      <c r="LAP53" s="64"/>
      <c r="LAQ53" s="64"/>
      <c r="LAR53" s="64"/>
      <c r="LAS53" s="64"/>
      <c r="LAT53" s="64"/>
      <c r="LAU53" s="64"/>
      <c r="LAV53" s="64"/>
      <c r="LAW53" s="64"/>
      <c r="LAX53" s="64"/>
      <c r="LAY53" s="64"/>
      <c r="LAZ53" s="64"/>
      <c r="LBA53" s="64"/>
      <c r="LBB53" s="64"/>
      <c r="LBC53" s="64"/>
      <c r="LBD53" s="64"/>
      <c r="LBE53" s="64"/>
      <c r="LBF53" s="64"/>
      <c r="LBG53" s="64"/>
      <c r="LBH53" s="64"/>
      <c r="LBI53" s="64"/>
      <c r="LBJ53" s="64"/>
      <c r="LBK53" s="64"/>
      <c r="LBL53" s="64"/>
      <c r="LBM53" s="64"/>
      <c r="LBN53" s="64"/>
      <c r="LBO53" s="64"/>
      <c r="LBP53" s="64"/>
      <c r="LBQ53" s="64"/>
      <c r="LBR53" s="64"/>
      <c r="LBS53" s="64"/>
      <c r="LBT53" s="64"/>
      <c r="LBU53" s="64"/>
      <c r="LBV53" s="64"/>
      <c r="LBW53" s="64"/>
      <c r="LBX53" s="64"/>
      <c r="LBY53" s="64"/>
      <c r="LBZ53" s="64"/>
      <c r="LCA53" s="64"/>
      <c r="LCB53" s="64"/>
      <c r="LCC53" s="64"/>
      <c r="LCD53" s="64"/>
      <c r="LCE53" s="64"/>
      <c r="LCF53" s="64"/>
      <c r="LCG53" s="64"/>
      <c r="LCH53" s="64"/>
      <c r="LCI53" s="64"/>
      <c r="LCJ53" s="64"/>
      <c r="LCK53" s="64"/>
      <c r="LCL53" s="64"/>
      <c r="LCM53" s="64"/>
      <c r="LCN53" s="64"/>
      <c r="LCO53" s="64"/>
      <c r="LCP53" s="64"/>
      <c r="LCQ53" s="64"/>
      <c r="LCR53" s="64"/>
      <c r="LCS53" s="64"/>
      <c r="LCT53" s="64"/>
      <c r="LCU53" s="64"/>
      <c r="LCV53" s="64"/>
      <c r="LCW53" s="64"/>
      <c r="LCX53" s="64"/>
      <c r="LCY53" s="64"/>
      <c r="LCZ53" s="64"/>
      <c r="LDA53" s="64"/>
      <c r="LDB53" s="64"/>
      <c r="LDC53" s="64"/>
      <c r="LDD53" s="64"/>
      <c r="LDE53" s="64"/>
      <c r="LDF53" s="64"/>
      <c r="LDG53" s="64"/>
      <c r="LDH53" s="64"/>
      <c r="LDI53" s="64"/>
      <c r="LDJ53" s="64"/>
      <c r="LDK53" s="64"/>
      <c r="LDL53" s="64"/>
      <c r="LDM53" s="64"/>
      <c r="LDN53" s="64"/>
      <c r="LDO53" s="64"/>
      <c r="LDP53" s="64"/>
      <c r="LDQ53" s="64"/>
      <c r="LDR53" s="64"/>
      <c r="LDS53" s="64"/>
      <c r="LDT53" s="64"/>
      <c r="LDU53" s="64"/>
      <c r="LDV53" s="64"/>
      <c r="LDW53" s="64"/>
      <c r="LDX53" s="64"/>
      <c r="LDY53" s="64"/>
      <c r="LDZ53" s="64"/>
      <c r="LEA53" s="64"/>
      <c r="LEB53" s="64"/>
      <c r="LEC53" s="64"/>
      <c r="LED53" s="64"/>
      <c r="LEE53" s="64"/>
      <c r="LEF53" s="64"/>
      <c r="LEG53" s="64"/>
      <c r="LEH53" s="64"/>
      <c r="LEI53" s="64"/>
      <c r="LEJ53" s="64"/>
      <c r="LEK53" s="64"/>
      <c r="LEL53" s="64"/>
      <c r="LEM53" s="64"/>
      <c r="LEN53" s="64"/>
      <c r="LEO53" s="64"/>
      <c r="LEP53" s="64"/>
      <c r="LEQ53" s="64"/>
      <c r="LER53" s="64"/>
      <c r="LES53" s="64"/>
      <c r="LET53" s="64"/>
      <c r="LEU53" s="64"/>
      <c r="LEV53" s="64"/>
      <c r="LEW53" s="64"/>
      <c r="LEX53" s="64"/>
      <c r="LEY53" s="64"/>
      <c r="LEZ53" s="64"/>
      <c r="LFA53" s="64"/>
      <c r="LFB53" s="64"/>
      <c r="LFC53" s="64"/>
      <c r="LFD53" s="64"/>
      <c r="LFE53" s="64"/>
      <c r="LFF53" s="64"/>
      <c r="LFG53" s="64"/>
      <c r="LFH53" s="64"/>
      <c r="LFI53" s="64"/>
      <c r="LFJ53" s="64"/>
      <c r="LFK53" s="64"/>
      <c r="LFL53" s="64"/>
      <c r="LFM53" s="64"/>
      <c r="LFN53" s="64"/>
      <c r="LFO53" s="64"/>
      <c r="LFP53" s="64"/>
      <c r="LFQ53" s="64"/>
      <c r="LFR53" s="64"/>
      <c r="LFS53" s="64"/>
      <c r="LFT53" s="64"/>
      <c r="LFU53" s="64"/>
      <c r="LFV53" s="64"/>
      <c r="LFW53" s="64"/>
      <c r="LFX53" s="64"/>
      <c r="LFY53" s="64"/>
      <c r="LFZ53" s="64"/>
      <c r="LGA53" s="64"/>
      <c r="LGB53" s="64"/>
      <c r="LGC53" s="64"/>
      <c r="LGD53" s="64"/>
      <c r="LGE53" s="64"/>
      <c r="LGF53" s="64"/>
      <c r="LGG53" s="64"/>
      <c r="LGH53" s="64"/>
      <c r="LGI53" s="64"/>
      <c r="LGJ53" s="64"/>
      <c r="LGK53" s="64"/>
      <c r="LGL53" s="64"/>
      <c r="LGM53" s="64"/>
      <c r="LGN53" s="64"/>
      <c r="LGO53" s="64"/>
      <c r="LGP53" s="64"/>
      <c r="LGQ53" s="64"/>
      <c r="LGR53" s="64"/>
      <c r="LGS53" s="64"/>
      <c r="LGT53" s="64"/>
      <c r="LGU53" s="64"/>
      <c r="LGV53" s="64"/>
      <c r="LGW53" s="64"/>
      <c r="LGX53" s="64"/>
      <c r="LGY53" s="64"/>
      <c r="LGZ53" s="64"/>
      <c r="LHA53" s="64"/>
      <c r="LHB53" s="64"/>
      <c r="LHC53" s="64"/>
      <c r="LHD53" s="64"/>
      <c r="LHE53" s="64"/>
      <c r="LHF53" s="64"/>
      <c r="LHG53" s="64"/>
      <c r="LHH53" s="64"/>
      <c r="LHI53" s="64"/>
      <c r="LHJ53" s="64"/>
      <c r="LHK53" s="64"/>
      <c r="LHL53" s="64"/>
      <c r="LHM53" s="64"/>
      <c r="LHN53" s="64"/>
      <c r="LHO53" s="64"/>
      <c r="LHP53" s="64"/>
      <c r="LHQ53" s="64"/>
      <c r="LHR53" s="64"/>
      <c r="LHS53" s="64"/>
      <c r="LHT53" s="64"/>
      <c r="LHU53" s="64"/>
      <c r="LHV53" s="64"/>
      <c r="LHW53" s="64"/>
      <c r="LHX53" s="64"/>
      <c r="LHY53" s="64"/>
      <c r="LHZ53" s="64"/>
      <c r="LIA53" s="64"/>
      <c r="LIB53" s="64"/>
      <c r="LIC53" s="64"/>
      <c r="LID53" s="64"/>
      <c r="LIE53" s="64"/>
      <c r="LIF53" s="64"/>
      <c r="LIG53" s="64"/>
      <c r="LIH53" s="64"/>
      <c r="LII53" s="64"/>
      <c r="LIJ53" s="64"/>
      <c r="LIK53" s="64"/>
      <c r="LIL53" s="64"/>
      <c r="LIM53" s="64"/>
      <c r="LIN53" s="64"/>
      <c r="LIO53" s="64"/>
      <c r="LIP53" s="64"/>
      <c r="LIQ53" s="64"/>
      <c r="LIR53" s="64"/>
      <c r="LIS53" s="64"/>
      <c r="LIT53" s="64"/>
      <c r="LIU53" s="64"/>
      <c r="LIV53" s="64"/>
      <c r="LIW53" s="64"/>
      <c r="LIX53" s="64"/>
      <c r="LIY53" s="64"/>
      <c r="LIZ53" s="64"/>
      <c r="LJA53" s="64"/>
      <c r="LJB53" s="64"/>
      <c r="LJC53" s="64"/>
      <c r="LJD53" s="64"/>
      <c r="LJE53" s="64"/>
      <c r="LJF53" s="64"/>
      <c r="LJG53" s="64"/>
      <c r="LJH53" s="64"/>
      <c r="LJI53" s="64"/>
      <c r="LJJ53" s="64"/>
      <c r="LJK53" s="64"/>
      <c r="LJL53" s="64"/>
      <c r="LJM53" s="64"/>
      <c r="LJN53" s="64"/>
      <c r="LJO53" s="64"/>
      <c r="LJP53" s="64"/>
      <c r="LJQ53" s="64"/>
      <c r="LJR53" s="64"/>
      <c r="LJS53" s="64"/>
      <c r="LJT53" s="64"/>
      <c r="LJU53" s="64"/>
      <c r="LJV53" s="64"/>
      <c r="LJW53" s="64"/>
      <c r="LJX53" s="64"/>
      <c r="LJY53" s="64"/>
      <c r="LJZ53" s="64"/>
      <c r="LKA53" s="64"/>
      <c r="LKB53" s="64"/>
      <c r="LKC53" s="64"/>
      <c r="LKD53" s="64"/>
      <c r="LKE53" s="64"/>
      <c r="LKF53" s="64"/>
      <c r="LKG53" s="64"/>
      <c r="LKH53" s="64"/>
      <c r="LKI53" s="64"/>
      <c r="LKJ53" s="64"/>
      <c r="LKK53" s="64"/>
      <c r="LKL53" s="64"/>
      <c r="LKM53" s="64"/>
      <c r="LKN53" s="64"/>
      <c r="LKO53" s="64"/>
      <c r="LKP53" s="64"/>
      <c r="LKQ53" s="64"/>
      <c r="LKR53" s="64"/>
      <c r="LKS53" s="64"/>
      <c r="LKT53" s="64"/>
      <c r="LKU53" s="64"/>
      <c r="LKV53" s="64"/>
      <c r="LKW53" s="64"/>
      <c r="LKX53" s="64"/>
      <c r="LKY53" s="64"/>
      <c r="LKZ53" s="64"/>
      <c r="LLA53" s="64"/>
      <c r="LLB53" s="64"/>
      <c r="LLC53" s="64"/>
      <c r="LLD53" s="64"/>
      <c r="LLE53" s="64"/>
      <c r="LLF53" s="64"/>
      <c r="LLG53" s="64"/>
      <c r="LLH53" s="64"/>
      <c r="LLI53" s="64"/>
      <c r="LLJ53" s="64"/>
      <c r="LLK53" s="64"/>
      <c r="LLL53" s="64"/>
      <c r="LLM53" s="64"/>
      <c r="LLN53" s="64"/>
      <c r="LLO53" s="64"/>
      <c r="LLP53" s="64"/>
      <c r="LLQ53" s="64"/>
      <c r="LLR53" s="64"/>
      <c r="LLS53" s="64"/>
      <c r="LLT53" s="64"/>
      <c r="LLU53" s="64"/>
      <c r="LLV53" s="64"/>
      <c r="LLW53" s="64"/>
      <c r="LLX53" s="64"/>
      <c r="LLY53" s="64"/>
      <c r="LLZ53" s="64"/>
      <c r="LMA53" s="64"/>
      <c r="LMB53" s="64"/>
      <c r="LMC53" s="64"/>
      <c r="LMD53" s="64"/>
      <c r="LME53" s="64"/>
      <c r="LMF53" s="64"/>
      <c r="LMG53" s="64"/>
      <c r="LMH53" s="64"/>
      <c r="LMI53" s="64"/>
      <c r="LMJ53" s="64"/>
      <c r="LMK53" s="64"/>
      <c r="LML53" s="64"/>
      <c r="LMM53" s="64"/>
      <c r="LMN53" s="64"/>
      <c r="LMO53" s="64"/>
      <c r="LMP53" s="64"/>
      <c r="LMQ53" s="64"/>
      <c r="LMR53" s="64"/>
      <c r="LMS53" s="64"/>
      <c r="LMT53" s="64"/>
      <c r="LMU53" s="64"/>
      <c r="LMV53" s="64"/>
      <c r="LMW53" s="64"/>
      <c r="LMX53" s="64"/>
      <c r="LMY53" s="64"/>
      <c r="LMZ53" s="64"/>
      <c r="LNA53" s="64"/>
      <c r="LNB53" s="64"/>
      <c r="LNC53" s="64"/>
      <c r="LND53" s="64"/>
      <c r="LNE53" s="64"/>
      <c r="LNF53" s="64"/>
      <c r="LNG53" s="64"/>
      <c r="LNH53" s="64"/>
      <c r="LNI53" s="64"/>
      <c r="LNJ53" s="64"/>
      <c r="LNK53" s="64"/>
      <c r="LNL53" s="64"/>
      <c r="LNM53" s="64"/>
      <c r="LNN53" s="64"/>
      <c r="LNO53" s="64"/>
      <c r="LNP53" s="64"/>
      <c r="LNQ53" s="64"/>
      <c r="LNR53" s="64"/>
      <c r="LNS53" s="64"/>
      <c r="LNT53" s="64"/>
      <c r="LNU53" s="64"/>
      <c r="LNV53" s="64"/>
      <c r="LNW53" s="64"/>
      <c r="LNX53" s="64"/>
      <c r="LNY53" s="64"/>
      <c r="LNZ53" s="64"/>
      <c r="LOA53" s="64"/>
      <c r="LOB53" s="64"/>
      <c r="LOC53" s="64"/>
      <c r="LOD53" s="64"/>
      <c r="LOE53" s="64"/>
      <c r="LOF53" s="64"/>
      <c r="LOG53" s="64"/>
      <c r="LOH53" s="64"/>
      <c r="LOI53" s="64"/>
      <c r="LOJ53" s="64"/>
      <c r="LOK53" s="64"/>
      <c r="LOL53" s="64"/>
      <c r="LOM53" s="64"/>
      <c r="LON53" s="64"/>
      <c r="LOO53" s="64"/>
      <c r="LOP53" s="64"/>
      <c r="LOQ53" s="64"/>
      <c r="LOR53" s="64"/>
      <c r="LOS53" s="64"/>
      <c r="LOT53" s="64"/>
      <c r="LOU53" s="64"/>
      <c r="LOV53" s="64"/>
      <c r="LOW53" s="64"/>
      <c r="LOX53" s="64"/>
      <c r="LOY53" s="64"/>
      <c r="LOZ53" s="64"/>
      <c r="LPA53" s="64"/>
      <c r="LPB53" s="64"/>
      <c r="LPC53" s="64"/>
      <c r="LPD53" s="64"/>
      <c r="LPE53" s="64"/>
      <c r="LPF53" s="64"/>
      <c r="LPG53" s="64"/>
      <c r="LPH53" s="64"/>
      <c r="LPI53" s="64"/>
      <c r="LPJ53" s="64"/>
      <c r="LPK53" s="64"/>
      <c r="LPL53" s="64"/>
      <c r="LPM53" s="64"/>
      <c r="LPN53" s="64"/>
      <c r="LPO53" s="64"/>
      <c r="LPP53" s="64"/>
      <c r="LPQ53" s="64"/>
      <c r="LPR53" s="64"/>
      <c r="LPS53" s="64"/>
      <c r="LPT53" s="64"/>
      <c r="LPU53" s="64"/>
      <c r="LPV53" s="64"/>
      <c r="LPW53" s="64"/>
      <c r="LPX53" s="64"/>
      <c r="LPY53" s="64"/>
      <c r="LPZ53" s="64"/>
      <c r="LQA53" s="64"/>
      <c r="LQB53" s="64"/>
      <c r="LQC53" s="64"/>
      <c r="LQD53" s="64"/>
      <c r="LQE53" s="64"/>
      <c r="LQF53" s="64"/>
      <c r="LQG53" s="64"/>
      <c r="LQH53" s="64"/>
      <c r="LQI53" s="64"/>
      <c r="LQJ53" s="64"/>
      <c r="LQK53" s="64"/>
      <c r="LQL53" s="64"/>
      <c r="LQM53" s="64"/>
      <c r="LQN53" s="64"/>
      <c r="LQO53" s="64"/>
      <c r="LQP53" s="64"/>
      <c r="LQQ53" s="64"/>
      <c r="LQR53" s="64"/>
      <c r="LQS53" s="64"/>
      <c r="LQT53" s="64"/>
      <c r="LQU53" s="64"/>
      <c r="LQV53" s="64"/>
      <c r="LQW53" s="64"/>
      <c r="LQX53" s="64"/>
      <c r="LQY53" s="64"/>
      <c r="LQZ53" s="64"/>
      <c r="LRA53" s="64"/>
      <c r="LRB53" s="64"/>
      <c r="LRC53" s="64"/>
      <c r="LRD53" s="64"/>
      <c r="LRE53" s="64"/>
      <c r="LRF53" s="64"/>
      <c r="LRG53" s="64"/>
      <c r="LRH53" s="64"/>
      <c r="LRI53" s="64"/>
      <c r="LRJ53" s="64"/>
      <c r="LRK53" s="64"/>
      <c r="LRL53" s="64"/>
      <c r="LRM53" s="64"/>
      <c r="LRN53" s="64"/>
      <c r="LRO53" s="64"/>
      <c r="LRP53" s="64"/>
      <c r="LRQ53" s="64"/>
      <c r="LRR53" s="64"/>
      <c r="LRS53" s="64"/>
      <c r="LRT53" s="64"/>
      <c r="LRU53" s="64"/>
      <c r="LRV53" s="64"/>
      <c r="LRW53" s="64"/>
      <c r="LRX53" s="64"/>
      <c r="LRY53" s="64"/>
      <c r="LRZ53" s="64"/>
      <c r="LSA53" s="64"/>
      <c r="LSB53" s="64"/>
      <c r="LSC53" s="64"/>
      <c r="LSD53" s="64"/>
      <c r="LSE53" s="64"/>
      <c r="LSF53" s="64"/>
      <c r="LSG53" s="64"/>
      <c r="LSH53" s="64"/>
      <c r="LSI53" s="64"/>
      <c r="LSJ53" s="64"/>
      <c r="LSK53" s="64"/>
      <c r="LSL53" s="64"/>
      <c r="LSM53" s="64"/>
      <c r="LSN53" s="64"/>
      <c r="LSO53" s="64"/>
      <c r="LSP53" s="64"/>
      <c r="LSQ53" s="64"/>
      <c r="LSR53" s="64"/>
      <c r="LSS53" s="64"/>
      <c r="LST53" s="64"/>
      <c r="LSU53" s="64"/>
      <c r="LSV53" s="64"/>
      <c r="LSW53" s="64"/>
      <c r="LSX53" s="64"/>
      <c r="LSY53" s="64"/>
      <c r="LSZ53" s="64"/>
      <c r="LTA53" s="64"/>
      <c r="LTB53" s="64"/>
      <c r="LTC53" s="64"/>
      <c r="LTD53" s="64"/>
      <c r="LTE53" s="64"/>
      <c r="LTF53" s="64"/>
      <c r="LTG53" s="64"/>
      <c r="LTH53" s="64"/>
      <c r="LTI53" s="64"/>
      <c r="LTJ53" s="64"/>
      <c r="LTK53" s="64"/>
      <c r="LTL53" s="64"/>
      <c r="LTM53" s="64"/>
      <c r="LTN53" s="64"/>
      <c r="LTO53" s="64"/>
      <c r="LTP53" s="64"/>
      <c r="LTQ53" s="64"/>
      <c r="LTR53" s="64"/>
      <c r="LTS53" s="64"/>
      <c r="LTT53" s="64"/>
      <c r="LTU53" s="64"/>
      <c r="LTV53" s="64"/>
      <c r="LTW53" s="64"/>
      <c r="LTX53" s="64"/>
      <c r="LTY53" s="64"/>
      <c r="LTZ53" s="64"/>
      <c r="LUA53" s="64"/>
      <c r="LUB53" s="64"/>
      <c r="LUC53" s="64"/>
      <c r="LUD53" s="64"/>
      <c r="LUE53" s="64"/>
      <c r="LUF53" s="64"/>
      <c r="LUG53" s="64"/>
      <c r="LUH53" s="64"/>
      <c r="LUI53" s="64"/>
      <c r="LUJ53" s="64"/>
      <c r="LUK53" s="64"/>
      <c r="LUL53" s="64"/>
      <c r="LUM53" s="64"/>
      <c r="LUN53" s="64"/>
      <c r="LUO53" s="64"/>
      <c r="LUP53" s="64"/>
      <c r="LUQ53" s="64"/>
      <c r="LUR53" s="64"/>
      <c r="LUS53" s="64"/>
      <c r="LUT53" s="64"/>
      <c r="LUU53" s="64"/>
      <c r="LUV53" s="64"/>
      <c r="LUW53" s="64"/>
      <c r="LUX53" s="64"/>
      <c r="LUY53" s="64"/>
      <c r="LUZ53" s="64"/>
      <c r="LVA53" s="64"/>
      <c r="LVB53" s="64"/>
      <c r="LVC53" s="64"/>
      <c r="LVD53" s="64"/>
      <c r="LVE53" s="64"/>
      <c r="LVF53" s="64"/>
      <c r="LVG53" s="64"/>
      <c r="LVH53" s="64"/>
      <c r="LVI53" s="64"/>
      <c r="LVJ53" s="64"/>
      <c r="LVK53" s="64"/>
      <c r="LVL53" s="64"/>
      <c r="LVM53" s="64"/>
      <c r="LVN53" s="64"/>
      <c r="LVO53" s="64"/>
      <c r="LVP53" s="64"/>
      <c r="LVQ53" s="64"/>
      <c r="LVR53" s="64"/>
      <c r="LVS53" s="64"/>
      <c r="LVT53" s="64"/>
      <c r="LVU53" s="64"/>
      <c r="LVV53" s="64"/>
      <c r="LVW53" s="64"/>
      <c r="LVX53" s="64"/>
      <c r="LVY53" s="64"/>
      <c r="LVZ53" s="64"/>
      <c r="LWA53" s="64"/>
      <c r="LWB53" s="64"/>
      <c r="LWC53" s="64"/>
      <c r="LWD53" s="64"/>
      <c r="LWE53" s="64"/>
      <c r="LWF53" s="64"/>
      <c r="LWG53" s="64"/>
      <c r="LWH53" s="64"/>
      <c r="LWI53" s="64"/>
      <c r="LWJ53" s="64"/>
      <c r="LWK53" s="64"/>
      <c r="LWL53" s="64"/>
      <c r="LWM53" s="64"/>
      <c r="LWN53" s="64"/>
      <c r="LWO53" s="64"/>
      <c r="LWP53" s="64"/>
      <c r="LWQ53" s="64"/>
      <c r="LWR53" s="64"/>
      <c r="LWS53" s="64"/>
      <c r="LWT53" s="64"/>
      <c r="LWU53" s="64"/>
      <c r="LWV53" s="64"/>
      <c r="LWW53" s="64"/>
      <c r="LWX53" s="64"/>
      <c r="LWY53" s="64"/>
      <c r="LWZ53" s="64"/>
      <c r="LXA53" s="64"/>
      <c r="LXB53" s="64"/>
      <c r="LXC53" s="64"/>
      <c r="LXD53" s="64"/>
      <c r="LXE53" s="64"/>
      <c r="LXF53" s="64"/>
      <c r="LXG53" s="64"/>
      <c r="LXH53" s="64"/>
      <c r="LXI53" s="64"/>
      <c r="LXJ53" s="64"/>
      <c r="LXK53" s="64"/>
      <c r="LXL53" s="64"/>
      <c r="LXM53" s="64"/>
      <c r="LXN53" s="64"/>
      <c r="LXO53" s="64"/>
      <c r="LXP53" s="64"/>
      <c r="LXQ53" s="64"/>
      <c r="LXR53" s="64"/>
      <c r="LXS53" s="64"/>
      <c r="LXT53" s="64"/>
      <c r="LXU53" s="64"/>
      <c r="LXV53" s="64"/>
      <c r="LXW53" s="64"/>
      <c r="LXX53" s="64"/>
      <c r="LXY53" s="64"/>
      <c r="LXZ53" s="64"/>
      <c r="LYA53" s="64"/>
      <c r="LYB53" s="64"/>
      <c r="LYC53" s="64"/>
      <c r="LYD53" s="64"/>
      <c r="LYE53" s="64"/>
      <c r="LYF53" s="64"/>
      <c r="LYG53" s="64"/>
      <c r="LYH53" s="64"/>
      <c r="LYI53" s="64"/>
      <c r="LYJ53" s="64"/>
      <c r="LYK53" s="64"/>
      <c r="LYL53" s="64"/>
      <c r="LYM53" s="64"/>
      <c r="LYN53" s="64"/>
      <c r="LYO53" s="64"/>
      <c r="LYP53" s="64"/>
      <c r="LYQ53" s="64"/>
      <c r="LYR53" s="64"/>
      <c r="LYS53" s="64"/>
      <c r="LYT53" s="64"/>
      <c r="LYU53" s="64"/>
      <c r="LYV53" s="64"/>
      <c r="LYW53" s="64"/>
      <c r="LYX53" s="64"/>
      <c r="LYY53" s="64"/>
      <c r="LYZ53" s="64"/>
      <c r="LZA53" s="64"/>
      <c r="LZB53" s="64"/>
      <c r="LZC53" s="64"/>
      <c r="LZD53" s="64"/>
      <c r="LZE53" s="64"/>
      <c r="LZF53" s="64"/>
      <c r="LZG53" s="64"/>
      <c r="LZH53" s="64"/>
      <c r="LZI53" s="64"/>
      <c r="LZJ53" s="64"/>
      <c r="LZK53" s="64"/>
      <c r="LZL53" s="64"/>
      <c r="LZM53" s="64"/>
      <c r="LZN53" s="64"/>
      <c r="LZO53" s="64"/>
      <c r="LZP53" s="64"/>
      <c r="LZQ53" s="64"/>
      <c r="LZR53" s="64"/>
      <c r="LZS53" s="64"/>
      <c r="LZT53" s="64"/>
      <c r="LZU53" s="64"/>
      <c r="LZV53" s="64"/>
      <c r="LZW53" s="64"/>
      <c r="LZX53" s="64"/>
      <c r="LZY53" s="64"/>
      <c r="LZZ53" s="64"/>
      <c r="MAA53" s="64"/>
      <c r="MAB53" s="64"/>
      <c r="MAC53" s="64"/>
      <c r="MAD53" s="64"/>
      <c r="MAE53" s="64"/>
      <c r="MAF53" s="64"/>
      <c r="MAG53" s="64"/>
      <c r="MAH53" s="64"/>
      <c r="MAI53" s="64"/>
      <c r="MAJ53" s="64"/>
      <c r="MAK53" s="64"/>
      <c r="MAL53" s="64"/>
      <c r="MAM53" s="64"/>
      <c r="MAN53" s="64"/>
      <c r="MAO53" s="64"/>
      <c r="MAP53" s="64"/>
      <c r="MAQ53" s="64"/>
      <c r="MAR53" s="64"/>
      <c r="MAS53" s="64"/>
      <c r="MAT53" s="64"/>
      <c r="MAU53" s="64"/>
      <c r="MAV53" s="64"/>
      <c r="MAW53" s="64"/>
      <c r="MAX53" s="64"/>
      <c r="MAY53" s="64"/>
      <c r="MAZ53" s="64"/>
      <c r="MBA53" s="64"/>
      <c r="MBB53" s="64"/>
      <c r="MBC53" s="64"/>
      <c r="MBD53" s="64"/>
      <c r="MBE53" s="64"/>
      <c r="MBF53" s="64"/>
      <c r="MBG53" s="64"/>
      <c r="MBH53" s="64"/>
      <c r="MBI53" s="64"/>
      <c r="MBJ53" s="64"/>
      <c r="MBK53" s="64"/>
      <c r="MBL53" s="64"/>
      <c r="MBM53" s="64"/>
      <c r="MBN53" s="64"/>
      <c r="MBO53" s="64"/>
      <c r="MBP53" s="64"/>
      <c r="MBQ53" s="64"/>
      <c r="MBR53" s="64"/>
      <c r="MBS53" s="64"/>
      <c r="MBT53" s="64"/>
      <c r="MBU53" s="64"/>
      <c r="MBV53" s="64"/>
      <c r="MBW53" s="64"/>
      <c r="MBX53" s="64"/>
      <c r="MBY53" s="64"/>
      <c r="MBZ53" s="64"/>
      <c r="MCA53" s="64"/>
      <c r="MCB53" s="64"/>
      <c r="MCC53" s="64"/>
      <c r="MCD53" s="64"/>
      <c r="MCE53" s="64"/>
      <c r="MCF53" s="64"/>
      <c r="MCG53" s="64"/>
      <c r="MCH53" s="64"/>
      <c r="MCI53" s="64"/>
      <c r="MCJ53" s="64"/>
      <c r="MCK53" s="64"/>
      <c r="MCL53" s="64"/>
      <c r="MCM53" s="64"/>
      <c r="MCN53" s="64"/>
      <c r="MCO53" s="64"/>
      <c r="MCP53" s="64"/>
      <c r="MCQ53" s="64"/>
      <c r="MCR53" s="64"/>
      <c r="MCS53" s="64"/>
      <c r="MCT53" s="64"/>
      <c r="MCU53" s="64"/>
      <c r="MCV53" s="64"/>
      <c r="MCW53" s="64"/>
      <c r="MCX53" s="64"/>
      <c r="MCY53" s="64"/>
      <c r="MCZ53" s="64"/>
      <c r="MDA53" s="64"/>
      <c r="MDB53" s="64"/>
      <c r="MDC53" s="64"/>
      <c r="MDD53" s="64"/>
      <c r="MDE53" s="64"/>
      <c r="MDF53" s="64"/>
      <c r="MDG53" s="64"/>
      <c r="MDH53" s="64"/>
      <c r="MDI53" s="64"/>
      <c r="MDJ53" s="64"/>
      <c r="MDK53" s="64"/>
      <c r="MDL53" s="64"/>
      <c r="MDM53" s="64"/>
      <c r="MDN53" s="64"/>
      <c r="MDO53" s="64"/>
      <c r="MDP53" s="64"/>
      <c r="MDQ53" s="64"/>
      <c r="MDR53" s="64"/>
      <c r="MDS53" s="64"/>
      <c r="MDT53" s="64"/>
      <c r="MDU53" s="64"/>
      <c r="MDV53" s="64"/>
      <c r="MDW53" s="64"/>
      <c r="MDX53" s="64"/>
      <c r="MDY53" s="64"/>
      <c r="MDZ53" s="64"/>
      <c r="MEA53" s="64"/>
      <c r="MEB53" s="64"/>
      <c r="MEC53" s="64"/>
      <c r="MED53" s="64"/>
      <c r="MEE53" s="64"/>
      <c r="MEF53" s="64"/>
      <c r="MEG53" s="64"/>
      <c r="MEH53" s="64"/>
      <c r="MEI53" s="64"/>
      <c r="MEJ53" s="64"/>
      <c r="MEK53" s="64"/>
      <c r="MEL53" s="64"/>
      <c r="MEM53" s="64"/>
      <c r="MEN53" s="64"/>
      <c r="MEO53" s="64"/>
      <c r="MEP53" s="64"/>
      <c r="MEQ53" s="64"/>
      <c r="MER53" s="64"/>
      <c r="MES53" s="64"/>
      <c r="MET53" s="64"/>
      <c r="MEU53" s="64"/>
      <c r="MEV53" s="64"/>
      <c r="MEW53" s="64"/>
      <c r="MEX53" s="64"/>
      <c r="MEY53" s="64"/>
      <c r="MEZ53" s="64"/>
      <c r="MFA53" s="64"/>
      <c r="MFB53" s="64"/>
      <c r="MFC53" s="64"/>
      <c r="MFD53" s="64"/>
      <c r="MFE53" s="64"/>
      <c r="MFF53" s="64"/>
      <c r="MFG53" s="64"/>
      <c r="MFH53" s="64"/>
      <c r="MFI53" s="64"/>
      <c r="MFJ53" s="64"/>
      <c r="MFK53" s="64"/>
      <c r="MFL53" s="64"/>
      <c r="MFM53" s="64"/>
      <c r="MFN53" s="64"/>
      <c r="MFO53" s="64"/>
      <c r="MFP53" s="64"/>
      <c r="MFQ53" s="64"/>
      <c r="MFR53" s="64"/>
      <c r="MFS53" s="64"/>
      <c r="MFT53" s="64"/>
      <c r="MFU53" s="64"/>
      <c r="MFV53" s="64"/>
      <c r="MFW53" s="64"/>
      <c r="MFX53" s="64"/>
      <c r="MFY53" s="64"/>
      <c r="MFZ53" s="64"/>
      <c r="MGA53" s="64"/>
      <c r="MGB53" s="64"/>
      <c r="MGC53" s="64"/>
      <c r="MGD53" s="64"/>
      <c r="MGE53" s="64"/>
      <c r="MGF53" s="64"/>
      <c r="MGG53" s="64"/>
      <c r="MGH53" s="64"/>
      <c r="MGI53" s="64"/>
      <c r="MGJ53" s="64"/>
      <c r="MGK53" s="64"/>
      <c r="MGL53" s="64"/>
      <c r="MGM53" s="64"/>
      <c r="MGN53" s="64"/>
      <c r="MGO53" s="64"/>
      <c r="MGP53" s="64"/>
      <c r="MGQ53" s="64"/>
      <c r="MGR53" s="64"/>
      <c r="MGS53" s="64"/>
      <c r="MGT53" s="64"/>
      <c r="MGU53" s="64"/>
      <c r="MGV53" s="64"/>
      <c r="MGW53" s="64"/>
      <c r="MGX53" s="64"/>
      <c r="MGY53" s="64"/>
      <c r="MGZ53" s="64"/>
      <c r="MHA53" s="64"/>
      <c r="MHB53" s="64"/>
      <c r="MHC53" s="64"/>
      <c r="MHD53" s="64"/>
      <c r="MHE53" s="64"/>
      <c r="MHF53" s="64"/>
      <c r="MHG53" s="64"/>
      <c r="MHH53" s="64"/>
      <c r="MHI53" s="64"/>
      <c r="MHJ53" s="64"/>
      <c r="MHK53" s="64"/>
      <c r="MHL53" s="64"/>
      <c r="MHM53" s="64"/>
      <c r="MHN53" s="64"/>
      <c r="MHO53" s="64"/>
      <c r="MHP53" s="64"/>
      <c r="MHQ53" s="64"/>
      <c r="MHR53" s="64"/>
      <c r="MHS53" s="64"/>
      <c r="MHT53" s="64"/>
      <c r="MHU53" s="64"/>
      <c r="MHV53" s="64"/>
      <c r="MHW53" s="64"/>
      <c r="MHX53" s="64"/>
      <c r="MHY53" s="64"/>
      <c r="MHZ53" s="64"/>
      <c r="MIA53" s="64"/>
      <c r="MIB53" s="64"/>
      <c r="MIC53" s="64"/>
      <c r="MID53" s="64"/>
      <c r="MIE53" s="64"/>
      <c r="MIF53" s="64"/>
      <c r="MIG53" s="64"/>
      <c r="MIH53" s="64"/>
      <c r="MII53" s="64"/>
      <c r="MIJ53" s="64"/>
      <c r="MIK53" s="64"/>
      <c r="MIL53" s="64"/>
      <c r="MIM53" s="64"/>
      <c r="MIN53" s="64"/>
      <c r="MIO53" s="64"/>
      <c r="MIP53" s="64"/>
      <c r="MIQ53" s="64"/>
      <c r="MIR53" s="64"/>
      <c r="MIS53" s="64"/>
      <c r="MIT53" s="64"/>
      <c r="MIU53" s="64"/>
      <c r="MIV53" s="64"/>
      <c r="MIW53" s="64"/>
      <c r="MIX53" s="64"/>
      <c r="MIY53" s="64"/>
      <c r="MIZ53" s="64"/>
      <c r="MJA53" s="64"/>
      <c r="MJB53" s="64"/>
      <c r="MJC53" s="64"/>
      <c r="MJD53" s="64"/>
      <c r="MJE53" s="64"/>
      <c r="MJF53" s="64"/>
      <c r="MJG53" s="64"/>
      <c r="MJH53" s="64"/>
      <c r="MJI53" s="64"/>
      <c r="MJJ53" s="64"/>
      <c r="MJK53" s="64"/>
      <c r="MJL53" s="64"/>
      <c r="MJM53" s="64"/>
      <c r="MJN53" s="64"/>
      <c r="MJO53" s="64"/>
      <c r="MJP53" s="64"/>
      <c r="MJQ53" s="64"/>
      <c r="MJR53" s="64"/>
      <c r="MJS53" s="64"/>
      <c r="MJT53" s="64"/>
      <c r="MJU53" s="64"/>
      <c r="MJV53" s="64"/>
      <c r="MJW53" s="64"/>
      <c r="MJX53" s="64"/>
      <c r="MJY53" s="64"/>
      <c r="MJZ53" s="64"/>
      <c r="MKA53" s="64"/>
      <c r="MKB53" s="64"/>
      <c r="MKC53" s="64"/>
      <c r="MKD53" s="64"/>
      <c r="MKE53" s="64"/>
      <c r="MKF53" s="64"/>
      <c r="MKG53" s="64"/>
      <c r="MKH53" s="64"/>
      <c r="MKI53" s="64"/>
      <c r="MKJ53" s="64"/>
      <c r="MKK53" s="64"/>
      <c r="MKL53" s="64"/>
      <c r="MKM53" s="64"/>
      <c r="MKN53" s="64"/>
      <c r="MKO53" s="64"/>
      <c r="MKP53" s="64"/>
      <c r="MKQ53" s="64"/>
      <c r="MKR53" s="64"/>
      <c r="MKS53" s="64"/>
      <c r="MKT53" s="64"/>
      <c r="MKU53" s="64"/>
      <c r="MKV53" s="64"/>
      <c r="MKW53" s="64"/>
      <c r="MKX53" s="64"/>
      <c r="MKY53" s="64"/>
      <c r="MKZ53" s="64"/>
      <c r="MLA53" s="64"/>
      <c r="MLB53" s="64"/>
      <c r="MLC53" s="64"/>
      <c r="MLD53" s="64"/>
      <c r="MLE53" s="64"/>
      <c r="MLF53" s="64"/>
      <c r="MLG53" s="64"/>
      <c r="MLH53" s="64"/>
      <c r="MLI53" s="64"/>
      <c r="MLJ53" s="64"/>
      <c r="MLK53" s="64"/>
      <c r="MLL53" s="64"/>
      <c r="MLM53" s="64"/>
      <c r="MLN53" s="64"/>
      <c r="MLO53" s="64"/>
      <c r="MLP53" s="64"/>
      <c r="MLQ53" s="64"/>
      <c r="MLR53" s="64"/>
      <c r="MLS53" s="64"/>
      <c r="MLT53" s="64"/>
      <c r="MLU53" s="64"/>
      <c r="MLV53" s="64"/>
      <c r="MLW53" s="64"/>
      <c r="MLX53" s="64"/>
      <c r="MLY53" s="64"/>
      <c r="MLZ53" s="64"/>
      <c r="MMA53" s="64"/>
      <c r="MMB53" s="64"/>
      <c r="MMC53" s="64"/>
      <c r="MMD53" s="64"/>
      <c r="MME53" s="64"/>
      <c r="MMF53" s="64"/>
      <c r="MMG53" s="64"/>
      <c r="MMH53" s="64"/>
      <c r="MMI53" s="64"/>
      <c r="MMJ53" s="64"/>
      <c r="MMK53" s="64"/>
      <c r="MML53" s="64"/>
      <c r="MMM53" s="64"/>
      <c r="MMN53" s="64"/>
      <c r="MMO53" s="64"/>
      <c r="MMP53" s="64"/>
      <c r="MMQ53" s="64"/>
      <c r="MMR53" s="64"/>
      <c r="MMS53" s="64"/>
      <c r="MMT53" s="64"/>
      <c r="MMU53" s="64"/>
      <c r="MMV53" s="64"/>
      <c r="MMW53" s="64"/>
      <c r="MMX53" s="64"/>
      <c r="MMY53" s="64"/>
      <c r="MMZ53" s="64"/>
      <c r="MNA53" s="64"/>
      <c r="MNB53" s="64"/>
      <c r="MNC53" s="64"/>
      <c r="MND53" s="64"/>
      <c r="MNE53" s="64"/>
      <c r="MNF53" s="64"/>
      <c r="MNG53" s="64"/>
      <c r="MNH53" s="64"/>
      <c r="MNI53" s="64"/>
      <c r="MNJ53" s="64"/>
      <c r="MNK53" s="64"/>
      <c r="MNL53" s="64"/>
      <c r="MNM53" s="64"/>
      <c r="MNN53" s="64"/>
      <c r="MNO53" s="64"/>
      <c r="MNP53" s="64"/>
      <c r="MNQ53" s="64"/>
      <c r="MNR53" s="64"/>
      <c r="MNS53" s="64"/>
      <c r="MNT53" s="64"/>
      <c r="MNU53" s="64"/>
      <c r="MNV53" s="64"/>
      <c r="MNW53" s="64"/>
      <c r="MNX53" s="64"/>
      <c r="MNY53" s="64"/>
      <c r="MNZ53" s="64"/>
      <c r="MOA53" s="64"/>
      <c r="MOB53" s="64"/>
      <c r="MOC53" s="64"/>
      <c r="MOD53" s="64"/>
      <c r="MOE53" s="64"/>
      <c r="MOF53" s="64"/>
      <c r="MOG53" s="64"/>
      <c r="MOH53" s="64"/>
      <c r="MOI53" s="64"/>
      <c r="MOJ53" s="64"/>
      <c r="MOK53" s="64"/>
      <c r="MOL53" s="64"/>
      <c r="MOM53" s="64"/>
      <c r="MON53" s="64"/>
      <c r="MOO53" s="64"/>
      <c r="MOP53" s="64"/>
      <c r="MOQ53" s="64"/>
      <c r="MOR53" s="64"/>
      <c r="MOS53" s="64"/>
      <c r="MOT53" s="64"/>
      <c r="MOU53" s="64"/>
      <c r="MOV53" s="64"/>
      <c r="MOW53" s="64"/>
      <c r="MOX53" s="64"/>
      <c r="MOY53" s="64"/>
      <c r="MOZ53" s="64"/>
      <c r="MPA53" s="64"/>
      <c r="MPB53" s="64"/>
      <c r="MPC53" s="64"/>
      <c r="MPD53" s="64"/>
      <c r="MPE53" s="64"/>
      <c r="MPF53" s="64"/>
      <c r="MPG53" s="64"/>
      <c r="MPH53" s="64"/>
      <c r="MPI53" s="64"/>
      <c r="MPJ53" s="64"/>
      <c r="MPK53" s="64"/>
      <c r="MPL53" s="64"/>
      <c r="MPM53" s="64"/>
      <c r="MPN53" s="64"/>
      <c r="MPO53" s="64"/>
      <c r="MPP53" s="64"/>
      <c r="MPQ53" s="64"/>
      <c r="MPR53" s="64"/>
      <c r="MPS53" s="64"/>
      <c r="MPT53" s="64"/>
      <c r="MPU53" s="64"/>
      <c r="MPV53" s="64"/>
      <c r="MPW53" s="64"/>
      <c r="MPX53" s="64"/>
      <c r="MPY53" s="64"/>
      <c r="MPZ53" s="64"/>
      <c r="MQA53" s="64"/>
      <c r="MQB53" s="64"/>
      <c r="MQC53" s="64"/>
      <c r="MQD53" s="64"/>
      <c r="MQE53" s="64"/>
      <c r="MQF53" s="64"/>
      <c r="MQG53" s="64"/>
      <c r="MQH53" s="64"/>
      <c r="MQI53" s="64"/>
      <c r="MQJ53" s="64"/>
      <c r="MQK53" s="64"/>
      <c r="MQL53" s="64"/>
      <c r="MQM53" s="64"/>
      <c r="MQN53" s="64"/>
      <c r="MQO53" s="64"/>
      <c r="MQP53" s="64"/>
      <c r="MQQ53" s="64"/>
      <c r="MQR53" s="64"/>
      <c r="MQS53" s="64"/>
      <c r="MQT53" s="64"/>
      <c r="MQU53" s="64"/>
      <c r="MQV53" s="64"/>
      <c r="MQW53" s="64"/>
      <c r="MQX53" s="64"/>
      <c r="MQY53" s="64"/>
      <c r="MQZ53" s="64"/>
      <c r="MRA53" s="64"/>
      <c r="MRB53" s="64"/>
      <c r="MRC53" s="64"/>
      <c r="MRD53" s="64"/>
      <c r="MRE53" s="64"/>
      <c r="MRF53" s="64"/>
      <c r="MRG53" s="64"/>
      <c r="MRH53" s="64"/>
      <c r="MRI53" s="64"/>
      <c r="MRJ53" s="64"/>
      <c r="MRK53" s="64"/>
      <c r="MRL53" s="64"/>
      <c r="MRM53" s="64"/>
      <c r="MRN53" s="64"/>
      <c r="MRO53" s="64"/>
      <c r="MRP53" s="64"/>
      <c r="MRQ53" s="64"/>
      <c r="MRR53" s="64"/>
      <c r="MRS53" s="64"/>
      <c r="MRT53" s="64"/>
      <c r="MRU53" s="64"/>
      <c r="MRV53" s="64"/>
      <c r="MRW53" s="64"/>
      <c r="MRX53" s="64"/>
      <c r="MRY53" s="64"/>
      <c r="MRZ53" s="64"/>
      <c r="MSA53" s="64"/>
      <c r="MSB53" s="64"/>
      <c r="MSC53" s="64"/>
      <c r="MSD53" s="64"/>
      <c r="MSE53" s="64"/>
      <c r="MSF53" s="64"/>
      <c r="MSG53" s="64"/>
      <c r="MSH53" s="64"/>
      <c r="MSI53" s="64"/>
      <c r="MSJ53" s="64"/>
      <c r="MSK53" s="64"/>
      <c r="MSL53" s="64"/>
      <c r="MSM53" s="64"/>
      <c r="MSN53" s="64"/>
      <c r="MSO53" s="64"/>
      <c r="MSP53" s="64"/>
      <c r="MSQ53" s="64"/>
      <c r="MSR53" s="64"/>
      <c r="MSS53" s="64"/>
      <c r="MST53" s="64"/>
      <c r="MSU53" s="64"/>
      <c r="MSV53" s="64"/>
      <c r="MSW53" s="64"/>
      <c r="MSX53" s="64"/>
      <c r="MSY53" s="64"/>
      <c r="MSZ53" s="64"/>
      <c r="MTA53" s="64"/>
      <c r="MTB53" s="64"/>
      <c r="MTC53" s="64"/>
      <c r="MTD53" s="64"/>
      <c r="MTE53" s="64"/>
      <c r="MTF53" s="64"/>
      <c r="MTG53" s="64"/>
      <c r="MTH53" s="64"/>
      <c r="MTI53" s="64"/>
      <c r="MTJ53" s="64"/>
      <c r="MTK53" s="64"/>
      <c r="MTL53" s="64"/>
      <c r="MTM53" s="64"/>
      <c r="MTN53" s="64"/>
      <c r="MTO53" s="64"/>
      <c r="MTP53" s="64"/>
      <c r="MTQ53" s="64"/>
      <c r="MTR53" s="64"/>
      <c r="MTS53" s="64"/>
      <c r="MTT53" s="64"/>
      <c r="MTU53" s="64"/>
      <c r="MTV53" s="64"/>
      <c r="MTW53" s="64"/>
      <c r="MTX53" s="64"/>
      <c r="MTY53" s="64"/>
      <c r="MTZ53" s="64"/>
      <c r="MUA53" s="64"/>
      <c r="MUB53" s="64"/>
      <c r="MUC53" s="64"/>
      <c r="MUD53" s="64"/>
      <c r="MUE53" s="64"/>
      <c r="MUF53" s="64"/>
      <c r="MUG53" s="64"/>
      <c r="MUH53" s="64"/>
      <c r="MUI53" s="64"/>
      <c r="MUJ53" s="64"/>
      <c r="MUK53" s="64"/>
      <c r="MUL53" s="64"/>
      <c r="MUM53" s="64"/>
      <c r="MUN53" s="64"/>
      <c r="MUO53" s="64"/>
      <c r="MUP53" s="64"/>
      <c r="MUQ53" s="64"/>
      <c r="MUR53" s="64"/>
      <c r="MUS53" s="64"/>
      <c r="MUT53" s="64"/>
      <c r="MUU53" s="64"/>
      <c r="MUV53" s="64"/>
      <c r="MUW53" s="64"/>
      <c r="MUX53" s="64"/>
      <c r="MUY53" s="64"/>
      <c r="MUZ53" s="64"/>
      <c r="MVA53" s="64"/>
      <c r="MVB53" s="64"/>
      <c r="MVC53" s="64"/>
      <c r="MVD53" s="64"/>
      <c r="MVE53" s="64"/>
      <c r="MVF53" s="64"/>
      <c r="MVG53" s="64"/>
      <c r="MVH53" s="64"/>
      <c r="MVI53" s="64"/>
      <c r="MVJ53" s="64"/>
      <c r="MVK53" s="64"/>
      <c r="MVL53" s="64"/>
      <c r="MVM53" s="64"/>
      <c r="MVN53" s="64"/>
      <c r="MVO53" s="64"/>
      <c r="MVP53" s="64"/>
      <c r="MVQ53" s="64"/>
      <c r="MVR53" s="64"/>
      <c r="MVS53" s="64"/>
      <c r="MVT53" s="64"/>
      <c r="MVU53" s="64"/>
      <c r="MVV53" s="64"/>
      <c r="MVW53" s="64"/>
      <c r="MVX53" s="64"/>
      <c r="MVY53" s="64"/>
      <c r="MVZ53" s="64"/>
      <c r="MWA53" s="64"/>
      <c r="MWB53" s="64"/>
      <c r="MWC53" s="64"/>
      <c r="MWD53" s="64"/>
      <c r="MWE53" s="64"/>
      <c r="MWF53" s="64"/>
      <c r="MWG53" s="64"/>
      <c r="MWH53" s="64"/>
      <c r="MWI53" s="64"/>
      <c r="MWJ53" s="64"/>
      <c r="MWK53" s="64"/>
      <c r="MWL53" s="64"/>
      <c r="MWM53" s="64"/>
      <c r="MWN53" s="64"/>
      <c r="MWO53" s="64"/>
      <c r="MWP53" s="64"/>
      <c r="MWQ53" s="64"/>
      <c r="MWR53" s="64"/>
      <c r="MWS53" s="64"/>
      <c r="MWT53" s="64"/>
      <c r="MWU53" s="64"/>
      <c r="MWV53" s="64"/>
      <c r="MWW53" s="64"/>
      <c r="MWX53" s="64"/>
      <c r="MWY53" s="64"/>
      <c r="MWZ53" s="64"/>
      <c r="MXA53" s="64"/>
      <c r="MXB53" s="64"/>
      <c r="MXC53" s="64"/>
      <c r="MXD53" s="64"/>
      <c r="MXE53" s="64"/>
      <c r="MXF53" s="64"/>
      <c r="MXG53" s="64"/>
      <c r="MXH53" s="64"/>
      <c r="MXI53" s="64"/>
      <c r="MXJ53" s="64"/>
      <c r="MXK53" s="64"/>
      <c r="MXL53" s="64"/>
      <c r="MXM53" s="64"/>
      <c r="MXN53" s="64"/>
      <c r="MXO53" s="64"/>
      <c r="MXP53" s="64"/>
      <c r="MXQ53" s="64"/>
      <c r="MXR53" s="64"/>
      <c r="MXS53" s="64"/>
      <c r="MXT53" s="64"/>
      <c r="MXU53" s="64"/>
      <c r="MXV53" s="64"/>
      <c r="MXW53" s="64"/>
      <c r="MXX53" s="64"/>
      <c r="MXY53" s="64"/>
      <c r="MXZ53" s="64"/>
      <c r="MYA53" s="64"/>
      <c r="MYB53" s="64"/>
      <c r="MYC53" s="64"/>
      <c r="MYD53" s="64"/>
      <c r="MYE53" s="64"/>
      <c r="MYF53" s="64"/>
      <c r="MYG53" s="64"/>
      <c r="MYH53" s="64"/>
      <c r="MYI53" s="64"/>
      <c r="MYJ53" s="64"/>
      <c r="MYK53" s="64"/>
      <c r="MYL53" s="64"/>
      <c r="MYM53" s="64"/>
      <c r="MYN53" s="64"/>
      <c r="MYO53" s="64"/>
      <c r="MYP53" s="64"/>
      <c r="MYQ53" s="64"/>
      <c r="MYR53" s="64"/>
      <c r="MYS53" s="64"/>
      <c r="MYT53" s="64"/>
      <c r="MYU53" s="64"/>
      <c r="MYV53" s="64"/>
      <c r="MYW53" s="64"/>
      <c r="MYX53" s="64"/>
      <c r="MYY53" s="64"/>
      <c r="MYZ53" s="64"/>
      <c r="MZA53" s="64"/>
      <c r="MZB53" s="64"/>
      <c r="MZC53" s="64"/>
      <c r="MZD53" s="64"/>
      <c r="MZE53" s="64"/>
      <c r="MZF53" s="64"/>
      <c r="MZG53" s="64"/>
      <c r="MZH53" s="64"/>
      <c r="MZI53" s="64"/>
      <c r="MZJ53" s="64"/>
      <c r="MZK53" s="64"/>
      <c r="MZL53" s="64"/>
      <c r="MZM53" s="64"/>
      <c r="MZN53" s="64"/>
      <c r="MZO53" s="64"/>
      <c r="MZP53" s="64"/>
      <c r="MZQ53" s="64"/>
      <c r="MZR53" s="64"/>
      <c r="MZS53" s="64"/>
      <c r="MZT53" s="64"/>
      <c r="MZU53" s="64"/>
      <c r="MZV53" s="64"/>
      <c r="MZW53" s="64"/>
      <c r="MZX53" s="64"/>
      <c r="MZY53" s="64"/>
      <c r="MZZ53" s="64"/>
      <c r="NAA53" s="64"/>
      <c r="NAB53" s="64"/>
      <c r="NAC53" s="64"/>
      <c r="NAD53" s="64"/>
      <c r="NAE53" s="64"/>
      <c r="NAF53" s="64"/>
      <c r="NAG53" s="64"/>
      <c r="NAH53" s="64"/>
      <c r="NAI53" s="64"/>
      <c r="NAJ53" s="64"/>
      <c r="NAK53" s="64"/>
      <c r="NAL53" s="64"/>
      <c r="NAM53" s="64"/>
      <c r="NAN53" s="64"/>
      <c r="NAO53" s="64"/>
      <c r="NAP53" s="64"/>
      <c r="NAQ53" s="64"/>
      <c r="NAR53" s="64"/>
      <c r="NAS53" s="64"/>
      <c r="NAT53" s="64"/>
      <c r="NAU53" s="64"/>
      <c r="NAV53" s="64"/>
      <c r="NAW53" s="64"/>
      <c r="NAX53" s="64"/>
      <c r="NAY53" s="64"/>
      <c r="NAZ53" s="64"/>
      <c r="NBA53" s="64"/>
      <c r="NBB53" s="64"/>
      <c r="NBC53" s="64"/>
      <c r="NBD53" s="64"/>
      <c r="NBE53" s="64"/>
      <c r="NBF53" s="64"/>
      <c r="NBG53" s="64"/>
      <c r="NBH53" s="64"/>
      <c r="NBI53" s="64"/>
      <c r="NBJ53" s="64"/>
      <c r="NBK53" s="64"/>
      <c r="NBL53" s="64"/>
      <c r="NBM53" s="64"/>
      <c r="NBN53" s="64"/>
      <c r="NBO53" s="64"/>
      <c r="NBP53" s="64"/>
      <c r="NBQ53" s="64"/>
      <c r="NBR53" s="64"/>
      <c r="NBS53" s="64"/>
      <c r="NBT53" s="64"/>
      <c r="NBU53" s="64"/>
      <c r="NBV53" s="64"/>
      <c r="NBW53" s="64"/>
      <c r="NBX53" s="64"/>
      <c r="NBY53" s="64"/>
      <c r="NBZ53" s="64"/>
      <c r="NCA53" s="64"/>
      <c r="NCB53" s="64"/>
      <c r="NCC53" s="64"/>
      <c r="NCD53" s="64"/>
      <c r="NCE53" s="64"/>
      <c r="NCF53" s="64"/>
      <c r="NCG53" s="64"/>
      <c r="NCH53" s="64"/>
      <c r="NCI53" s="64"/>
      <c r="NCJ53" s="64"/>
      <c r="NCK53" s="64"/>
      <c r="NCL53" s="64"/>
      <c r="NCM53" s="64"/>
      <c r="NCN53" s="64"/>
      <c r="NCO53" s="64"/>
      <c r="NCP53" s="64"/>
      <c r="NCQ53" s="64"/>
      <c r="NCR53" s="64"/>
      <c r="NCS53" s="64"/>
      <c r="NCT53" s="64"/>
      <c r="NCU53" s="64"/>
      <c r="NCV53" s="64"/>
      <c r="NCW53" s="64"/>
      <c r="NCX53" s="64"/>
      <c r="NCY53" s="64"/>
      <c r="NCZ53" s="64"/>
      <c r="NDA53" s="64"/>
      <c r="NDB53" s="64"/>
      <c r="NDC53" s="64"/>
      <c r="NDD53" s="64"/>
      <c r="NDE53" s="64"/>
      <c r="NDF53" s="64"/>
      <c r="NDG53" s="64"/>
      <c r="NDH53" s="64"/>
      <c r="NDI53" s="64"/>
      <c r="NDJ53" s="64"/>
      <c r="NDK53" s="64"/>
      <c r="NDL53" s="64"/>
      <c r="NDM53" s="64"/>
      <c r="NDN53" s="64"/>
      <c r="NDO53" s="64"/>
      <c r="NDP53" s="64"/>
      <c r="NDQ53" s="64"/>
      <c r="NDR53" s="64"/>
      <c r="NDS53" s="64"/>
      <c r="NDT53" s="64"/>
      <c r="NDU53" s="64"/>
      <c r="NDV53" s="64"/>
      <c r="NDW53" s="64"/>
      <c r="NDX53" s="64"/>
      <c r="NDY53" s="64"/>
      <c r="NDZ53" s="64"/>
      <c r="NEA53" s="64"/>
      <c r="NEB53" s="64"/>
      <c r="NEC53" s="64"/>
      <c r="NED53" s="64"/>
      <c r="NEE53" s="64"/>
      <c r="NEF53" s="64"/>
      <c r="NEG53" s="64"/>
      <c r="NEH53" s="64"/>
      <c r="NEI53" s="64"/>
      <c r="NEJ53" s="64"/>
      <c r="NEK53" s="64"/>
      <c r="NEL53" s="64"/>
      <c r="NEM53" s="64"/>
      <c r="NEN53" s="64"/>
      <c r="NEO53" s="64"/>
      <c r="NEP53" s="64"/>
      <c r="NEQ53" s="64"/>
      <c r="NER53" s="64"/>
      <c r="NES53" s="64"/>
      <c r="NET53" s="64"/>
      <c r="NEU53" s="64"/>
      <c r="NEV53" s="64"/>
      <c r="NEW53" s="64"/>
      <c r="NEX53" s="64"/>
      <c r="NEY53" s="64"/>
      <c r="NEZ53" s="64"/>
      <c r="NFA53" s="64"/>
      <c r="NFB53" s="64"/>
      <c r="NFC53" s="64"/>
      <c r="NFD53" s="64"/>
      <c r="NFE53" s="64"/>
      <c r="NFF53" s="64"/>
      <c r="NFG53" s="64"/>
      <c r="NFH53" s="64"/>
      <c r="NFI53" s="64"/>
      <c r="NFJ53" s="64"/>
      <c r="NFK53" s="64"/>
      <c r="NFL53" s="64"/>
      <c r="NFM53" s="64"/>
      <c r="NFN53" s="64"/>
      <c r="NFO53" s="64"/>
      <c r="NFP53" s="64"/>
      <c r="NFQ53" s="64"/>
      <c r="NFR53" s="64"/>
      <c r="NFS53" s="64"/>
      <c r="NFT53" s="64"/>
      <c r="NFU53" s="64"/>
      <c r="NFV53" s="64"/>
      <c r="NFW53" s="64"/>
      <c r="NFX53" s="64"/>
      <c r="NFY53" s="64"/>
      <c r="NFZ53" s="64"/>
      <c r="NGA53" s="64"/>
      <c r="NGB53" s="64"/>
      <c r="NGC53" s="64"/>
      <c r="NGD53" s="64"/>
      <c r="NGE53" s="64"/>
      <c r="NGF53" s="64"/>
      <c r="NGG53" s="64"/>
      <c r="NGH53" s="64"/>
      <c r="NGI53" s="64"/>
      <c r="NGJ53" s="64"/>
      <c r="NGK53" s="64"/>
      <c r="NGL53" s="64"/>
      <c r="NGM53" s="64"/>
      <c r="NGN53" s="64"/>
      <c r="NGO53" s="64"/>
      <c r="NGP53" s="64"/>
      <c r="NGQ53" s="64"/>
      <c r="NGR53" s="64"/>
      <c r="NGS53" s="64"/>
      <c r="NGT53" s="64"/>
      <c r="NGU53" s="64"/>
      <c r="NGV53" s="64"/>
      <c r="NGW53" s="64"/>
      <c r="NGX53" s="64"/>
      <c r="NGY53" s="64"/>
      <c r="NGZ53" s="64"/>
      <c r="NHA53" s="64"/>
      <c r="NHB53" s="64"/>
      <c r="NHC53" s="64"/>
      <c r="NHD53" s="64"/>
      <c r="NHE53" s="64"/>
      <c r="NHF53" s="64"/>
      <c r="NHG53" s="64"/>
      <c r="NHH53" s="64"/>
      <c r="NHI53" s="64"/>
      <c r="NHJ53" s="64"/>
      <c r="NHK53" s="64"/>
      <c r="NHL53" s="64"/>
      <c r="NHM53" s="64"/>
      <c r="NHN53" s="64"/>
      <c r="NHO53" s="64"/>
      <c r="NHP53" s="64"/>
      <c r="NHQ53" s="64"/>
      <c r="NHR53" s="64"/>
      <c r="NHS53" s="64"/>
      <c r="NHT53" s="64"/>
      <c r="NHU53" s="64"/>
      <c r="NHV53" s="64"/>
      <c r="NHW53" s="64"/>
      <c r="NHX53" s="64"/>
      <c r="NHY53" s="64"/>
      <c r="NHZ53" s="64"/>
      <c r="NIA53" s="64"/>
      <c r="NIB53" s="64"/>
      <c r="NIC53" s="64"/>
      <c r="NID53" s="64"/>
      <c r="NIE53" s="64"/>
      <c r="NIF53" s="64"/>
      <c r="NIG53" s="64"/>
      <c r="NIH53" s="64"/>
      <c r="NII53" s="64"/>
      <c r="NIJ53" s="64"/>
      <c r="NIK53" s="64"/>
      <c r="NIL53" s="64"/>
      <c r="NIM53" s="64"/>
      <c r="NIN53" s="64"/>
      <c r="NIO53" s="64"/>
      <c r="NIP53" s="64"/>
      <c r="NIQ53" s="64"/>
      <c r="NIR53" s="64"/>
      <c r="NIS53" s="64"/>
      <c r="NIT53" s="64"/>
      <c r="NIU53" s="64"/>
      <c r="NIV53" s="64"/>
      <c r="NIW53" s="64"/>
      <c r="NIX53" s="64"/>
      <c r="NIY53" s="64"/>
      <c r="NIZ53" s="64"/>
      <c r="NJA53" s="64"/>
      <c r="NJB53" s="64"/>
      <c r="NJC53" s="64"/>
      <c r="NJD53" s="64"/>
      <c r="NJE53" s="64"/>
      <c r="NJF53" s="64"/>
      <c r="NJG53" s="64"/>
      <c r="NJH53" s="64"/>
      <c r="NJI53" s="64"/>
      <c r="NJJ53" s="64"/>
      <c r="NJK53" s="64"/>
      <c r="NJL53" s="64"/>
      <c r="NJM53" s="64"/>
      <c r="NJN53" s="64"/>
      <c r="NJO53" s="64"/>
      <c r="NJP53" s="64"/>
      <c r="NJQ53" s="64"/>
      <c r="NJR53" s="64"/>
      <c r="NJS53" s="64"/>
      <c r="NJT53" s="64"/>
      <c r="NJU53" s="64"/>
      <c r="NJV53" s="64"/>
      <c r="NJW53" s="64"/>
      <c r="NJX53" s="64"/>
      <c r="NJY53" s="64"/>
      <c r="NJZ53" s="64"/>
      <c r="NKA53" s="64"/>
      <c r="NKB53" s="64"/>
      <c r="NKC53" s="64"/>
      <c r="NKD53" s="64"/>
      <c r="NKE53" s="64"/>
      <c r="NKF53" s="64"/>
      <c r="NKG53" s="64"/>
      <c r="NKH53" s="64"/>
      <c r="NKI53" s="64"/>
      <c r="NKJ53" s="64"/>
      <c r="NKK53" s="64"/>
      <c r="NKL53" s="64"/>
      <c r="NKM53" s="64"/>
      <c r="NKN53" s="64"/>
      <c r="NKO53" s="64"/>
      <c r="NKP53" s="64"/>
      <c r="NKQ53" s="64"/>
      <c r="NKR53" s="64"/>
      <c r="NKS53" s="64"/>
      <c r="NKT53" s="64"/>
      <c r="NKU53" s="64"/>
      <c r="NKV53" s="64"/>
      <c r="NKW53" s="64"/>
      <c r="NKX53" s="64"/>
      <c r="NKY53" s="64"/>
      <c r="NKZ53" s="64"/>
      <c r="NLA53" s="64"/>
      <c r="NLB53" s="64"/>
      <c r="NLC53" s="64"/>
      <c r="NLD53" s="64"/>
      <c r="NLE53" s="64"/>
      <c r="NLF53" s="64"/>
      <c r="NLG53" s="64"/>
      <c r="NLH53" s="64"/>
      <c r="NLI53" s="64"/>
      <c r="NLJ53" s="64"/>
      <c r="NLK53" s="64"/>
      <c r="NLL53" s="64"/>
      <c r="NLM53" s="64"/>
      <c r="NLN53" s="64"/>
      <c r="NLO53" s="64"/>
      <c r="NLP53" s="64"/>
      <c r="NLQ53" s="64"/>
      <c r="NLR53" s="64"/>
      <c r="NLS53" s="64"/>
      <c r="NLT53" s="64"/>
      <c r="NLU53" s="64"/>
      <c r="NLV53" s="64"/>
      <c r="NLW53" s="64"/>
      <c r="NLX53" s="64"/>
      <c r="NLY53" s="64"/>
      <c r="NLZ53" s="64"/>
      <c r="NMA53" s="64"/>
      <c r="NMB53" s="64"/>
      <c r="NMC53" s="64"/>
      <c r="NMD53" s="64"/>
      <c r="NME53" s="64"/>
      <c r="NMF53" s="64"/>
      <c r="NMG53" s="64"/>
      <c r="NMH53" s="64"/>
      <c r="NMI53" s="64"/>
      <c r="NMJ53" s="64"/>
      <c r="NMK53" s="64"/>
      <c r="NML53" s="64"/>
      <c r="NMM53" s="64"/>
      <c r="NMN53" s="64"/>
      <c r="NMO53" s="64"/>
      <c r="NMP53" s="64"/>
      <c r="NMQ53" s="64"/>
      <c r="NMR53" s="64"/>
      <c r="NMS53" s="64"/>
      <c r="NMT53" s="64"/>
      <c r="NMU53" s="64"/>
      <c r="NMV53" s="64"/>
      <c r="NMW53" s="64"/>
      <c r="NMX53" s="64"/>
      <c r="NMY53" s="64"/>
      <c r="NMZ53" s="64"/>
      <c r="NNA53" s="64"/>
      <c r="NNB53" s="64"/>
      <c r="NNC53" s="64"/>
      <c r="NND53" s="64"/>
      <c r="NNE53" s="64"/>
      <c r="NNF53" s="64"/>
      <c r="NNG53" s="64"/>
      <c r="NNH53" s="64"/>
      <c r="NNI53" s="64"/>
      <c r="NNJ53" s="64"/>
      <c r="NNK53" s="64"/>
      <c r="NNL53" s="64"/>
      <c r="NNM53" s="64"/>
      <c r="NNN53" s="64"/>
      <c r="NNO53" s="64"/>
      <c r="NNP53" s="64"/>
      <c r="NNQ53" s="64"/>
      <c r="NNR53" s="64"/>
      <c r="NNS53" s="64"/>
      <c r="NNT53" s="64"/>
      <c r="NNU53" s="64"/>
      <c r="NNV53" s="64"/>
      <c r="NNW53" s="64"/>
      <c r="NNX53" s="64"/>
      <c r="NNY53" s="64"/>
      <c r="NNZ53" s="64"/>
      <c r="NOA53" s="64"/>
      <c r="NOB53" s="64"/>
      <c r="NOC53" s="64"/>
      <c r="NOD53" s="64"/>
      <c r="NOE53" s="64"/>
      <c r="NOF53" s="64"/>
      <c r="NOG53" s="64"/>
      <c r="NOH53" s="64"/>
      <c r="NOI53" s="64"/>
      <c r="NOJ53" s="64"/>
      <c r="NOK53" s="64"/>
      <c r="NOL53" s="64"/>
      <c r="NOM53" s="64"/>
      <c r="NON53" s="64"/>
      <c r="NOO53" s="64"/>
      <c r="NOP53" s="64"/>
      <c r="NOQ53" s="64"/>
      <c r="NOR53" s="64"/>
      <c r="NOS53" s="64"/>
      <c r="NOT53" s="64"/>
      <c r="NOU53" s="64"/>
      <c r="NOV53" s="64"/>
      <c r="NOW53" s="64"/>
      <c r="NOX53" s="64"/>
      <c r="NOY53" s="64"/>
      <c r="NOZ53" s="64"/>
      <c r="NPA53" s="64"/>
      <c r="NPB53" s="64"/>
      <c r="NPC53" s="64"/>
      <c r="NPD53" s="64"/>
      <c r="NPE53" s="64"/>
      <c r="NPF53" s="64"/>
      <c r="NPG53" s="64"/>
      <c r="NPH53" s="64"/>
      <c r="NPI53" s="64"/>
      <c r="NPJ53" s="64"/>
      <c r="NPK53" s="64"/>
      <c r="NPL53" s="64"/>
      <c r="NPM53" s="64"/>
      <c r="NPN53" s="64"/>
      <c r="NPO53" s="64"/>
      <c r="NPP53" s="64"/>
      <c r="NPQ53" s="64"/>
      <c r="NPR53" s="64"/>
      <c r="NPS53" s="64"/>
      <c r="NPT53" s="64"/>
      <c r="NPU53" s="64"/>
      <c r="NPV53" s="64"/>
      <c r="NPW53" s="64"/>
      <c r="NPX53" s="64"/>
      <c r="NPY53" s="64"/>
      <c r="NPZ53" s="64"/>
      <c r="NQA53" s="64"/>
      <c r="NQB53" s="64"/>
      <c r="NQC53" s="64"/>
      <c r="NQD53" s="64"/>
      <c r="NQE53" s="64"/>
      <c r="NQF53" s="64"/>
      <c r="NQG53" s="64"/>
      <c r="NQH53" s="64"/>
      <c r="NQI53" s="64"/>
      <c r="NQJ53" s="64"/>
      <c r="NQK53" s="64"/>
      <c r="NQL53" s="64"/>
      <c r="NQM53" s="64"/>
      <c r="NQN53" s="64"/>
      <c r="NQO53" s="64"/>
      <c r="NQP53" s="64"/>
      <c r="NQQ53" s="64"/>
      <c r="NQR53" s="64"/>
      <c r="NQS53" s="64"/>
      <c r="NQT53" s="64"/>
      <c r="NQU53" s="64"/>
      <c r="NQV53" s="64"/>
      <c r="NQW53" s="64"/>
      <c r="NQX53" s="64"/>
      <c r="NQY53" s="64"/>
      <c r="NQZ53" s="64"/>
      <c r="NRA53" s="64"/>
      <c r="NRB53" s="64"/>
      <c r="NRC53" s="64"/>
      <c r="NRD53" s="64"/>
      <c r="NRE53" s="64"/>
      <c r="NRF53" s="64"/>
      <c r="NRG53" s="64"/>
      <c r="NRH53" s="64"/>
      <c r="NRI53" s="64"/>
      <c r="NRJ53" s="64"/>
      <c r="NRK53" s="64"/>
      <c r="NRL53" s="64"/>
      <c r="NRM53" s="64"/>
      <c r="NRN53" s="64"/>
      <c r="NRO53" s="64"/>
      <c r="NRP53" s="64"/>
      <c r="NRQ53" s="64"/>
      <c r="NRR53" s="64"/>
      <c r="NRS53" s="64"/>
      <c r="NRT53" s="64"/>
      <c r="NRU53" s="64"/>
      <c r="NRV53" s="64"/>
      <c r="NRW53" s="64"/>
      <c r="NRX53" s="64"/>
      <c r="NRY53" s="64"/>
      <c r="NRZ53" s="64"/>
      <c r="NSA53" s="64"/>
      <c r="NSB53" s="64"/>
      <c r="NSC53" s="64"/>
      <c r="NSD53" s="64"/>
      <c r="NSE53" s="64"/>
      <c r="NSF53" s="64"/>
      <c r="NSG53" s="64"/>
      <c r="NSH53" s="64"/>
      <c r="NSI53" s="64"/>
      <c r="NSJ53" s="64"/>
      <c r="NSK53" s="64"/>
      <c r="NSL53" s="64"/>
      <c r="NSM53" s="64"/>
      <c r="NSN53" s="64"/>
      <c r="NSO53" s="64"/>
      <c r="NSP53" s="64"/>
      <c r="NSQ53" s="64"/>
      <c r="NSR53" s="64"/>
      <c r="NSS53" s="64"/>
      <c r="NST53" s="64"/>
      <c r="NSU53" s="64"/>
      <c r="NSV53" s="64"/>
      <c r="NSW53" s="64"/>
      <c r="NSX53" s="64"/>
      <c r="NSY53" s="64"/>
      <c r="NSZ53" s="64"/>
      <c r="NTA53" s="64"/>
      <c r="NTB53" s="64"/>
      <c r="NTC53" s="64"/>
      <c r="NTD53" s="64"/>
      <c r="NTE53" s="64"/>
      <c r="NTF53" s="64"/>
      <c r="NTG53" s="64"/>
      <c r="NTH53" s="64"/>
      <c r="NTI53" s="64"/>
      <c r="NTJ53" s="64"/>
      <c r="NTK53" s="64"/>
      <c r="NTL53" s="64"/>
      <c r="NTM53" s="64"/>
      <c r="NTN53" s="64"/>
      <c r="NTO53" s="64"/>
      <c r="NTP53" s="64"/>
      <c r="NTQ53" s="64"/>
      <c r="NTR53" s="64"/>
      <c r="NTS53" s="64"/>
      <c r="NTT53" s="64"/>
      <c r="NTU53" s="64"/>
      <c r="NTV53" s="64"/>
      <c r="NTW53" s="64"/>
      <c r="NTX53" s="64"/>
      <c r="NTY53" s="64"/>
      <c r="NTZ53" s="64"/>
      <c r="NUA53" s="64"/>
      <c r="NUB53" s="64"/>
      <c r="NUC53" s="64"/>
      <c r="NUD53" s="64"/>
      <c r="NUE53" s="64"/>
      <c r="NUF53" s="64"/>
      <c r="NUG53" s="64"/>
      <c r="NUH53" s="64"/>
      <c r="NUI53" s="64"/>
      <c r="NUJ53" s="64"/>
      <c r="NUK53" s="64"/>
      <c r="NUL53" s="64"/>
      <c r="NUM53" s="64"/>
      <c r="NUN53" s="64"/>
      <c r="NUO53" s="64"/>
      <c r="NUP53" s="64"/>
      <c r="NUQ53" s="64"/>
      <c r="NUR53" s="64"/>
      <c r="NUS53" s="64"/>
      <c r="NUT53" s="64"/>
      <c r="NUU53" s="64"/>
      <c r="NUV53" s="64"/>
      <c r="NUW53" s="64"/>
      <c r="NUX53" s="64"/>
      <c r="NUY53" s="64"/>
      <c r="NUZ53" s="64"/>
      <c r="NVA53" s="64"/>
      <c r="NVB53" s="64"/>
      <c r="NVC53" s="64"/>
      <c r="NVD53" s="64"/>
      <c r="NVE53" s="64"/>
      <c r="NVF53" s="64"/>
      <c r="NVG53" s="64"/>
      <c r="NVH53" s="64"/>
      <c r="NVI53" s="64"/>
      <c r="NVJ53" s="64"/>
      <c r="NVK53" s="64"/>
      <c r="NVL53" s="64"/>
      <c r="NVM53" s="64"/>
      <c r="NVN53" s="64"/>
      <c r="NVO53" s="64"/>
      <c r="NVP53" s="64"/>
      <c r="NVQ53" s="64"/>
      <c r="NVR53" s="64"/>
      <c r="NVS53" s="64"/>
      <c r="NVT53" s="64"/>
      <c r="NVU53" s="64"/>
      <c r="NVV53" s="64"/>
      <c r="NVW53" s="64"/>
      <c r="NVX53" s="64"/>
      <c r="NVY53" s="64"/>
      <c r="NVZ53" s="64"/>
      <c r="NWA53" s="64"/>
      <c r="NWB53" s="64"/>
      <c r="NWC53" s="64"/>
      <c r="NWD53" s="64"/>
      <c r="NWE53" s="64"/>
      <c r="NWF53" s="64"/>
      <c r="NWG53" s="64"/>
      <c r="NWH53" s="64"/>
      <c r="NWI53" s="64"/>
      <c r="NWJ53" s="64"/>
      <c r="NWK53" s="64"/>
      <c r="NWL53" s="64"/>
      <c r="NWM53" s="64"/>
      <c r="NWN53" s="64"/>
      <c r="NWO53" s="64"/>
      <c r="NWP53" s="64"/>
      <c r="NWQ53" s="64"/>
      <c r="NWR53" s="64"/>
      <c r="NWS53" s="64"/>
      <c r="NWT53" s="64"/>
      <c r="NWU53" s="64"/>
      <c r="NWV53" s="64"/>
      <c r="NWW53" s="64"/>
      <c r="NWX53" s="64"/>
      <c r="NWY53" s="64"/>
      <c r="NWZ53" s="64"/>
      <c r="NXA53" s="64"/>
      <c r="NXB53" s="64"/>
      <c r="NXC53" s="64"/>
      <c r="NXD53" s="64"/>
      <c r="NXE53" s="64"/>
      <c r="NXF53" s="64"/>
      <c r="NXG53" s="64"/>
      <c r="NXH53" s="64"/>
      <c r="NXI53" s="64"/>
      <c r="NXJ53" s="64"/>
      <c r="NXK53" s="64"/>
      <c r="NXL53" s="64"/>
      <c r="NXM53" s="64"/>
      <c r="NXN53" s="64"/>
      <c r="NXO53" s="64"/>
      <c r="NXP53" s="64"/>
      <c r="NXQ53" s="64"/>
      <c r="NXR53" s="64"/>
      <c r="NXS53" s="64"/>
      <c r="NXT53" s="64"/>
      <c r="NXU53" s="64"/>
      <c r="NXV53" s="64"/>
      <c r="NXW53" s="64"/>
      <c r="NXX53" s="64"/>
      <c r="NXY53" s="64"/>
      <c r="NXZ53" s="64"/>
      <c r="NYA53" s="64"/>
      <c r="NYB53" s="64"/>
      <c r="NYC53" s="64"/>
      <c r="NYD53" s="64"/>
      <c r="NYE53" s="64"/>
      <c r="NYF53" s="64"/>
      <c r="NYG53" s="64"/>
      <c r="NYH53" s="64"/>
      <c r="NYI53" s="64"/>
      <c r="NYJ53" s="64"/>
      <c r="NYK53" s="64"/>
      <c r="NYL53" s="64"/>
      <c r="NYM53" s="64"/>
      <c r="NYN53" s="64"/>
      <c r="NYO53" s="64"/>
      <c r="NYP53" s="64"/>
      <c r="NYQ53" s="64"/>
      <c r="NYR53" s="64"/>
      <c r="NYS53" s="64"/>
      <c r="NYT53" s="64"/>
      <c r="NYU53" s="64"/>
      <c r="NYV53" s="64"/>
      <c r="NYW53" s="64"/>
      <c r="NYX53" s="64"/>
      <c r="NYY53" s="64"/>
      <c r="NYZ53" s="64"/>
      <c r="NZA53" s="64"/>
      <c r="NZB53" s="64"/>
      <c r="NZC53" s="64"/>
      <c r="NZD53" s="64"/>
      <c r="NZE53" s="64"/>
      <c r="NZF53" s="64"/>
      <c r="NZG53" s="64"/>
      <c r="NZH53" s="64"/>
      <c r="NZI53" s="64"/>
      <c r="NZJ53" s="64"/>
      <c r="NZK53" s="64"/>
      <c r="NZL53" s="64"/>
      <c r="NZM53" s="64"/>
      <c r="NZN53" s="64"/>
      <c r="NZO53" s="64"/>
      <c r="NZP53" s="64"/>
      <c r="NZQ53" s="64"/>
      <c r="NZR53" s="64"/>
      <c r="NZS53" s="64"/>
      <c r="NZT53" s="64"/>
      <c r="NZU53" s="64"/>
      <c r="NZV53" s="64"/>
      <c r="NZW53" s="64"/>
      <c r="NZX53" s="64"/>
      <c r="NZY53" s="64"/>
      <c r="NZZ53" s="64"/>
      <c r="OAA53" s="64"/>
      <c r="OAB53" s="64"/>
      <c r="OAC53" s="64"/>
      <c r="OAD53" s="64"/>
      <c r="OAE53" s="64"/>
      <c r="OAF53" s="64"/>
      <c r="OAG53" s="64"/>
      <c r="OAH53" s="64"/>
      <c r="OAI53" s="64"/>
      <c r="OAJ53" s="64"/>
      <c r="OAK53" s="64"/>
      <c r="OAL53" s="64"/>
      <c r="OAM53" s="64"/>
      <c r="OAN53" s="64"/>
      <c r="OAO53" s="64"/>
      <c r="OAP53" s="64"/>
      <c r="OAQ53" s="64"/>
      <c r="OAR53" s="64"/>
      <c r="OAS53" s="64"/>
      <c r="OAT53" s="64"/>
      <c r="OAU53" s="64"/>
      <c r="OAV53" s="64"/>
      <c r="OAW53" s="64"/>
      <c r="OAX53" s="64"/>
      <c r="OAY53" s="64"/>
      <c r="OAZ53" s="64"/>
      <c r="OBA53" s="64"/>
      <c r="OBB53" s="64"/>
      <c r="OBC53" s="64"/>
      <c r="OBD53" s="64"/>
      <c r="OBE53" s="64"/>
      <c r="OBF53" s="64"/>
      <c r="OBG53" s="64"/>
      <c r="OBH53" s="64"/>
      <c r="OBI53" s="64"/>
      <c r="OBJ53" s="64"/>
      <c r="OBK53" s="64"/>
      <c r="OBL53" s="64"/>
      <c r="OBM53" s="64"/>
      <c r="OBN53" s="64"/>
      <c r="OBO53" s="64"/>
      <c r="OBP53" s="64"/>
      <c r="OBQ53" s="64"/>
      <c r="OBR53" s="64"/>
      <c r="OBS53" s="64"/>
      <c r="OBT53" s="64"/>
      <c r="OBU53" s="64"/>
      <c r="OBV53" s="64"/>
      <c r="OBW53" s="64"/>
      <c r="OBX53" s="64"/>
      <c r="OBY53" s="64"/>
      <c r="OBZ53" s="64"/>
      <c r="OCA53" s="64"/>
      <c r="OCB53" s="64"/>
      <c r="OCC53" s="64"/>
      <c r="OCD53" s="64"/>
      <c r="OCE53" s="64"/>
      <c r="OCF53" s="64"/>
      <c r="OCG53" s="64"/>
      <c r="OCH53" s="64"/>
      <c r="OCI53" s="64"/>
      <c r="OCJ53" s="64"/>
      <c r="OCK53" s="64"/>
      <c r="OCL53" s="64"/>
      <c r="OCM53" s="64"/>
      <c r="OCN53" s="64"/>
      <c r="OCO53" s="64"/>
      <c r="OCP53" s="64"/>
      <c r="OCQ53" s="64"/>
      <c r="OCR53" s="64"/>
      <c r="OCS53" s="64"/>
      <c r="OCT53" s="64"/>
      <c r="OCU53" s="64"/>
      <c r="OCV53" s="64"/>
      <c r="OCW53" s="64"/>
      <c r="OCX53" s="64"/>
      <c r="OCY53" s="64"/>
      <c r="OCZ53" s="64"/>
      <c r="ODA53" s="64"/>
      <c r="ODB53" s="64"/>
      <c r="ODC53" s="64"/>
      <c r="ODD53" s="64"/>
      <c r="ODE53" s="64"/>
      <c r="ODF53" s="64"/>
      <c r="ODG53" s="64"/>
      <c r="ODH53" s="64"/>
      <c r="ODI53" s="64"/>
      <c r="ODJ53" s="64"/>
      <c r="ODK53" s="64"/>
      <c r="ODL53" s="64"/>
      <c r="ODM53" s="64"/>
      <c r="ODN53" s="64"/>
      <c r="ODO53" s="64"/>
      <c r="ODP53" s="64"/>
      <c r="ODQ53" s="64"/>
      <c r="ODR53" s="64"/>
      <c r="ODS53" s="64"/>
      <c r="ODT53" s="64"/>
      <c r="ODU53" s="64"/>
      <c r="ODV53" s="64"/>
      <c r="ODW53" s="64"/>
      <c r="ODX53" s="64"/>
      <c r="ODY53" s="64"/>
      <c r="ODZ53" s="64"/>
      <c r="OEA53" s="64"/>
      <c r="OEB53" s="64"/>
      <c r="OEC53" s="64"/>
      <c r="OED53" s="64"/>
      <c r="OEE53" s="64"/>
      <c r="OEF53" s="64"/>
      <c r="OEG53" s="64"/>
      <c r="OEH53" s="64"/>
      <c r="OEI53" s="64"/>
      <c r="OEJ53" s="64"/>
      <c r="OEK53" s="64"/>
      <c r="OEL53" s="64"/>
      <c r="OEM53" s="64"/>
      <c r="OEN53" s="64"/>
      <c r="OEO53" s="64"/>
      <c r="OEP53" s="64"/>
      <c r="OEQ53" s="64"/>
      <c r="OER53" s="64"/>
      <c r="OES53" s="64"/>
      <c r="OET53" s="64"/>
      <c r="OEU53" s="64"/>
      <c r="OEV53" s="64"/>
      <c r="OEW53" s="64"/>
      <c r="OEX53" s="64"/>
      <c r="OEY53" s="64"/>
      <c r="OEZ53" s="64"/>
      <c r="OFA53" s="64"/>
      <c r="OFB53" s="64"/>
      <c r="OFC53" s="64"/>
      <c r="OFD53" s="64"/>
      <c r="OFE53" s="64"/>
      <c r="OFF53" s="64"/>
      <c r="OFG53" s="64"/>
      <c r="OFH53" s="64"/>
      <c r="OFI53" s="64"/>
      <c r="OFJ53" s="64"/>
      <c r="OFK53" s="64"/>
      <c r="OFL53" s="64"/>
      <c r="OFM53" s="64"/>
      <c r="OFN53" s="64"/>
      <c r="OFO53" s="64"/>
      <c r="OFP53" s="64"/>
      <c r="OFQ53" s="64"/>
      <c r="OFR53" s="64"/>
      <c r="OFS53" s="64"/>
      <c r="OFT53" s="64"/>
      <c r="OFU53" s="64"/>
      <c r="OFV53" s="64"/>
      <c r="OFW53" s="64"/>
      <c r="OFX53" s="64"/>
      <c r="OFY53" s="64"/>
      <c r="OFZ53" s="64"/>
      <c r="OGA53" s="64"/>
      <c r="OGB53" s="64"/>
      <c r="OGC53" s="64"/>
      <c r="OGD53" s="64"/>
      <c r="OGE53" s="64"/>
      <c r="OGF53" s="64"/>
      <c r="OGG53" s="64"/>
      <c r="OGH53" s="64"/>
      <c r="OGI53" s="64"/>
      <c r="OGJ53" s="64"/>
      <c r="OGK53" s="64"/>
      <c r="OGL53" s="64"/>
      <c r="OGM53" s="64"/>
      <c r="OGN53" s="64"/>
      <c r="OGO53" s="64"/>
      <c r="OGP53" s="64"/>
      <c r="OGQ53" s="64"/>
      <c r="OGR53" s="64"/>
      <c r="OGS53" s="64"/>
      <c r="OGT53" s="64"/>
      <c r="OGU53" s="64"/>
      <c r="OGV53" s="64"/>
      <c r="OGW53" s="64"/>
      <c r="OGX53" s="64"/>
      <c r="OGY53" s="64"/>
      <c r="OGZ53" s="64"/>
      <c r="OHA53" s="64"/>
      <c r="OHB53" s="64"/>
      <c r="OHC53" s="64"/>
      <c r="OHD53" s="64"/>
      <c r="OHE53" s="64"/>
      <c r="OHF53" s="64"/>
      <c r="OHG53" s="64"/>
      <c r="OHH53" s="64"/>
      <c r="OHI53" s="64"/>
      <c r="OHJ53" s="64"/>
      <c r="OHK53" s="64"/>
      <c r="OHL53" s="64"/>
      <c r="OHM53" s="64"/>
      <c r="OHN53" s="64"/>
      <c r="OHO53" s="64"/>
      <c r="OHP53" s="64"/>
      <c r="OHQ53" s="64"/>
      <c r="OHR53" s="64"/>
      <c r="OHS53" s="64"/>
      <c r="OHT53" s="64"/>
      <c r="OHU53" s="64"/>
      <c r="OHV53" s="64"/>
      <c r="OHW53" s="64"/>
      <c r="OHX53" s="64"/>
      <c r="OHY53" s="64"/>
      <c r="OHZ53" s="64"/>
      <c r="OIA53" s="64"/>
      <c r="OIB53" s="64"/>
      <c r="OIC53" s="64"/>
      <c r="OID53" s="64"/>
      <c r="OIE53" s="64"/>
      <c r="OIF53" s="64"/>
      <c r="OIG53" s="64"/>
      <c r="OIH53" s="64"/>
      <c r="OII53" s="64"/>
      <c r="OIJ53" s="64"/>
      <c r="OIK53" s="64"/>
      <c r="OIL53" s="64"/>
      <c r="OIM53" s="64"/>
      <c r="OIN53" s="64"/>
      <c r="OIO53" s="64"/>
      <c r="OIP53" s="64"/>
      <c r="OIQ53" s="64"/>
      <c r="OIR53" s="64"/>
      <c r="OIS53" s="64"/>
      <c r="OIT53" s="64"/>
      <c r="OIU53" s="64"/>
      <c r="OIV53" s="64"/>
      <c r="OIW53" s="64"/>
      <c r="OIX53" s="64"/>
      <c r="OIY53" s="64"/>
      <c r="OIZ53" s="64"/>
      <c r="OJA53" s="64"/>
      <c r="OJB53" s="64"/>
      <c r="OJC53" s="64"/>
      <c r="OJD53" s="64"/>
      <c r="OJE53" s="64"/>
      <c r="OJF53" s="64"/>
      <c r="OJG53" s="64"/>
      <c r="OJH53" s="64"/>
      <c r="OJI53" s="64"/>
      <c r="OJJ53" s="64"/>
      <c r="OJK53" s="64"/>
      <c r="OJL53" s="64"/>
      <c r="OJM53" s="64"/>
      <c r="OJN53" s="64"/>
      <c r="OJO53" s="64"/>
      <c r="OJP53" s="64"/>
      <c r="OJQ53" s="64"/>
      <c r="OJR53" s="64"/>
      <c r="OJS53" s="64"/>
      <c r="OJT53" s="64"/>
      <c r="OJU53" s="64"/>
      <c r="OJV53" s="64"/>
      <c r="OJW53" s="64"/>
      <c r="OJX53" s="64"/>
      <c r="OJY53" s="64"/>
      <c r="OJZ53" s="64"/>
      <c r="OKA53" s="64"/>
      <c r="OKB53" s="64"/>
      <c r="OKC53" s="64"/>
      <c r="OKD53" s="64"/>
      <c r="OKE53" s="64"/>
      <c r="OKF53" s="64"/>
      <c r="OKG53" s="64"/>
      <c r="OKH53" s="64"/>
      <c r="OKI53" s="64"/>
      <c r="OKJ53" s="64"/>
      <c r="OKK53" s="64"/>
      <c r="OKL53" s="64"/>
      <c r="OKM53" s="64"/>
      <c r="OKN53" s="64"/>
      <c r="OKO53" s="64"/>
      <c r="OKP53" s="64"/>
      <c r="OKQ53" s="64"/>
      <c r="OKR53" s="64"/>
      <c r="OKS53" s="64"/>
      <c r="OKT53" s="64"/>
      <c r="OKU53" s="64"/>
      <c r="OKV53" s="64"/>
      <c r="OKW53" s="64"/>
      <c r="OKX53" s="64"/>
      <c r="OKY53" s="64"/>
      <c r="OKZ53" s="64"/>
      <c r="OLA53" s="64"/>
      <c r="OLB53" s="64"/>
      <c r="OLC53" s="64"/>
      <c r="OLD53" s="64"/>
      <c r="OLE53" s="64"/>
      <c r="OLF53" s="64"/>
      <c r="OLG53" s="64"/>
      <c r="OLH53" s="64"/>
      <c r="OLI53" s="64"/>
      <c r="OLJ53" s="64"/>
      <c r="OLK53" s="64"/>
      <c r="OLL53" s="64"/>
      <c r="OLM53" s="64"/>
      <c r="OLN53" s="64"/>
      <c r="OLO53" s="64"/>
      <c r="OLP53" s="64"/>
      <c r="OLQ53" s="64"/>
      <c r="OLR53" s="64"/>
      <c r="OLS53" s="64"/>
      <c r="OLT53" s="64"/>
      <c r="OLU53" s="64"/>
      <c r="OLV53" s="64"/>
      <c r="OLW53" s="64"/>
      <c r="OLX53" s="64"/>
      <c r="OLY53" s="64"/>
      <c r="OLZ53" s="64"/>
      <c r="OMA53" s="64"/>
      <c r="OMB53" s="64"/>
      <c r="OMC53" s="64"/>
      <c r="OMD53" s="64"/>
      <c r="OME53" s="64"/>
      <c r="OMF53" s="64"/>
      <c r="OMG53" s="64"/>
      <c r="OMH53" s="64"/>
      <c r="OMI53" s="64"/>
      <c r="OMJ53" s="64"/>
      <c r="OMK53" s="64"/>
      <c r="OML53" s="64"/>
      <c r="OMM53" s="64"/>
      <c r="OMN53" s="64"/>
      <c r="OMO53" s="64"/>
      <c r="OMP53" s="64"/>
      <c r="OMQ53" s="64"/>
      <c r="OMR53" s="64"/>
      <c r="OMS53" s="64"/>
      <c r="OMT53" s="64"/>
      <c r="OMU53" s="64"/>
      <c r="OMV53" s="64"/>
      <c r="OMW53" s="64"/>
      <c r="OMX53" s="64"/>
      <c r="OMY53" s="64"/>
      <c r="OMZ53" s="64"/>
      <c r="ONA53" s="64"/>
      <c r="ONB53" s="64"/>
      <c r="ONC53" s="64"/>
      <c r="OND53" s="64"/>
      <c r="ONE53" s="64"/>
      <c r="ONF53" s="64"/>
      <c r="ONG53" s="64"/>
      <c r="ONH53" s="64"/>
      <c r="ONI53" s="64"/>
      <c r="ONJ53" s="64"/>
      <c r="ONK53" s="64"/>
      <c r="ONL53" s="64"/>
      <c r="ONM53" s="64"/>
      <c r="ONN53" s="64"/>
      <c r="ONO53" s="64"/>
      <c r="ONP53" s="64"/>
      <c r="ONQ53" s="64"/>
      <c r="ONR53" s="64"/>
      <c r="ONS53" s="64"/>
      <c r="ONT53" s="64"/>
      <c r="ONU53" s="64"/>
      <c r="ONV53" s="64"/>
      <c r="ONW53" s="64"/>
      <c r="ONX53" s="64"/>
      <c r="ONY53" s="64"/>
      <c r="ONZ53" s="64"/>
      <c r="OOA53" s="64"/>
      <c r="OOB53" s="64"/>
      <c r="OOC53" s="64"/>
      <c r="OOD53" s="64"/>
      <c r="OOE53" s="64"/>
      <c r="OOF53" s="64"/>
      <c r="OOG53" s="64"/>
      <c r="OOH53" s="64"/>
      <c r="OOI53" s="64"/>
      <c r="OOJ53" s="64"/>
      <c r="OOK53" s="64"/>
      <c r="OOL53" s="64"/>
      <c r="OOM53" s="64"/>
      <c r="OON53" s="64"/>
      <c r="OOO53" s="64"/>
      <c r="OOP53" s="64"/>
      <c r="OOQ53" s="64"/>
      <c r="OOR53" s="64"/>
      <c r="OOS53" s="64"/>
      <c r="OOT53" s="64"/>
      <c r="OOU53" s="64"/>
      <c r="OOV53" s="64"/>
      <c r="OOW53" s="64"/>
      <c r="OOX53" s="64"/>
      <c r="OOY53" s="64"/>
      <c r="OOZ53" s="64"/>
      <c r="OPA53" s="64"/>
      <c r="OPB53" s="64"/>
      <c r="OPC53" s="64"/>
      <c r="OPD53" s="64"/>
      <c r="OPE53" s="64"/>
      <c r="OPF53" s="64"/>
      <c r="OPG53" s="64"/>
      <c r="OPH53" s="64"/>
      <c r="OPI53" s="64"/>
      <c r="OPJ53" s="64"/>
      <c r="OPK53" s="64"/>
      <c r="OPL53" s="64"/>
      <c r="OPM53" s="64"/>
      <c r="OPN53" s="64"/>
      <c r="OPO53" s="64"/>
      <c r="OPP53" s="64"/>
      <c r="OPQ53" s="64"/>
      <c r="OPR53" s="64"/>
      <c r="OPS53" s="64"/>
      <c r="OPT53" s="64"/>
      <c r="OPU53" s="64"/>
      <c r="OPV53" s="64"/>
      <c r="OPW53" s="64"/>
      <c r="OPX53" s="64"/>
      <c r="OPY53" s="64"/>
      <c r="OPZ53" s="64"/>
      <c r="OQA53" s="64"/>
      <c r="OQB53" s="64"/>
      <c r="OQC53" s="64"/>
      <c r="OQD53" s="64"/>
      <c r="OQE53" s="64"/>
      <c r="OQF53" s="64"/>
      <c r="OQG53" s="64"/>
      <c r="OQH53" s="64"/>
      <c r="OQI53" s="64"/>
      <c r="OQJ53" s="64"/>
      <c r="OQK53" s="64"/>
      <c r="OQL53" s="64"/>
      <c r="OQM53" s="64"/>
      <c r="OQN53" s="64"/>
      <c r="OQO53" s="64"/>
      <c r="OQP53" s="64"/>
      <c r="OQQ53" s="64"/>
      <c r="OQR53" s="64"/>
      <c r="OQS53" s="64"/>
      <c r="OQT53" s="64"/>
      <c r="OQU53" s="64"/>
      <c r="OQV53" s="64"/>
      <c r="OQW53" s="64"/>
      <c r="OQX53" s="64"/>
      <c r="OQY53" s="64"/>
      <c r="OQZ53" s="64"/>
      <c r="ORA53" s="64"/>
      <c r="ORB53" s="64"/>
      <c r="ORC53" s="64"/>
      <c r="ORD53" s="64"/>
      <c r="ORE53" s="64"/>
      <c r="ORF53" s="64"/>
      <c r="ORG53" s="64"/>
      <c r="ORH53" s="64"/>
      <c r="ORI53" s="64"/>
      <c r="ORJ53" s="64"/>
      <c r="ORK53" s="64"/>
      <c r="ORL53" s="64"/>
      <c r="ORM53" s="64"/>
      <c r="ORN53" s="64"/>
      <c r="ORO53" s="64"/>
      <c r="ORP53" s="64"/>
      <c r="ORQ53" s="64"/>
      <c r="ORR53" s="64"/>
      <c r="ORS53" s="64"/>
      <c r="ORT53" s="64"/>
      <c r="ORU53" s="64"/>
      <c r="ORV53" s="64"/>
      <c r="ORW53" s="64"/>
      <c r="ORX53" s="64"/>
      <c r="ORY53" s="64"/>
      <c r="ORZ53" s="64"/>
      <c r="OSA53" s="64"/>
      <c r="OSB53" s="64"/>
      <c r="OSC53" s="64"/>
      <c r="OSD53" s="64"/>
      <c r="OSE53" s="64"/>
      <c r="OSF53" s="64"/>
      <c r="OSG53" s="64"/>
      <c r="OSH53" s="64"/>
      <c r="OSI53" s="64"/>
      <c r="OSJ53" s="64"/>
      <c r="OSK53" s="64"/>
      <c r="OSL53" s="64"/>
      <c r="OSM53" s="64"/>
      <c r="OSN53" s="64"/>
      <c r="OSO53" s="64"/>
      <c r="OSP53" s="64"/>
      <c r="OSQ53" s="64"/>
      <c r="OSR53" s="64"/>
      <c r="OSS53" s="64"/>
      <c r="OST53" s="64"/>
      <c r="OSU53" s="64"/>
      <c r="OSV53" s="64"/>
      <c r="OSW53" s="64"/>
      <c r="OSX53" s="64"/>
      <c r="OSY53" s="64"/>
      <c r="OSZ53" s="64"/>
      <c r="OTA53" s="64"/>
      <c r="OTB53" s="64"/>
      <c r="OTC53" s="64"/>
      <c r="OTD53" s="64"/>
      <c r="OTE53" s="64"/>
      <c r="OTF53" s="64"/>
      <c r="OTG53" s="64"/>
      <c r="OTH53" s="64"/>
      <c r="OTI53" s="64"/>
      <c r="OTJ53" s="64"/>
      <c r="OTK53" s="64"/>
      <c r="OTL53" s="64"/>
      <c r="OTM53" s="64"/>
      <c r="OTN53" s="64"/>
      <c r="OTO53" s="64"/>
      <c r="OTP53" s="64"/>
      <c r="OTQ53" s="64"/>
      <c r="OTR53" s="64"/>
      <c r="OTS53" s="64"/>
      <c r="OTT53" s="64"/>
      <c r="OTU53" s="64"/>
      <c r="OTV53" s="64"/>
      <c r="OTW53" s="64"/>
      <c r="OTX53" s="64"/>
      <c r="OTY53" s="64"/>
      <c r="OTZ53" s="64"/>
      <c r="OUA53" s="64"/>
      <c r="OUB53" s="64"/>
      <c r="OUC53" s="64"/>
      <c r="OUD53" s="64"/>
      <c r="OUE53" s="64"/>
      <c r="OUF53" s="64"/>
      <c r="OUG53" s="64"/>
      <c r="OUH53" s="64"/>
      <c r="OUI53" s="64"/>
      <c r="OUJ53" s="64"/>
      <c r="OUK53" s="64"/>
      <c r="OUL53" s="64"/>
      <c r="OUM53" s="64"/>
      <c r="OUN53" s="64"/>
      <c r="OUO53" s="64"/>
      <c r="OUP53" s="64"/>
      <c r="OUQ53" s="64"/>
      <c r="OUR53" s="64"/>
      <c r="OUS53" s="64"/>
      <c r="OUT53" s="64"/>
      <c r="OUU53" s="64"/>
      <c r="OUV53" s="64"/>
      <c r="OUW53" s="64"/>
      <c r="OUX53" s="64"/>
      <c r="OUY53" s="64"/>
      <c r="OUZ53" s="64"/>
      <c r="OVA53" s="64"/>
      <c r="OVB53" s="64"/>
      <c r="OVC53" s="64"/>
      <c r="OVD53" s="64"/>
      <c r="OVE53" s="64"/>
      <c r="OVF53" s="64"/>
      <c r="OVG53" s="64"/>
      <c r="OVH53" s="64"/>
      <c r="OVI53" s="64"/>
      <c r="OVJ53" s="64"/>
      <c r="OVK53" s="64"/>
      <c r="OVL53" s="64"/>
      <c r="OVM53" s="64"/>
      <c r="OVN53" s="64"/>
      <c r="OVO53" s="64"/>
      <c r="OVP53" s="64"/>
      <c r="OVQ53" s="64"/>
      <c r="OVR53" s="64"/>
      <c r="OVS53" s="64"/>
      <c r="OVT53" s="64"/>
      <c r="OVU53" s="64"/>
      <c r="OVV53" s="64"/>
      <c r="OVW53" s="64"/>
      <c r="OVX53" s="64"/>
      <c r="OVY53" s="64"/>
      <c r="OVZ53" s="64"/>
      <c r="OWA53" s="64"/>
      <c r="OWB53" s="64"/>
      <c r="OWC53" s="64"/>
      <c r="OWD53" s="64"/>
      <c r="OWE53" s="64"/>
      <c r="OWF53" s="64"/>
      <c r="OWG53" s="64"/>
      <c r="OWH53" s="64"/>
      <c r="OWI53" s="64"/>
      <c r="OWJ53" s="64"/>
      <c r="OWK53" s="64"/>
      <c r="OWL53" s="64"/>
      <c r="OWM53" s="64"/>
      <c r="OWN53" s="64"/>
      <c r="OWO53" s="64"/>
      <c r="OWP53" s="64"/>
      <c r="OWQ53" s="64"/>
      <c r="OWR53" s="64"/>
      <c r="OWS53" s="64"/>
      <c r="OWT53" s="64"/>
      <c r="OWU53" s="64"/>
      <c r="OWV53" s="64"/>
      <c r="OWW53" s="64"/>
      <c r="OWX53" s="64"/>
      <c r="OWY53" s="64"/>
      <c r="OWZ53" s="64"/>
      <c r="OXA53" s="64"/>
      <c r="OXB53" s="64"/>
      <c r="OXC53" s="64"/>
      <c r="OXD53" s="64"/>
      <c r="OXE53" s="64"/>
      <c r="OXF53" s="64"/>
      <c r="OXG53" s="64"/>
      <c r="OXH53" s="64"/>
      <c r="OXI53" s="64"/>
      <c r="OXJ53" s="64"/>
      <c r="OXK53" s="64"/>
      <c r="OXL53" s="64"/>
      <c r="OXM53" s="64"/>
      <c r="OXN53" s="64"/>
      <c r="OXO53" s="64"/>
      <c r="OXP53" s="64"/>
      <c r="OXQ53" s="64"/>
      <c r="OXR53" s="64"/>
      <c r="OXS53" s="64"/>
      <c r="OXT53" s="64"/>
      <c r="OXU53" s="64"/>
      <c r="OXV53" s="64"/>
      <c r="OXW53" s="64"/>
      <c r="OXX53" s="64"/>
      <c r="OXY53" s="64"/>
      <c r="OXZ53" s="64"/>
      <c r="OYA53" s="64"/>
      <c r="OYB53" s="64"/>
      <c r="OYC53" s="64"/>
      <c r="OYD53" s="64"/>
      <c r="OYE53" s="64"/>
      <c r="OYF53" s="64"/>
      <c r="OYG53" s="64"/>
      <c r="OYH53" s="64"/>
      <c r="OYI53" s="64"/>
      <c r="OYJ53" s="64"/>
      <c r="OYK53" s="64"/>
      <c r="OYL53" s="64"/>
      <c r="OYM53" s="64"/>
      <c r="OYN53" s="64"/>
      <c r="OYO53" s="64"/>
      <c r="OYP53" s="64"/>
      <c r="OYQ53" s="64"/>
      <c r="OYR53" s="64"/>
      <c r="OYS53" s="64"/>
      <c r="OYT53" s="64"/>
      <c r="OYU53" s="64"/>
      <c r="OYV53" s="64"/>
      <c r="OYW53" s="64"/>
      <c r="OYX53" s="64"/>
      <c r="OYY53" s="64"/>
      <c r="OYZ53" s="64"/>
      <c r="OZA53" s="64"/>
      <c r="OZB53" s="64"/>
      <c r="OZC53" s="64"/>
      <c r="OZD53" s="64"/>
      <c r="OZE53" s="64"/>
      <c r="OZF53" s="64"/>
      <c r="OZG53" s="64"/>
      <c r="OZH53" s="64"/>
      <c r="OZI53" s="64"/>
      <c r="OZJ53" s="64"/>
      <c r="OZK53" s="64"/>
      <c r="OZL53" s="64"/>
      <c r="OZM53" s="64"/>
      <c r="OZN53" s="64"/>
      <c r="OZO53" s="64"/>
      <c r="OZP53" s="64"/>
      <c r="OZQ53" s="64"/>
      <c r="OZR53" s="64"/>
      <c r="OZS53" s="64"/>
      <c r="OZT53" s="64"/>
      <c r="OZU53" s="64"/>
      <c r="OZV53" s="64"/>
      <c r="OZW53" s="64"/>
      <c r="OZX53" s="64"/>
      <c r="OZY53" s="64"/>
      <c r="OZZ53" s="64"/>
      <c r="PAA53" s="64"/>
      <c r="PAB53" s="64"/>
      <c r="PAC53" s="64"/>
      <c r="PAD53" s="64"/>
      <c r="PAE53" s="64"/>
      <c r="PAF53" s="64"/>
      <c r="PAG53" s="64"/>
      <c r="PAH53" s="64"/>
      <c r="PAI53" s="64"/>
      <c r="PAJ53" s="64"/>
      <c r="PAK53" s="64"/>
      <c r="PAL53" s="64"/>
      <c r="PAM53" s="64"/>
      <c r="PAN53" s="64"/>
      <c r="PAO53" s="64"/>
      <c r="PAP53" s="64"/>
      <c r="PAQ53" s="64"/>
      <c r="PAR53" s="64"/>
      <c r="PAS53" s="64"/>
      <c r="PAT53" s="64"/>
      <c r="PAU53" s="64"/>
      <c r="PAV53" s="64"/>
      <c r="PAW53" s="64"/>
      <c r="PAX53" s="64"/>
      <c r="PAY53" s="64"/>
      <c r="PAZ53" s="64"/>
      <c r="PBA53" s="64"/>
      <c r="PBB53" s="64"/>
      <c r="PBC53" s="64"/>
      <c r="PBD53" s="64"/>
      <c r="PBE53" s="64"/>
      <c r="PBF53" s="64"/>
      <c r="PBG53" s="64"/>
      <c r="PBH53" s="64"/>
      <c r="PBI53" s="64"/>
      <c r="PBJ53" s="64"/>
      <c r="PBK53" s="64"/>
      <c r="PBL53" s="64"/>
      <c r="PBM53" s="64"/>
      <c r="PBN53" s="64"/>
      <c r="PBO53" s="64"/>
      <c r="PBP53" s="64"/>
      <c r="PBQ53" s="64"/>
      <c r="PBR53" s="64"/>
      <c r="PBS53" s="64"/>
      <c r="PBT53" s="64"/>
      <c r="PBU53" s="64"/>
      <c r="PBV53" s="64"/>
      <c r="PBW53" s="64"/>
      <c r="PBX53" s="64"/>
      <c r="PBY53" s="64"/>
      <c r="PBZ53" s="64"/>
      <c r="PCA53" s="64"/>
      <c r="PCB53" s="64"/>
      <c r="PCC53" s="64"/>
      <c r="PCD53" s="64"/>
      <c r="PCE53" s="64"/>
      <c r="PCF53" s="64"/>
      <c r="PCG53" s="64"/>
      <c r="PCH53" s="64"/>
      <c r="PCI53" s="64"/>
      <c r="PCJ53" s="64"/>
      <c r="PCK53" s="64"/>
      <c r="PCL53" s="64"/>
      <c r="PCM53" s="64"/>
      <c r="PCN53" s="64"/>
      <c r="PCO53" s="64"/>
      <c r="PCP53" s="64"/>
      <c r="PCQ53" s="64"/>
      <c r="PCR53" s="64"/>
      <c r="PCS53" s="64"/>
      <c r="PCT53" s="64"/>
      <c r="PCU53" s="64"/>
      <c r="PCV53" s="64"/>
      <c r="PCW53" s="64"/>
      <c r="PCX53" s="64"/>
      <c r="PCY53" s="64"/>
      <c r="PCZ53" s="64"/>
      <c r="PDA53" s="64"/>
      <c r="PDB53" s="64"/>
      <c r="PDC53" s="64"/>
      <c r="PDD53" s="64"/>
      <c r="PDE53" s="64"/>
      <c r="PDF53" s="64"/>
      <c r="PDG53" s="64"/>
      <c r="PDH53" s="64"/>
      <c r="PDI53" s="64"/>
      <c r="PDJ53" s="64"/>
      <c r="PDK53" s="64"/>
      <c r="PDL53" s="64"/>
      <c r="PDM53" s="64"/>
      <c r="PDN53" s="64"/>
      <c r="PDO53" s="64"/>
      <c r="PDP53" s="64"/>
      <c r="PDQ53" s="64"/>
      <c r="PDR53" s="64"/>
      <c r="PDS53" s="64"/>
      <c r="PDT53" s="64"/>
      <c r="PDU53" s="64"/>
      <c r="PDV53" s="64"/>
      <c r="PDW53" s="64"/>
      <c r="PDX53" s="64"/>
      <c r="PDY53" s="64"/>
      <c r="PDZ53" s="64"/>
      <c r="PEA53" s="64"/>
      <c r="PEB53" s="64"/>
      <c r="PEC53" s="64"/>
      <c r="PED53" s="64"/>
      <c r="PEE53" s="64"/>
      <c r="PEF53" s="64"/>
      <c r="PEG53" s="64"/>
      <c r="PEH53" s="64"/>
      <c r="PEI53" s="64"/>
      <c r="PEJ53" s="64"/>
      <c r="PEK53" s="64"/>
      <c r="PEL53" s="64"/>
      <c r="PEM53" s="64"/>
      <c r="PEN53" s="64"/>
      <c r="PEO53" s="64"/>
      <c r="PEP53" s="64"/>
      <c r="PEQ53" s="64"/>
      <c r="PER53" s="64"/>
      <c r="PES53" s="64"/>
      <c r="PET53" s="64"/>
      <c r="PEU53" s="64"/>
      <c r="PEV53" s="64"/>
      <c r="PEW53" s="64"/>
      <c r="PEX53" s="64"/>
      <c r="PEY53" s="64"/>
      <c r="PEZ53" s="64"/>
      <c r="PFA53" s="64"/>
      <c r="PFB53" s="64"/>
      <c r="PFC53" s="64"/>
      <c r="PFD53" s="64"/>
      <c r="PFE53" s="64"/>
      <c r="PFF53" s="64"/>
      <c r="PFG53" s="64"/>
      <c r="PFH53" s="64"/>
      <c r="PFI53" s="64"/>
      <c r="PFJ53" s="64"/>
      <c r="PFK53" s="64"/>
      <c r="PFL53" s="64"/>
      <c r="PFM53" s="64"/>
      <c r="PFN53" s="64"/>
      <c r="PFO53" s="64"/>
      <c r="PFP53" s="64"/>
      <c r="PFQ53" s="64"/>
      <c r="PFR53" s="64"/>
      <c r="PFS53" s="64"/>
      <c r="PFT53" s="64"/>
      <c r="PFU53" s="64"/>
      <c r="PFV53" s="64"/>
      <c r="PFW53" s="64"/>
      <c r="PFX53" s="64"/>
      <c r="PFY53" s="64"/>
      <c r="PFZ53" s="64"/>
      <c r="PGA53" s="64"/>
      <c r="PGB53" s="64"/>
      <c r="PGC53" s="64"/>
      <c r="PGD53" s="64"/>
      <c r="PGE53" s="64"/>
      <c r="PGF53" s="64"/>
      <c r="PGG53" s="64"/>
      <c r="PGH53" s="64"/>
      <c r="PGI53" s="64"/>
      <c r="PGJ53" s="64"/>
      <c r="PGK53" s="64"/>
      <c r="PGL53" s="64"/>
      <c r="PGM53" s="64"/>
      <c r="PGN53" s="64"/>
      <c r="PGO53" s="64"/>
      <c r="PGP53" s="64"/>
      <c r="PGQ53" s="64"/>
      <c r="PGR53" s="64"/>
      <c r="PGS53" s="64"/>
      <c r="PGT53" s="64"/>
      <c r="PGU53" s="64"/>
      <c r="PGV53" s="64"/>
      <c r="PGW53" s="64"/>
      <c r="PGX53" s="64"/>
      <c r="PGY53" s="64"/>
      <c r="PGZ53" s="64"/>
      <c r="PHA53" s="64"/>
      <c r="PHB53" s="64"/>
      <c r="PHC53" s="64"/>
      <c r="PHD53" s="64"/>
      <c r="PHE53" s="64"/>
      <c r="PHF53" s="64"/>
      <c r="PHG53" s="64"/>
      <c r="PHH53" s="64"/>
      <c r="PHI53" s="64"/>
      <c r="PHJ53" s="64"/>
      <c r="PHK53" s="64"/>
      <c r="PHL53" s="64"/>
      <c r="PHM53" s="64"/>
      <c r="PHN53" s="64"/>
      <c r="PHO53" s="64"/>
      <c r="PHP53" s="64"/>
      <c r="PHQ53" s="64"/>
      <c r="PHR53" s="64"/>
      <c r="PHS53" s="64"/>
      <c r="PHT53" s="64"/>
      <c r="PHU53" s="64"/>
      <c r="PHV53" s="64"/>
      <c r="PHW53" s="64"/>
      <c r="PHX53" s="64"/>
      <c r="PHY53" s="64"/>
      <c r="PHZ53" s="64"/>
      <c r="PIA53" s="64"/>
      <c r="PIB53" s="64"/>
      <c r="PIC53" s="64"/>
      <c r="PID53" s="64"/>
      <c r="PIE53" s="64"/>
      <c r="PIF53" s="64"/>
      <c r="PIG53" s="64"/>
      <c r="PIH53" s="64"/>
      <c r="PII53" s="64"/>
      <c r="PIJ53" s="64"/>
      <c r="PIK53" s="64"/>
      <c r="PIL53" s="64"/>
      <c r="PIM53" s="64"/>
      <c r="PIN53" s="64"/>
      <c r="PIO53" s="64"/>
      <c r="PIP53" s="64"/>
      <c r="PIQ53" s="64"/>
      <c r="PIR53" s="64"/>
      <c r="PIS53" s="64"/>
      <c r="PIT53" s="64"/>
      <c r="PIU53" s="64"/>
      <c r="PIV53" s="64"/>
      <c r="PIW53" s="64"/>
      <c r="PIX53" s="64"/>
      <c r="PIY53" s="64"/>
      <c r="PIZ53" s="64"/>
      <c r="PJA53" s="64"/>
      <c r="PJB53" s="64"/>
      <c r="PJC53" s="64"/>
      <c r="PJD53" s="64"/>
      <c r="PJE53" s="64"/>
      <c r="PJF53" s="64"/>
      <c r="PJG53" s="64"/>
      <c r="PJH53" s="64"/>
      <c r="PJI53" s="64"/>
      <c r="PJJ53" s="64"/>
      <c r="PJK53" s="64"/>
      <c r="PJL53" s="64"/>
      <c r="PJM53" s="64"/>
      <c r="PJN53" s="64"/>
      <c r="PJO53" s="64"/>
      <c r="PJP53" s="64"/>
      <c r="PJQ53" s="64"/>
      <c r="PJR53" s="64"/>
      <c r="PJS53" s="64"/>
      <c r="PJT53" s="64"/>
      <c r="PJU53" s="64"/>
      <c r="PJV53" s="64"/>
      <c r="PJW53" s="64"/>
      <c r="PJX53" s="64"/>
      <c r="PJY53" s="64"/>
      <c r="PJZ53" s="64"/>
      <c r="PKA53" s="64"/>
      <c r="PKB53" s="64"/>
      <c r="PKC53" s="64"/>
      <c r="PKD53" s="64"/>
      <c r="PKE53" s="64"/>
      <c r="PKF53" s="64"/>
      <c r="PKG53" s="64"/>
      <c r="PKH53" s="64"/>
      <c r="PKI53" s="64"/>
      <c r="PKJ53" s="64"/>
      <c r="PKK53" s="64"/>
      <c r="PKL53" s="64"/>
      <c r="PKM53" s="64"/>
      <c r="PKN53" s="64"/>
      <c r="PKO53" s="64"/>
      <c r="PKP53" s="64"/>
      <c r="PKQ53" s="64"/>
      <c r="PKR53" s="64"/>
      <c r="PKS53" s="64"/>
      <c r="PKT53" s="64"/>
      <c r="PKU53" s="64"/>
      <c r="PKV53" s="64"/>
      <c r="PKW53" s="64"/>
      <c r="PKX53" s="64"/>
      <c r="PKY53" s="64"/>
      <c r="PKZ53" s="64"/>
      <c r="PLA53" s="64"/>
      <c r="PLB53" s="64"/>
      <c r="PLC53" s="64"/>
      <c r="PLD53" s="64"/>
      <c r="PLE53" s="64"/>
      <c r="PLF53" s="64"/>
      <c r="PLG53" s="64"/>
      <c r="PLH53" s="64"/>
      <c r="PLI53" s="64"/>
      <c r="PLJ53" s="64"/>
      <c r="PLK53" s="64"/>
      <c r="PLL53" s="64"/>
      <c r="PLM53" s="64"/>
      <c r="PLN53" s="64"/>
      <c r="PLO53" s="64"/>
      <c r="PLP53" s="64"/>
      <c r="PLQ53" s="64"/>
      <c r="PLR53" s="64"/>
      <c r="PLS53" s="64"/>
      <c r="PLT53" s="64"/>
      <c r="PLU53" s="64"/>
      <c r="PLV53" s="64"/>
      <c r="PLW53" s="64"/>
      <c r="PLX53" s="64"/>
      <c r="PLY53" s="64"/>
      <c r="PLZ53" s="64"/>
      <c r="PMA53" s="64"/>
      <c r="PMB53" s="64"/>
      <c r="PMC53" s="64"/>
      <c r="PMD53" s="64"/>
      <c r="PME53" s="64"/>
      <c r="PMF53" s="64"/>
      <c r="PMG53" s="64"/>
      <c r="PMH53" s="64"/>
      <c r="PMI53" s="64"/>
      <c r="PMJ53" s="64"/>
      <c r="PMK53" s="64"/>
      <c r="PML53" s="64"/>
      <c r="PMM53" s="64"/>
      <c r="PMN53" s="64"/>
      <c r="PMO53" s="64"/>
      <c r="PMP53" s="64"/>
      <c r="PMQ53" s="64"/>
      <c r="PMR53" s="64"/>
      <c r="PMS53" s="64"/>
      <c r="PMT53" s="64"/>
      <c r="PMU53" s="64"/>
      <c r="PMV53" s="64"/>
      <c r="PMW53" s="64"/>
      <c r="PMX53" s="64"/>
      <c r="PMY53" s="64"/>
      <c r="PMZ53" s="64"/>
      <c r="PNA53" s="64"/>
      <c r="PNB53" s="64"/>
      <c r="PNC53" s="64"/>
      <c r="PND53" s="64"/>
      <c r="PNE53" s="64"/>
      <c r="PNF53" s="64"/>
      <c r="PNG53" s="64"/>
      <c r="PNH53" s="64"/>
      <c r="PNI53" s="64"/>
      <c r="PNJ53" s="64"/>
      <c r="PNK53" s="64"/>
      <c r="PNL53" s="64"/>
      <c r="PNM53" s="64"/>
      <c r="PNN53" s="64"/>
      <c r="PNO53" s="64"/>
      <c r="PNP53" s="64"/>
      <c r="PNQ53" s="64"/>
      <c r="PNR53" s="64"/>
      <c r="PNS53" s="64"/>
      <c r="PNT53" s="64"/>
      <c r="PNU53" s="64"/>
      <c r="PNV53" s="64"/>
      <c r="PNW53" s="64"/>
      <c r="PNX53" s="64"/>
      <c r="PNY53" s="64"/>
      <c r="PNZ53" s="64"/>
      <c r="POA53" s="64"/>
      <c r="POB53" s="64"/>
      <c r="POC53" s="64"/>
      <c r="POD53" s="64"/>
      <c r="POE53" s="64"/>
      <c r="POF53" s="64"/>
      <c r="POG53" s="64"/>
      <c r="POH53" s="64"/>
      <c r="POI53" s="64"/>
      <c r="POJ53" s="64"/>
      <c r="POK53" s="64"/>
      <c r="POL53" s="64"/>
      <c r="POM53" s="64"/>
      <c r="PON53" s="64"/>
      <c r="POO53" s="64"/>
      <c r="POP53" s="64"/>
      <c r="POQ53" s="64"/>
      <c r="POR53" s="64"/>
      <c r="POS53" s="64"/>
      <c r="POT53" s="64"/>
      <c r="POU53" s="64"/>
      <c r="POV53" s="64"/>
      <c r="POW53" s="64"/>
      <c r="POX53" s="64"/>
      <c r="POY53" s="64"/>
      <c r="POZ53" s="64"/>
      <c r="PPA53" s="64"/>
      <c r="PPB53" s="64"/>
      <c r="PPC53" s="64"/>
      <c r="PPD53" s="64"/>
      <c r="PPE53" s="64"/>
      <c r="PPF53" s="64"/>
      <c r="PPG53" s="64"/>
      <c r="PPH53" s="64"/>
      <c r="PPI53" s="64"/>
      <c r="PPJ53" s="64"/>
      <c r="PPK53" s="64"/>
      <c r="PPL53" s="64"/>
      <c r="PPM53" s="64"/>
      <c r="PPN53" s="64"/>
      <c r="PPO53" s="64"/>
      <c r="PPP53" s="64"/>
      <c r="PPQ53" s="64"/>
      <c r="PPR53" s="64"/>
      <c r="PPS53" s="64"/>
      <c r="PPT53" s="64"/>
      <c r="PPU53" s="64"/>
      <c r="PPV53" s="64"/>
      <c r="PPW53" s="64"/>
      <c r="PPX53" s="64"/>
      <c r="PPY53" s="64"/>
      <c r="PPZ53" s="64"/>
      <c r="PQA53" s="64"/>
      <c r="PQB53" s="64"/>
      <c r="PQC53" s="64"/>
      <c r="PQD53" s="64"/>
      <c r="PQE53" s="64"/>
      <c r="PQF53" s="64"/>
      <c r="PQG53" s="64"/>
      <c r="PQH53" s="64"/>
      <c r="PQI53" s="64"/>
      <c r="PQJ53" s="64"/>
      <c r="PQK53" s="64"/>
      <c r="PQL53" s="64"/>
      <c r="PQM53" s="64"/>
      <c r="PQN53" s="64"/>
      <c r="PQO53" s="64"/>
      <c r="PQP53" s="64"/>
      <c r="PQQ53" s="64"/>
      <c r="PQR53" s="64"/>
      <c r="PQS53" s="64"/>
      <c r="PQT53" s="64"/>
      <c r="PQU53" s="64"/>
      <c r="PQV53" s="64"/>
      <c r="PQW53" s="64"/>
      <c r="PQX53" s="64"/>
      <c r="PQY53" s="64"/>
      <c r="PQZ53" s="64"/>
      <c r="PRA53" s="64"/>
      <c r="PRB53" s="64"/>
      <c r="PRC53" s="64"/>
      <c r="PRD53" s="64"/>
      <c r="PRE53" s="64"/>
      <c r="PRF53" s="64"/>
      <c r="PRG53" s="64"/>
      <c r="PRH53" s="64"/>
      <c r="PRI53" s="64"/>
      <c r="PRJ53" s="64"/>
      <c r="PRK53" s="64"/>
      <c r="PRL53" s="64"/>
      <c r="PRM53" s="64"/>
      <c r="PRN53" s="64"/>
      <c r="PRO53" s="64"/>
      <c r="PRP53" s="64"/>
      <c r="PRQ53" s="64"/>
      <c r="PRR53" s="64"/>
      <c r="PRS53" s="64"/>
      <c r="PRT53" s="64"/>
      <c r="PRU53" s="64"/>
      <c r="PRV53" s="64"/>
      <c r="PRW53" s="64"/>
      <c r="PRX53" s="64"/>
      <c r="PRY53" s="64"/>
      <c r="PRZ53" s="64"/>
      <c r="PSA53" s="64"/>
      <c r="PSB53" s="64"/>
      <c r="PSC53" s="64"/>
      <c r="PSD53" s="64"/>
      <c r="PSE53" s="64"/>
      <c r="PSF53" s="64"/>
      <c r="PSG53" s="64"/>
      <c r="PSH53" s="64"/>
      <c r="PSI53" s="64"/>
      <c r="PSJ53" s="64"/>
      <c r="PSK53" s="64"/>
      <c r="PSL53" s="64"/>
      <c r="PSM53" s="64"/>
      <c r="PSN53" s="64"/>
      <c r="PSO53" s="64"/>
      <c r="PSP53" s="64"/>
      <c r="PSQ53" s="64"/>
      <c r="PSR53" s="64"/>
      <c r="PSS53" s="64"/>
      <c r="PST53" s="64"/>
      <c r="PSU53" s="64"/>
      <c r="PSV53" s="64"/>
      <c r="PSW53" s="64"/>
      <c r="PSX53" s="64"/>
      <c r="PSY53" s="64"/>
      <c r="PSZ53" s="64"/>
      <c r="PTA53" s="64"/>
      <c r="PTB53" s="64"/>
      <c r="PTC53" s="64"/>
      <c r="PTD53" s="64"/>
      <c r="PTE53" s="64"/>
      <c r="PTF53" s="64"/>
      <c r="PTG53" s="64"/>
      <c r="PTH53" s="64"/>
      <c r="PTI53" s="64"/>
      <c r="PTJ53" s="64"/>
      <c r="PTK53" s="64"/>
      <c r="PTL53" s="64"/>
      <c r="PTM53" s="64"/>
      <c r="PTN53" s="64"/>
      <c r="PTO53" s="64"/>
      <c r="PTP53" s="64"/>
      <c r="PTQ53" s="64"/>
      <c r="PTR53" s="64"/>
      <c r="PTS53" s="64"/>
      <c r="PTT53" s="64"/>
      <c r="PTU53" s="64"/>
      <c r="PTV53" s="64"/>
      <c r="PTW53" s="64"/>
      <c r="PTX53" s="64"/>
      <c r="PTY53" s="64"/>
      <c r="PTZ53" s="64"/>
      <c r="PUA53" s="64"/>
      <c r="PUB53" s="64"/>
      <c r="PUC53" s="64"/>
      <c r="PUD53" s="64"/>
      <c r="PUE53" s="64"/>
      <c r="PUF53" s="64"/>
      <c r="PUG53" s="64"/>
      <c r="PUH53" s="64"/>
      <c r="PUI53" s="64"/>
      <c r="PUJ53" s="64"/>
      <c r="PUK53" s="64"/>
      <c r="PUL53" s="64"/>
      <c r="PUM53" s="64"/>
      <c r="PUN53" s="64"/>
      <c r="PUO53" s="64"/>
      <c r="PUP53" s="64"/>
      <c r="PUQ53" s="64"/>
      <c r="PUR53" s="64"/>
      <c r="PUS53" s="64"/>
      <c r="PUT53" s="64"/>
      <c r="PUU53" s="64"/>
      <c r="PUV53" s="64"/>
      <c r="PUW53" s="64"/>
      <c r="PUX53" s="64"/>
      <c r="PUY53" s="64"/>
      <c r="PUZ53" s="64"/>
      <c r="PVA53" s="64"/>
      <c r="PVB53" s="64"/>
      <c r="PVC53" s="64"/>
      <c r="PVD53" s="64"/>
      <c r="PVE53" s="64"/>
      <c r="PVF53" s="64"/>
      <c r="PVG53" s="64"/>
      <c r="PVH53" s="64"/>
      <c r="PVI53" s="64"/>
      <c r="PVJ53" s="64"/>
      <c r="PVK53" s="64"/>
      <c r="PVL53" s="64"/>
      <c r="PVM53" s="64"/>
      <c r="PVN53" s="64"/>
      <c r="PVO53" s="64"/>
      <c r="PVP53" s="64"/>
      <c r="PVQ53" s="64"/>
      <c r="PVR53" s="64"/>
      <c r="PVS53" s="64"/>
      <c r="PVT53" s="64"/>
      <c r="PVU53" s="64"/>
      <c r="PVV53" s="64"/>
      <c r="PVW53" s="64"/>
      <c r="PVX53" s="64"/>
      <c r="PVY53" s="64"/>
      <c r="PVZ53" s="64"/>
      <c r="PWA53" s="64"/>
      <c r="PWB53" s="64"/>
      <c r="PWC53" s="64"/>
      <c r="PWD53" s="64"/>
      <c r="PWE53" s="64"/>
      <c r="PWF53" s="64"/>
      <c r="PWG53" s="64"/>
      <c r="PWH53" s="64"/>
      <c r="PWI53" s="64"/>
      <c r="PWJ53" s="64"/>
      <c r="PWK53" s="64"/>
      <c r="PWL53" s="64"/>
      <c r="PWM53" s="64"/>
      <c r="PWN53" s="64"/>
      <c r="PWO53" s="64"/>
      <c r="PWP53" s="64"/>
      <c r="PWQ53" s="64"/>
      <c r="PWR53" s="64"/>
      <c r="PWS53" s="64"/>
      <c r="PWT53" s="64"/>
      <c r="PWU53" s="64"/>
      <c r="PWV53" s="64"/>
      <c r="PWW53" s="64"/>
      <c r="PWX53" s="64"/>
      <c r="PWY53" s="64"/>
      <c r="PWZ53" s="64"/>
      <c r="PXA53" s="64"/>
      <c r="PXB53" s="64"/>
      <c r="PXC53" s="64"/>
      <c r="PXD53" s="64"/>
      <c r="PXE53" s="64"/>
      <c r="PXF53" s="64"/>
      <c r="PXG53" s="64"/>
      <c r="PXH53" s="64"/>
      <c r="PXI53" s="64"/>
      <c r="PXJ53" s="64"/>
      <c r="PXK53" s="64"/>
      <c r="PXL53" s="64"/>
      <c r="PXM53" s="64"/>
      <c r="PXN53" s="64"/>
      <c r="PXO53" s="64"/>
      <c r="PXP53" s="64"/>
      <c r="PXQ53" s="64"/>
      <c r="PXR53" s="64"/>
      <c r="PXS53" s="64"/>
      <c r="PXT53" s="64"/>
      <c r="PXU53" s="64"/>
      <c r="PXV53" s="64"/>
      <c r="PXW53" s="64"/>
      <c r="PXX53" s="64"/>
      <c r="PXY53" s="64"/>
      <c r="PXZ53" s="64"/>
      <c r="PYA53" s="64"/>
      <c r="PYB53" s="64"/>
      <c r="PYC53" s="64"/>
      <c r="PYD53" s="64"/>
      <c r="PYE53" s="64"/>
      <c r="PYF53" s="64"/>
      <c r="PYG53" s="64"/>
      <c r="PYH53" s="64"/>
      <c r="PYI53" s="64"/>
      <c r="PYJ53" s="64"/>
      <c r="PYK53" s="64"/>
      <c r="PYL53" s="64"/>
      <c r="PYM53" s="64"/>
      <c r="PYN53" s="64"/>
      <c r="PYO53" s="64"/>
      <c r="PYP53" s="64"/>
      <c r="PYQ53" s="64"/>
      <c r="PYR53" s="64"/>
      <c r="PYS53" s="64"/>
      <c r="PYT53" s="64"/>
      <c r="PYU53" s="64"/>
      <c r="PYV53" s="64"/>
      <c r="PYW53" s="64"/>
      <c r="PYX53" s="64"/>
      <c r="PYY53" s="64"/>
      <c r="PYZ53" s="64"/>
      <c r="PZA53" s="64"/>
      <c r="PZB53" s="64"/>
      <c r="PZC53" s="64"/>
      <c r="PZD53" s="64"/>
      <c r="PZE53" s="64"/>
      <c r="PZF53" s="64"/>
      <c r="PZG53" s="64"/>
      <c r="PZH53" s="64"/>
      <c r="PZI53" s="64"/>
      <c r="PZJ53" s="64"/>
      <c r="PZK53" s="64"/>
      <c r="PZL53" s="64"/>
      <c r="PZM53" s="64"/>
      <c r="PZN53" s="64"/>
      <c r="PZO53" s="64"/>
      <c r="PZP53" s="64"/>
      <c r="PZQ53" s="64"/>
      <c r="PZR53" s="64"/>
      <c r="PZS53" s="64"/>
      <c r="PZT53" s="64"/>
      <c r="PZU53" s="64"/>
      <c r="PZV53" s="64"/>
      <c r="PZW53" s="64"/>
      <c r="PZX53" s="64"/>
      <c r="PZY53" s="64"/>
      <c r="PZZ53" s="64"/>
      <c r="QAA53" s="64"/>
      <c r="QAB53" s="64"/>
      <c r="QAC53" s="64"/>
      <c r="QAD53" s="64"/>
      <c r="QAE53" s="64"/>
      <c r="QAF53" s="64"/>
      <c r="QAG53" s="64"/>
      <c r="QAH53" s="64"/>
      <c r="QAI53" s="64"/>
      <c r="QAJ53" s="64"/>
      <c r="QAK53" s="64"/>
      <c r="QAL53" s="64"/>
      <c r="QAM53" s="64"/>
      <c r="QAN53" s="64"/>
      <c r="QAO53" s="64"/>
      <c r="QAP53" s="64"/>
      <c r="QAQ53" s="64"/>
      <c r="QAR53" s="64"/>
      <c r="QAS53" s="64"/>
      <c r="QAT53" s="64"/>
      <c r="QAU53" s="64"/>
      <c r="QAV53" s="64"/>
      <c r="QAW53" s="64"/>
      <c r="QAX53" s="64"/>
      <c r="QAY53" s="64"/>
      <c r="QAZ53" s="64"/>
      <c r="QBA53" s="64"/>
      <c r="QBB53" s="64"/>
      <c r="QBC53" s="64"/>
      <c r="QBD53" s="64"/>
      <c r="QBE53" s="64"/>
      <c r="QBF53" s="64"/>
      <c r="QBG53" s="64"/>
      <c r="QBH53" s="64"/>
      <c r="QBI53" s="64"/>
      <c r="QBJ53" s="64"/>
      <c r="QBK53" s="64"/>
      <c r="QBL53" s="64"/>
      <c r="QBM53" s="64"/>
      <c r="QBN53" s="64"/>
      <c r="QBO53" s="64"/>
      <c r="QBP53" s="64"/>
      <c r="QBQ53" s="64"/>
      <c r="QBR53" s="64"/>
      <c r="QBS53" s="64"/>
      <c r="QBT53" s="64"/>
      <c r="QBU53" s="64"/>
      <c r="QBV53" s="64"/>
      <c r="QBW53" s="64"/>
      <c r="QBX53" s="64"/>
      <c r="QBY53" s="64"/>
      <c r="QBZ53" s="64"/>
      <c r="QCA53" s="64"/>
      <c r="QCB53" s="64"/>
      <c r="QCC53" s="64"/>
      <c r="QCD53" s="64"/>
      <c r="QCE53" s="64"/>
      <c r="QCF53" s="64"/>
      <c r="QCG53" s="64"/>
      <c r="QCH53" s="64"/>
      <c r="QCI53" s="64"/>
      <c r="QCJ53" s="64"/>
      <c r="QCK53" s="64"/>
      <c r="QCL53" s="64"/>
      <c r="QCM53" s="64"/>
      <c r="QCN53" s="64"/>
      <c r="QCO53" s="64"/>
      <c r="QCP53" s="64"/>
      <c r="QCQ53" s="64"/>
      <c r="QCR53" s="64"/>
      <c r="QCS53" s="64"/>
      <c r="QCT53" s="64"/>
      <c r="QCU53" s="64"/>
      <c r="QCV53" s="64"/>
      <c r="QCW53" s="64"/>
      <c r="QCX53" s="64"/>
      <c r="QCY53" s="64"/>
      <c r="QCZ53" s="64"/>
      <c r="QDA53" s="64"/>
      <c r="QDB53" s="64"/>
      <c r="QDC53" s="64"/>
      <c r="QDD53" s="64"/>
      <c r="QDE53" s="64"/>
      <c r="QDF53" s="64"/>
      <c r="QDG53" s="64"/>
      <c r="QDH53" s="64"/>
      <c r="QDI53" s="64"/>
      <c r="QDJ53" s="64"/>
      <c r="QDK53" s="64"/>
      <c r="QDL53" s="64"/>
      <c r="QDM53" s="64"/>
      <c r="QDN53" s="64"/>
      <c r="QDO53" s="64"/>
      <c r="QDP53" s="64"/>
      <c r="QDQ53" s="64"/>
      <c r="QDR53" s="64"/>
      <c r="QDS53" s="64"/>
      <c r="QDT53" s="64"/>
      <c r="QDU53" s="64"/>
      <c r="QDV53" s="64"/>
      <c r="QDW53" s="64"/>
      <c r="QDX53" s="64"/>
      <c r="QDY53" s="64"/>
      <c r="QDZ53" s="64"/>
      <c r="QEA53" s="64"/>
      <c r="QEB53" s="64"/>
      <c r="QEC53" s="64"/>
      <c r="QED53" s="64"/>
      <c r="QEE53" s="64"/>
      <c r="QEF53" s="64"/>
      <c r="QEG53" s="64"/>
      <c r="QEH53" s="64"/>
      <c r="QEI53" s="64"/>
      <c r="QEJ53" s="64"/>
      <c r="QEK53" s="64"/>
      <c r="QEL53" s="64"/>
      <c r="QEM53" s="64"/>
      <c r="QEN53" s="64"/>
      <c r="QEO53" s="64"/>
      <c r="QEP53" s="64"/>
      <c r="QEQ53" s="64"/>
      <c r="QER53" s="64"/>
      <c r="QES53" s="64"/>
      <c r="QET53" s="64"/>
      <c r="QEU53" s="64"/>
      <c r="QEV53" s="64"/>
      <c r="QEW53" s="64"/>
      <c r="QEX53" s="64"/>
      <c r="QEY53" s="64"/>
      <c r="QEZ53" s="64"/>
      <c r="QFA53" s="64"/>
      <c r="QFB53" s="64"/>
      <c r="QFC53" s="64"/>
      <c r="QFD53" s="64"/>
      <c r="QFE53" s="64"/>
      <c r="QFF53" s="64"/>
      <c r="QFG53" s="64"/>
      <c r="QFH53" s="64"/>
      <c r="QFI53" s="64"/>
      <c r="QFJ53" s="64"/>
      <c r="QFK53" s="64"/>
      <c r="QFL53" s="64"/>
      <c r="QFM53" s="64"/>
      <c r="QFN53" s="64"/>
      <c r="QFO53" s="64"/>
      <c r="QFP53" s="64"/>
      <c r="QFQ53" s="64"/>
      <c r="QFR53" s="64"/>
      <c r="QFS53" s="64"/>
      <c r="QFT53" s="64"/>
      <c r="QFU53" s="64"/>
      <c r="QFV53" s="64"/>
      <c r="QFW53" s="64"/>
      <c r="QFX53" s="64"/>
      <c r="QFY53" s="64"/>
      <c r="QFZ53" s="64"/>
      <c r="QGA53" s="64"/>
      <c r="QGB53" s="64"/>
      <c r="QGC53" s="64"/>
      <c r="QGD53" s="64"/>
      <c r="QGE53" s="64"/>
      <c r="QGF53" s="64"/>
      <c r="QGG53" s="64"/>
      <c r="QGH53" s="64"/>
      <c r="QGI53" s="64"/>
      <c r="QGJ53" s="64"/>
      <c r="QGK53" s="64"/>
      <c r="QGL53" s="64"/>
      <c r="QGM53" s="64"/>
      <c r="QGN53" s="64"/>
      <c r="QGO53" s="64"/>
      <c r="QGP53" s="64"/>
      <c r="QGQ53" s="64"/>
      <c r="QGR53" s="64"/>
      <c r="QGS53" s="64"/>
      <c r="QGT53" s="64"/>
      <c r="QGU53" s="64"/>
      <c r="QGV53" s="64"/>
      <c r="QGW53" s="64"/>
      <c r="QGX53" s="64"/>
      <c r="QGY53" s="64"/>
      <c r="QGZ53" s="64"/>
      <c r="QHA53" s="64"/>
      <c r="QHB53" s="64"/>
      <c r="QHC53" s="64"/>
      <c r="QHD53" s="64"/>
      <c r="QHE53" s="64"/>
      <c r="QHF53" s="64"/>
      <c r="QHG53" s="64"/>
      <c r="QHH53" s="64"/>
      <c r="QHI53" s="64"/>
      <c r="QHJ53" s="64"/>
      <c r="QHK53" s="64"/>
      <c r="QHL53" s="64"/>
      <c r="QHM53" s="64"/>
      <c r="QHN53" s="64"/>
      <c r="QHO53" s="64"/>
      <c r="QHP53" s="64"/>
      <c r="QHQ53" s="64"/>
      <c r="QHR53" s="64"/>
      <c r="QHS53" s="64"/>
      <c r="QHT53" s="64"/>
      <c r="QHU53" s="64"/>
      <c r="QHV53" s="64"/>
      <c r="QHW53" s="64"/>
      <c r="QHX53" s="64"/>
      <c r="QHY53" s="64"/>
      <c r="QHZ53" s="64"/>
      <c r="QIA53" s="64"/>
      <c r="QIB53" s="64"/>
      <c r="QIC53" s="64"/>
      <c r="QID53" s="64"/>
      <c r="QIE53" s="64"/>
      <c r="QIF53" s="64"/>
      <c r="QIG53" s="64"/>
      <c r="QIH53" s="64"/>
      <c r="QII53" s="64"/>
      <c r="QIJ53" s="64"/>
      <c r="QIK53" s="64"/>
      <c r="QIL53" s="64"/>
      <c r="QIM53" s="64"/>
      <c r="QIN53" s="64"/>
      <c r="QIO53" s="64"/>
      <c r="QIP53" s="64"/>
      <c r="QIQ53" s="64"/>
      <c r="QIR53" s="64"/>
      <c r="QIS53" s="64"/>
      <c r="QIT53" s="64"/>
      <c r="QIU53" s="64"/>
      <c r="QIV53" s="64"/>
      <c r="QIW53" s="64"/>
      <c r="QIX53" s="64"/>
      <c r="QIY53" s="64"/>
      <c r="QIZ53" s="64"/>
      <c r="QJA53" s="64"/>
      <c r="QJB53" s="64"/>
      <c r="QJC53" s="64"/>
      <c r="QJD53" s="64"/>
      <c r="QJE53" s="64"/>
      <c r="QJF53" s="64"/>
      <c r="QJG53" s="64"/>
      <c r="QJH53" s="64"/>
      <c r="QJI53" s="64"/>
      <c r="QJJ53" s="64"/>
      <c r="QJK53" s="64"/>
      <c r="QJL53" s="64"/>
      <c r="QJM53" s="64"/>
      <c r="QJN53" s="64"/>
      <c r="QJO53" s="64"/>
      <c r="QJP53" s="64"/>
      <c r="QJQ53" s="64"/>
      <c r="QJR53" s="64"/>
      <c r="QJS53" s="64"/>
      <c r="QJT53" s="64"/>
      <c r="QJU53" s="64"/>
      <c r="QJV53" s="64"/>
      <c r="QJW53" s="64"/>
      <c r="QJX53" s="64"/>
      <c r="QJY53" s="64"/>
      <c r="QJZ53" s="64"/>
      <c r="QKA53" s="64"/>
      <c r="QKB53" s="64"/>
      <c r="QKC53" s="64"/>
      <c r="QKD53" s="64"/>
      <c r="QKE53" s="64"/>
      <c r="QKF53" s="64"/>
      <c r="QKG53" s="64"/>
      <c r="QKH53" s="64"/>
      <c r="QKI53" s="64"/>
      <c r="QKJ53" s="64"/>
      <c r="QKK53" s="64"/>
      <c r="QKL53" s="64"/>
      <c r="QKM53" s="64"/>
      <c r="QKN53" s="64"/>
      <c r="QKO53" s="64"/>
      <c r="QKP53" s="64"/>
      <c r="QKQ53" s="64"/>
      <c r="QKR53" s="64"/>
      <c r="QKS53" s="64"/>
      <c r="QKT53" s="64"/>
      <c r="QKU53" s="64"/>
      <c r="QKV53" s="64"/>
      <c r="QKW53" s="64"/>
      <c r="QKX53" s="64"/>
      <c r="QKY53" s="64"/>
      <c r="QKZ53" s="64"/>
      <c r="QLA53" s="64"/>
      <c r="QLB53" s="64"/>
      <c r="QLC53" s="64"/>
      <c r="QLD53" s="64"/>
      <c r="QLE53" s="64"/>
      <c r="QLF53" s="64"/>
      <c r="QLG53" s="64"/>
      <c r="QLH53" s="64"/>
      <c r="QLI53" s="64"/>
      <c r="QLJ53" s="64"/>
      <c r="QLK53" s="64"/>
      <c r="QLL53" s="64"/>
      <c r="QLM53" s="64"/>
      <c r="QLN53" s="64"/>
      <c r="QLO53" s="64"/>
      <c r="QLP53" s="64"/>
      <c r="QLQ53" s="64"/>
      <c r="QLR53" s="64"/>
      <c r="QLS53" s="64"/>
      <c r="QLT53" s="64"/>
      <c r="QLU53" s="64"/>
      <c r="QLV53" s="64"/>
      <c r="QLW53" s="64"/>
      <c r="QLX53" s="64"/>
      <c r="QLY53" s="64"/>
      <c r="QLZ53" s="64"/>
      <c r="QMA53" s="64"/>
      <c r="QMB53" s="64"/>
      <c r="QMC53" s="64"/>
      <c r="QMD53" s="64"/>
      <c r="QME53" s="64"/>
      <c r="QMF53" s="64"/>
      <c r="QMG53" s="64"/>
      <c r="QMH53" s="64"/>
      <c r="QMI53" s="64"/>
      <c r="QMJ53" s="64"/>
      <c r="QMK53" s="64"/>
      <c r="QML53" s="64"/>
      <c r="QMM53" s="64"/>
      <c r="QMN53" s="64"/>
      <c r="QMO53" s="64"/>
      <c r="QMP53" s="64"/>
      <c r="QMQ53" s="64"/>
      <c r="QMR53" s="64"/>
      <c r="QMS53" s="64"/>
      <c r="QMT53" s="64"/>
      <c r="QMU53" s="64"/>
      <c r="QMV53" s="64"/>
      <c r="QMW53" s="64"/>
      <c r="QMX53" s="64"/>
      <c r="QMY53" s="64"/>
      <c r="QMZ53" s="64"/>
      <c r="QNA53" s="64"/>
      <c r="QNB53" s="64"/>
      <c r="QNC53" s="64"/>
      <c r="QND53" s="64"/>
      <c r="QNE53" s="64"/>
      <c r="QNF53" s="64"/>
      <c r="QNG53" s="64"/>
      <c r="QNH53" s="64"/>
      <c r="QNI53" s="64"/>
      <c r="QNJ53" s="64"/>
      <c r="QNK53" s="64"/>
      <c r="QNL53" s="64"/>
      <c r="QNM53" s="64"/>
      <c r="QNN53" s="64"/>
      <c r="QNO53" s="64"/>
      <c r="QNP53" s="64"/>
      <c r="QNQ53" s="64"/>
      <c r="QNR53" s="64"/>
      <c r="QNS53" s="64"/>
      <c r="QNT53" s="64"/>
      <c r="QNU53" s="64"/>
      <c r="QNV53" s="64"/>
      <c r="QNW53" s="64"/>
      <c r="QNX53" s="64"/>
      <c r="QNY53" s="64"/>
      <c r="QNZ53" s="64"/>
      <c r="QOA53" s="64"/>
      <c r="QOB53" s="64"/>
      <c r="QOC53" s="64"/>
      <c r="QOD53" s="64"/>
      <c r="QOE53" s="64"/>
      <c r="QOF53" s="64"/>
      <c r="QOG53" s="64"/>
      <c r="QOH53" s="64"/>
      <c r="QOI53" s="64"/>
      <c r="QOJ53" s="64"/>
      <c r="QOK53" s="64"/>
      <c r="QOL53" s="64"/>
      <c r="QOM53" s="64"/>
      <c r="QON53" s="64"/>
      <c r="QOO53" s="64"/>
      <c r="QOP53" s="64"/>
      <c r="QOQ53" s="64"/>
      <c r="QOR53" s="64"/>
      <c r="QOS53" s="64"/>
      <c r="QOT53" s="64"/>
      <c r="QOU53" s="64"/>
      <c r="QOV53" s="64"/>
      <c r="QOW53" s="64"/>
      <c r="QOX53" s="64"/>
      <c r="QOY53" s="64"/>
      <c r="QOZ53" s="64"/>
      <c r="QPA53" s="64"/>
      <c r="QPB53" s="64"/>
      <c r="QPC53" s="64"/>
      <c r="QPD53" s="64"/>
      <c r="QPE53" s="64"/>
      <c r="QPF53" s="64"/>
      <c r="QPG53" s="64"/>
      <c r="QPH53" s="64"/>
      <c r="QPI53" s="64"/>
      <c r="QPJ53" s="64"/>
      <c r="QPK53" s="64"/>
      <c r="QPL53" s="64"/>
      <c r="QPM53" s="64"/>
      <c r="QPN53" s="64"/>
      <c r="QPO53" s="64"/>
      <c r="QPP53" s="64"/>
      <c r="QPQ53" s="64"/>
      <c r="QPR53" s="64"/>
      <c r="QPS53" s="64"/>
      <c r="QPT53" s="64"/>
      <c r="QPU53" s="64"/>
      <c r="QPV53" s="64"/>
      <c r="QPW53" s="64"/>
      <c r="QPX53" s="64"/>
      <c r="QPY53" s="64"/>
      <c r="QPZ53" s="64"/>
      <c r="QQA53" s="64"/>
      <c r="QQB53" s="64"/>
      <c r="QQC53" s="64"/>
      <c r="QQD53" s="64"/>
      <c r="QQE53" s="64"/>
      <c r="QQF53" s="64"/>
      <c r="QQG53" s="64"/>
      <c r="QQH53" s="64"/>
      <c r="QQI53" s="64"/>
      <c r="QQJ53" s="64"/>
      <c r="QQK53" s="64"/>
      <c r="QQL53" s="64"/>
      <c r="QQM53" s="64"/>
      <c r="QQN53" s="64"/>
      <c r="QQO53" s="64"/>
      <c r="QQP53" s="64"/>
      <c r="QQQ53" s="64"/>
      <c r="QQR53" s="64"/>
      <c r="QQS53" s="64"/>
      <c r="QQT53" s="64"/>
      <c r="QQU53" s="64"/>
      <c r="QQV53" s="64"/>
      <c r="QQW53" s="64"/>
      <c r="QQX53" s="64"/>
      <c r="QQY53" s="64"/>
      <c r="QQZ53" s="64"/>
      <c r="QRA53" s="64"/>
      <c r="QRB53" s="64"/>
      <c r="QRC53" s="64"/>
      <c r="QRD53" s="64"/>
      <c r="QRE53" s="64"/>
      <c r="QRF53" s="64"/>
      <c r="QRG53" s="64"/>
      <c r="QRH53" s="64"/>
      <c r="QRI53" s="64"/>
      <c r="QRJ53" s="64"/>
      <c r="QRK53" s="64"/>
      <c r="QRL53" s="64"/>
      <c r="QRM53" s="64"/>
      <c r="QRN53" s="64"/>
      <c r="QRO53" s="64"/>
      <c r="QRP53" s="64"/>
      <c r="QRQ53" s="64"/>
      <c r="QRR53" s="64"/>
      <c r="QRS53" s="64"/>
      <c r="QRT53" s="64"/>
      <c r="QRU53" s="64"/>
      <c r="QRV53" s="64"/>
      <c r="QRW53" s="64"/>
      <c r="QRX53" s="64"/>
      <c r="QRY53" s="64"/>
      <c r="QRZ53" s="64"/>
      <c r="QSA53" s="64"/>
      <c r="QSB53" s="64"/>
      <c r="QSC53" s="64"/>
      <c r="QSD53" s="64"/>
      <c r="QSE53" s="64"/>
      <c r="QSF53" s="64"/>
      <c r="QSG53" s="64"/>
      <c r="QSH53" s="64"/>
      <c r="QSI53" s="64"/>
      <c r="QSJ53" s="64"/>
      <c r="QSK53" s="64"/>
      <c r="QSL53" s="64"/>
      <c r="QSM53" s="64"/>
      <c r="QSN53" s="64"/>
      <c r="QSO53" s="64"/>
      <c r="QSP53" s="64"/>
      <c r="QSQ53" s="64"/>
      <c r="QSR53" s="64"/>
      <c r="QSS53" s="64"/>
      <c r="QST53" s="64"/>
      <c r="QSU53" s="64"/>
      <c r="QSV53" s="64"/>
      <c r="QSW53" s="64"/>
      <c r="QSX53" s="64"/>
      <c r="QSY53" s="64"/>
      <c r="QSZ53" s="64"/>
      <c r="QTA53" s="64"/>
      <c r="QTB53" s="64"/>
      <c r="QTC53" s="64"/>
      <c r="QTD53" s="64"/>
      <c r="QTE53" s="64"/>
      <c r="QTF53" s="64"/>
      <c r="QTG53" s="64"/>
      <c r="QTH53" s="64"/>
      <c r="QTI53" s="64"/>
      <c r="QTJ53" s="64"/>
      <c r="QTK53" s="64"/>
      <c r="QTL53" s="64"/>
      <c r="QTM53" s="64"/>
      <c r="QTN53" s="64"/>
      <c r="QTO53" s="64"/>
      <c r="QTP53" s="64"/>
      <c r="QTQ53" s="64"/>
      <c r="QTR53" s="64"/>
      <c r="QTS53" s="64"/>
      <c r="QTT53" s="64"/>
      <c r="QTU53" s="64"/>
      <c r="QTV53" s="64"/>
      <c r="QTW53" s="64"/>
      <c r="QTX53" s="64"/>
      <c r="QTY53" s="64"/>
      <c r="QTZ53" s="64"/>
      <c r="QUA53" s="64"/>
      <c r="QUB53" s="64"/>
      <c r="QUC53" s="64"/>
      <c r="QUD53" s="64"/>
      <c r="QUE53" s="64"/>
      <c r="QUF53" s="64"/>
      <c r="QUG53" s="64"/>
      <c r="QUH53" s="64"/>
      <c r="QUI53" s="64"/>
      <c r="QUJ53" s="64"/>
      <c r="QUK53" s="64"/>
      <c r="QUL53" s="64"/>
      <c r="QUM53" s="64"/>
      <c r="QUN53" s="64"/>
      <c r="QUO53" s="64"/>
      <c r="QUP53" s="64"/>
      <c r="QUQ53" s="64"/>
      <c r="QUR53" s="64"/>
      <c r="QUS53" s="64"/>
      <c r="QUT53" s="64"/>
      <c r="QUU53" s="64"/>
      <c r="QUV53" s="64"/>
      <c r="QUW53" s="64"/>
      <c r="QUX53" s="64"/>
      <c r="QUY53" s="64"/>
      <c r="QUZ53" s="64"/>
      <c r="QVA53" s="64"/>
      <c r="QVB53" s="64"/>
      <c r="QVC53" s="64"/>
      <c r="QVD53" s="64"/>
      <c r="QVE53" s="64"/>
      <c r="QVF53" s="64"/>
      <c r="QVG53" s="64"/>
      <c r="QVH53" s="64"/>
      <c r="QVI53" s="64"/>
      <c r="QVJ53" s="64"/>
      <c r="QVK53" s="64"/>
      <c r="QVL53" s="64"/>
      <c r="QVM53" s="64"/>
      <c r="QVN53" s="64"/>
      <c r="QVO53" s="64"/>
      <c r="QVP53" s="64"/>
      <c r="QVQ53" s="64"/>
      <c r="QVR53" s="64"/>
      <c r="QVS53" s="64"/>
      <c r="QVT53" s="64"/>
      <c r="QVU53" s="64"/>
      <c r="QVV53" s="64"/>
      <c r="QVW53" s="64"/>
      <c r="QVX53" s="64"/>
      <c r="QVY53" s="64"/>
      <c r="QVZ53" s="64"/>
      <c r="QWA53" s="64"/>
      <c r="QWB53" s="64"/>
      <c r="QWC53" s="64"/>
      <c r="QWD53" s="64"/>
      <c r="QWE53" s="64"/>
      <c r="QWF53" s="64"/>
      <c r="QWG53" s="64"/>
      <c r="QWH53" s="64"/>
      <c r="QWI53" s="64"/>
      <c r="QWJ53" s="64"/>
      <c r="QWK53" s="64"/>
      <c r="QWL53" s="64"/>
      <c r="QWM53" s="64"/>
      <c r="QWN53" s="64"/>
      <c r="QWO53" s="64"/>
      <c r="QWP53" s="64"/>
      <c r="QWQ53" s="64"/>
      <c r="QWR53" s="64"/>
      <c r="QWS53" s="64"/>
      <c r="QWT53" s="64"/>
      <c r="QWU53" s="64"/>
      <c r="QWV53" s="64"/>
      <c r="QWW53" s="64"/>
      <c r="QWX53" s="64"/>
      <c r="QWY53" s="64"/>
      <c r="QWZ53" s="64"/>
      <c r="QXA53" s="64"/>
      <c r="QXB53" s="64"/>
      <c r="QXC53" s="64"/>
      <c r="QXD53" s="64"/>
      <c r="QXE53" s="64"/>
      <c r="QXF53" s="64"/>
      <c r="QXG53" s="64"/>
      <c r="QXH53" s="64"/>
      <c r="QXI53" s="64"/>
      <c r="QXJ53" s="64"/>
      <c r="QXK53" s="64"/>
      <c r="QXL53" s="64"/>
      <c r="QXM53" s="64"/>
      <c r="QXN53" s="64"/>
      <c r="QXO53" s="64"/>
      <c r="QXP53" s="64"/>
      <c r="QXQ53" s="64"/>
      <c r="QXR53" s="64"/>
      <c r="QXS53" s="64"/>
      <c r="QXT53" s="64"/>
      <c r="QXU53" s="64"/>
      <c r="QXV53" s="64"/>
      <c r="QXW53" s="64"/>
      <c r="QXX53" s="64"/>
      <c r="QXY53" s="64"/>
      <c r="QXZ53" s="64"/>
      <c r="QYA53" s="64"/>
      <c r="QYB53" s="64"/>
      <c r="QYC53" s="64"/>
      <c r="QYD53" s="64"/>
      <c r="QYE53" s="64"/>
      <c r="QYF53" s="64"/>
      <c r="QYG53" s="64"/>
      <c r="QYH53" s="64"/>
      <c r="QYI53" s="64"/>
      <c r="QYJ53" s="64"/>
      <c r="QYK53" s="64"/>
      <c r="QYL53" s="64"/>
      <c r="QYM53" s="64"/>
      <c r="QYN53" s="64"/>
      <c r="QYO53" s="64"/>
      <c r="QYP53" s="64"/>
      <c r="QYQ53" s="64"/>
      <c r="QYR53" s="64"/>
      <c r="QYS53" s="64"/>
      <c r="QYT53" s="64"/>
      <c r="QYU53" s="64"/>
      <c r="QYV53" s="64"/>
      <c r="QYW53" s="64"/>
      <c r="QYX53" s="64"/>
      <c r="QYY53" s="64"/>
      <c r="QYZ53" s="64"/>
      <c r="QZA53" s="64"/>
      <c r="QZB53" s="64"/>
      <c r="QZC53" s="64"/>
      <c r="QZD53" s="64"/>
      <c r="QZE53" s="64"/>
      <c r="QZF53" s="64"/>
      <c r="QZG53" s="64"/>
      <c r="QZH53" s="64"/>
      <c r="QZI53" s="64"/>
      <c r="QZJ53" s="64"/>
      <c r="QZK53" s="64"/>
      <c r="QZL53" s="64"/>
      <c r="QZM53" s="64"/>
      <c r="QZN53" s="64"/>
      <c r="QZO53" s="64"/>
      <c r="QZP53" s="64"/>
      <c r="QZQ53" s="64"/>
      <c r="QZR53" s="64"/>
      <c r="QZS53" s="64"/>
      <c r="QZT53" s="64"/>
      <c r="QZU53" s="64"/>
      <c r="QZV53" s="64"/>
      <c r="QZW53" s="64"/>
      <c r="QZX53" s="64"/>
      <c r="QZY53" s="64"/>
      <c r="QZZ53" s="64"/>
      <c r="RAA53" s="64"/>
      <c r="RAB53" s="64"/>
      <c r="RAC53" s="64"/>
      <c r="RAD53" s="64"/>
      <c r="RAE53" s="64"/>
      <c r="RAF53" s="64"/>
      <c r="RAG53" s="64"/>
      <c r="RAH53" s="64"/>
      <c r="RAI53" s="64"/>
      <c r="RAJ53" s="64"/>
      <c r="RAK53" s="64"/>
      <c r="RAL53" s="64"/>
      <c r="RAM53" s="64"/>
      <c r="RAN53" s="64"/>
      <c r="RAO53" s="64"/>
      <c r="RAP53" s="64"/>
      <c r="RAQ53" s="64"/>
      <c r="RAR53" s="64"/>
      <c r="RAS53" s="64"/>
      <c r="RAT53" s="64"/>
      <c r="RAU53" s="64"/>
      <c r="RAV53" s="64"/>
      <c r="RAW53" s="64"/>
      <c r="RAX53" s="64"/>
      <c r="RAY53" s="64"/>
      <c r="RAZ53" s="64"/>
      <c r="RBA53" s="64"/>
      <c r="RBB53" s="64"/>
      <c r="RBC53" s="64"/>
      <c r="RBD53" s="64"/>
      <c r="RBE53" s="64"/>
      <c r="RBF53" s="64"/>
      <c r="RBG53" s="64"/>
      <c r="RBH53" s="64"/>
      <c r="RBI53" s="64"/>
      <c r="RBJ53" s="64"/>
      <c r="RBK53" s="64"/>
      <c r="RBL53" s="64"/>
      <c r="RBM53" s="64"/>
      <c r="RBN53" s="64"/>
      <c r="RBO53" s="64"/>
      <c r="RBP53" s="64"/>
      <c r="RBQ53" s="64"/>
      <c r="RBR53" s="64"/>
      <c r="RBS53" s="64"/>
      <c r="RBT53" s="64"/>
      <c r="RBU53" s="64"/>
      <c r="RBV53" s="64"/>
      <c r="RBW53" s="64"/>
      <c r="RBX53" s="64"/>
      <c r="RBY53" s="64"/>
      <c r="RBZ53" s="64"/>
      <c r="RCA53" s="64"/>
      <c r="RCB53" s="64"/>
      <c r="RCC53" s="64"/>
      <c r="RCD53" s="64"/>
      <c r="RCE53" s="64"/>
      <c r="RCF53" s="64"/>
      <c r="RCG53" s="64"/>
      <c r="RCH53" s="64"/>
      <c r="RCI53" s="64"/>
      <c r="RCJ53" s="64"/>
      <c r="RCK53" s="64"/>
      <c r="RCL53" s="64"/>
      <c r="RCM53" s="64"/>
      <c r="RCN53" s="64"/>
      <c r="RCO53" s="64"/>
      <c r="RCP53" s="64"/>
      <c r="RCQ53" s="64"/>
      <c r="RCR53" s="64"/>
      <c r="RCS53" s="64"/>
      <c r="RCT53" s="64"/>
      <c r="RCU53" s="64"/>
      <c r="RCV53" s="64"/>
      <c r="RCW53" s="64"/>
      <c r="RCX53" s="64"/>
      <c r="RCY53" s="64"/>
      <c r="RCZ53" s="64"/>
      <c r="RDA53" s="64"/>
      <c r="RDB53" s="64"/>
      <c r="RDC53" s="64"/>
      <c r="RDD53" s="64"/>
      <c r="RDE53" s="64"/>
      <c r="RDF53" s="64"/>
      <c r="RDG53" s="64"/>
      <c r="RDH53" s="64"/>
      <c r="RDI53" s="64"/>
      <c r="RDJ53" s="64"/>
      <c r="RDK53" s="64"/>
      <c r="RDL53" s="64"/>
      <c r="RDM53" s="64"/>
      <c r="RDN53" s="64"/>
      <c r="RDO53" s="64"/>
      <c r="RDP53" s="64"/>
      <c r="RDQ53" s="64"/>
      <c r="RDR53" s="64"/>
      <c r="RDS53" s="64"/>
      <c r="RDT53" s="64"/>
      <c r="RDU53" s="64"/>
      <c r="RDV53" s="64"/>
      <c r="RDW53" s="64"/>
      <c r="RDX53" s="64"/>
      <c r="RDY53" s="64"/>
      <c r="RDZ53" s="64"/>
      <c r="REA53" s="64"/>
      <c r="REB53" s="64"/>
      <c r="REC53" s="64"/>
      <c r="RED53" s="64"/>
      <c r="REE53" s="64"/>
      <c r="REF53" s="64"/>
      <c r="REG53" s="64"/>
      <c r="REH53" s="64"/>
      <c r="REI53" s="64"/>
      <c r="REJ53" s="64"/>
      <c r="REK53" s="64"/>
      <c r="REL53" s="64"/>
      <c r="REM53" s="64"/>
      <c r="REN53" s="64"/>
      <c r="REO53" s="64"/>
      <c r="REP53" s="64"/>
      <c r="REQ53" s="64"/>
      <c r="RER53" s="64"/>
      <c r="RES53" s="64"/>
      <c r="RET53" s="64"/>
      <c r="REU53" s="64"/>
      <c r="REV53" s="64"/>
      <c r="REW53" s="64"/>
      <c r="REX53" s="64"/>
      <c r="REY53" s="64"/>
      <c r="REZ53" s="64"/>
      <c r="RFA53" s="64"/>
      <c r="RFB53" s="64"/>
      <c r="RFC53" s="64"/>
      <c r="RFD53" s="64"/>
      <c r="RFE53" s="64"/>
      <c r="RFF53" s="64"/>
      <c r="RFG53" s="64"/>
      <c r="RFH53" s="64"/>
      <c r="RFI53" s="64"/>
      <c r="RFJ53" s="64"/>
      <c r="RFK53" s="64"/>
      <c r="RFL53" s="64"/>
      <c r="RFM53" s="64"/>
      <c r="RFN53" s="64"/>
      <c r="RFO53" s="64"/>
      <c r="RFP53" s="64"/>
      <c r="RFQ53" s="64"/>
      <c r="RFR53" s="64"/>
      <c r="RFS53" s="64"/>
      <c r="RFT53" s="64"/>
      <c r="RFU53" s="64"/>
      <c r="RFV53" s="64"/>
      <c r="RFW53" s="64"/>
      <c r="RFX53" s="64"/>
      <c r="RFY53" s="64"/>
      <c r="RFZ53" s="64"/>
      <c r="RGA53" s="64"/>
      <c r="RGB53" s="64"/>
      <c r="RGC53" s="64"/>
      <c r="RGD53" s="64"/>
      <c r="RGE53" s="64"/>
      <c r="RGF53" s="64"/>
      <c r="RGG53" s="64"/>
      <c r="RGH53" s="64"/>
      <c r="RGI53" s="64"/>
      <c r="RGJ53" s="64"/>
      <c r="RGK53" s="64"/>
      <c r="RGL53" s="64"/>
      <c r="RGM53" s="64"/>
      <c r="RGN53" s="64"/>
      <c r="RGO53" s="64"/>
      <c r="RGP53" s="64"/>
      <c r="RGQ53" s="64"/>
      <c r="RGR53" s="64"/>
      <c r="RGS53" s="64"/>
      <c r="RGT53" s="64"/>
      <c r="RGU53" s="64"/>
      <c r="RGV53" s="64"/>
      <c r="RGW53" s="64"/>
      <c r="RGX53" s="64"/>
      <c r="RGY53" s="64"/>
      <c r="RGZ53" s="64"/>
      <c r="RHA53" s="64"/>
      <c r="RHB53" s="64"/>
      <c r="RHC53" s="64"/>
      <c r="RHD53" s="64"/>
      <c r="RHE53" s="64"/>
      <c r="RHF53" s="64"/>
      <c r="RHG53" s="64"/>
      <c r="RHH53" s="64"/>
      <c r="RHI53" s="64"/>
      <c r="RHJ53" s="64"/>
      <c r="RHK53" s="64"/>
      <c r="RHL53" s="64"/>
      <c r="RHM53" s="64"/>
      <c r="RHN53" s="64"/>
      <c r="RHO53" s="64"/>
      <c r="RHP53" s="64"/>
      <c r="RHQ53" s="64"/>
      <c r="RHR53" s="64"/>
      <c r="RHS53" s="64"/>
      <c r="RHT53" s="64"/>
      <c r="RHU53" s="64"/>
      <c r="RHV53" s="64"/>
      <c r="RHW53" s="64"/>
      <c r="RHX53" s="64"/>
      <c r="RHY53" s="64"/>
      <c r="RHZ53" s="64"/>
      <c r="RIA53" s="64"/>
      <c r="RIB53" s="64"/>
      <c r="RIC53" s="64"/>
      <c r="RID53" s="64"/>
      <c r="RIE53" s="64"/>
      <c r="RIF53" s="64"/>
      <c r="RIG53" s="64"/>
      <c r="RIH53" s="64"/>
      <c r="RII53" s="64"/>
      <c r="RIJ53" s="64"/>
      <c r="RIK53" s="64"/>
      <c r="RIL53" s="64"/>
      <c r="RIM53" s="64"/>
      <c r="RIN53" s="64"/>
      <c r="RIO53" s="64"/>
      <c r="RIP53" s="64"/>
      <c r="RIQ53" s="64"/>
      <c r="RIR53" s="64"/>
      <c r="RIS53" s="64"/>
      <c r="RIT53" s="64"/>
      <c r="RIU53" s="64"/>
      <c r="RIV53" s="64"/>
      <c r="RIW53" s="64"/>
      <c r="RIX53" s="64"/>
      <c r="RIY53" s="64"/>
      <c r="RIZ53" s="64"/>
      <c r="RJA53" s="64"/>
      <c r="RJB53" s="64"/>
      <c r="RJC53" s="64"/>
      <c r="RJD53" s="64"/>
      <c r="RJE53" s="64"/>
      <c r="RJF53" s="64"/>
      <c r="RJG53" s="64"/>
      <c r="RJH53" s="64"/>
      <c r="RJI53" s="64"/>
      <c r="RJJ53" s="64"/>
      <c r="RJK53" s="64"/>
      <c r="RJL53" s="64"/>
      <c r="RJM53" s="64"/>
      <c r="RJN53" s="64"/>
      <c r="RJO53" s="64"/>
      <c r="RJP53" s="64"/>
      <c r="RJQ53" s="64"/>
      <c r="RJR53" s="64"/>
      <c r="RJS53" s="64"/>
      <c r="RJT53" s="64"/>
      <c r="RJU53" s="64"/>
      <c r="RJV53" s="64"/>
      <c r="RJW53" s="64"/>
      <c r="RJX53" s="64"/>
      <c r="RJY53" s="64"/>
      <c r="RJZ53" s="64"/>
      <c r="RKA53" s="64"/>
      <c r="RKB53" s="64"/>
      <c r="RKC53" s="64"/>
      <c r="RKD53" s="64"/>
      <c r="RKE53" s="64"/>
      <c r="RKF53" s="64"/>
      <c r="RKG53" s="64"/>
      <c r="RKH53" s="64"/>
      <c r="RKI53" s="64"/>
      <c r="RKJ53" s="64"/>
      <c r="RKK53" s="64"/>
      <c r="RKL53" s="64"/>
      <c r="RKM53" s="64"/>
      <c r="RKN53" s="64"/>
      <c r="RKO53" s="64"/>
      <c r="RKP53" s="64"/>
      <c r="RKQ53" s="64"/>
      <c r="RKR53" s="64"/>
      <c r="RKS53" s="64"/>
      <c r="RKT53" s="64"/>
      <c r="RKU53" s="64"/>
      <c r="RKV53" s="64"/>
      <c r="RKW53" s="64"/>
      <c r="RKX53" s="64"/>
      <c r="RKY53" s="64"/>
      <c r="RKZ53" s="64"/>
      <c r="RLA53" s="64"/>
      <c r="RLB53" s="64"/>
      <c r="RLC53" s="64"/>
      <c r="RLD53" s="64"/>
      <c r="RLE53" s="64"/>
      <c r="RLF53" s="64"/>
      <c r="RLG53" s="64"/>
      <c r="RLH53" s="64"/>
      <c r="RLI53" s="64"/>
      <c r="RLJ53" s="64"/>
      <c r="RLK53" s="64"/>
      <c r="RLL53" s="64"/>
      <c r="RLM53" s="64"/>
      <c r="RLN53" s="64"/>
      <c r="RLO53" s="64"/>
      <c r="RLP53" s="64"/>
      <c r="RLQ53" s="64"/>
      <c r="RLR53" s="64"/>
      <c r="RLS53" s="64"/>
      <c r="RLT53" s="64"/>
      <c r="RLU53" s="64"/>
      <c r="RLV53" s="64"/>
      <c r="RLW53" s="64"/>
      <c r="RLX53" s="64"/>
      <c r="RLY53" s="64"/>
      <c r="RLZ53" s="64"/>
      <c r="RMA53" s="64"/>
      <c r="RMB53" s="64"/>
      <c r="RMC53" s="64"/>
      <c r="RMD53" s="64"/>
      <c r="RME53" s="64"/>
      <c r="RMF53" s="64"/>
      <c r="RMG53" s="64"/>
      <c r="RMH53" s="64"/>
      <c r="RMI53" s="64"/>
      <c r="RMJ53" s="64"/>
      <c r="RMK53" s="64"/>
      <c r="RML53" s="64"/>
      <c r="RMM53" s="64"/>
      <c r="RMN53" s="64"/>
      <c r="RMO53" s="64"/>
      <c r="RMP53" s="64"/>
      <c r="RMQ53" s="64"/>
      <c r="RMR53" s="64"/>
      <c r="RMS53" s="64"/>
      <c r="RMT53" s="64"/>
      <c r="RMU53" s="64"/>
      <c r="RMV53" s="64"/>
      <c r="RMW53" s="64"/>
      <c r="RMX53" s="64"/>
      <c r="RMY53" s="64"/>
      <c r="RMZ53" s="64"/>
      <c r="RNA53" s="64"/>
      <c r="RNB53" s="64"/>
      <c r="RNC53" s="64"/>
      <c r="RND53" s="64"/>
      <c r="RNE53" s="64"/>
      <c r="RNF53" s="64"/>
      <c r="RNG53" s="64"/>
      <c r="RNH53" s="64"/>
      <c r="RNI53" s="64"/>
      <c r="RNJ53" s="64"/>
      <c r="RNK53" s="64"/>
      <c r="RNL53" s="64"/>
      <c r="RNM53" s="64"/>
      <c r="RNN53" s="64"/>
      <c r="RNO53" s="64"/>
      <c r="RNP53" s="64"/>
      <c r="RNQ53" s="64"/>
      <c r="RNR53" s="64"/>
      <c r="RNS53" s="64"/>
      <c r="RNT53" s="64"/>
      <c r="RNU53" s="64"/>
      <c r="RNV53" s="64"/>
      <c r="RNW53" s="64"/>
      <c r="RNX53" s="64"/>
      <c r="RNY53" s="64"/>
      <c r="RNZ53" s="64"/>
      <c r="ROA53" s="64"/>
      <c r="ROB53" s="64"/>
      <c r="ROC53" s="64"/>
      <c r="ROD53" s="64"/>
      <c r="ROE53" s="64"/>
      <c r="ROF53" s="64"/>
      <c r="ROG53" s="64"/>
      <c r="ROH53" s="64"/>
      <c r="ROI53" s="64"/>
      <c r="ROJ53" s="64"/>
      <c r="ROK53" s="64"/>
      <c r="ROL53" s="64"/>
      <c r="ROM53" s="64"/>
      <c r="RON53" s="64"/>
      <c r="ROO53" s="64"/>
      <c r="ROP53" s="64"/>
      <c r="ROQ53" s="64"/>
      <c r="ROR53" s="64"/>
      <c r="ROS53" s="64"/>
      <c r="ROT53" s="64"/>
      <c r="ROU53" s="64"/>
      <c r="ROV53" s="64"/>
      <c r="ROW53" s="64"/>
      <c r="ROX53" s="64"/>
      <c r="ROY53" s="64"/>
      <c r="ROZ53" s="64"/>
      <c r="RPA53" s="64"/>
      <c r="RPB53" s="64"/>
      <c r="RPC53" s="64"/>
      <c r="RPD53" s="64"/>
      <c r="RPE53" s="64"/>
      <c r="RPF53" s="64"/>
      <c r="RPG53" s="64"/>
      <c r="RPH53" s="64"/>
      <c r="RPI53" s="64"/>
      <c r="RPJ53" s="64"/>
      <c r="RPK53" s="64"/>
      <c r="RPL53" s="64"/>
      <c r="RPM53" s="64"/>
      <c r="RPN53" s="64"/>
      <c r="RPO53" s="64"/>
      <c r="RPP53" s="64"/>
      <c r="RPQ53" s="64"/>
      <c r="RPR53" s="64"/>
      <c r="RPS53" s="64"/>
      <c r="RPT53" s="64"/>
      <c r="RPU53" s="64"/>
      <c r="RPV53" s="64"/>
      <c r="RPW53" s="64"/>
      <c r="RPX53" s="64"/>
      <c r="RPY53" s="64"/>
      <c r="RPZ53" s="64"/>
      <c r="RQA53" s="64"/>
      <c r="RQB53" s="64"/>
      <c r="RQC53" s="64"/>
      <c r="RQD53" s="64"/>
      <c r="RQE53" s="64"/>
      <c r="RQF53" s="64"/>
      <c r="RQG53" s="64"/>
      <c r="RQH53" s="64"/>
      <c r="RQI53" s="64"/>
      <c r="RQJ53" s="64"/>
      <c r="RQK53" s="64"/>
      <c r="RQL53" s="64"/>
      <c r="RQM53" s="64"/>
      <c r="RQN53" s="64"/>
      <c r="RQO53" s="64"/>
      <c r="RQP53" s="64"/>
      <c r="RQQ53" s="64"/>
      <c r="RQR53" s="64"/>
      <c r="RQS53" s="64"/>
      <c r="RQT53" s="64"/>
      <c r="RQU53" s="64"/>
      <c r="RQV53" s="64"/>
      <c r="RQW53" s="64"/>
      <c r="RQX53" s="64"/>
      <c r="RQY53" s="64"/>
      <c r="RQZ53" s="64"/>
      <c r="RRA53" s="64"/>
      <c r="RRB53" s="64"/>
      <c r="RRC53" s="64"/>
      <c r="RRD53" s="64"/>
      <c r="RRE53" s="64"/>
      <c r="RRF53" s="64"/>
      <c r="RRG53" s="64"/>
      <c r="RRH53" s="64"/>
      <c r="RRI53" s="64"/>
      <c r="RRJ53" s="64"/>
      <c r="RRK53" s="64"/>
      <c r="RRL53" s="64"/>
      <c r="RRM53" s="64"/>
      <c r="RRN53" s="64"/>
      <c r="RRO53" s="64"/>
      <c r="RRP53" s="64"/>
      <c r="RRQ53" s="64"/>
      <c r="RRR53" s="64"/>
      <c r="RRS53" s="64"/>
      <c r="RRT53" s="64"/>
      <c r="RRU53" s="64"/>
      <c r="RRV53" s="64"/>
      <c r="RRW53" s="64"/>
      <c r="RRX53" s="64"/>
      <c r="RRY53" s="64"/>
      <c r="RRZ53" s="64"/>
      <c r="RSA53" s="64"/>
      <c r="RSB53" s="64"/>
      <c r="RSC53" s="64"/>
      <c r="RSD53" s="64"/>
      <c r="RSE53" s="64"/>
      <c r="RSF53" s="64"/>
      <c r="RSG53" s="64"/>
      <c r="RSH53" s="64"/>
      <c r="RSI53" s="64"/>
      <c r="RSJ53" s="64"/>
      <c r="RSK53" s="64"/>
      <c r="RSL53" s="64"/>
      <c r="RSM53" s="64"/>
      <c r="RSN53" s="64"/>
      <c r="RSO53" s="64"/>
      <c r="RSP53" s="64"/>
      <c r="RSQ53" s="64"/>
      <c r="RSR53" s="64"/>
      <c r="RSS53" s="64"/>
      <c r="RST53" s="64"/>
      <c r="RSU53" s="64"/>
      <c r="RSV53" s="64"/>
      <c r="RSW53" s="64"/>
      <c r="RSX53" s="64"/>
      <c r="RSY53" s="64"/>
      <c r="RSZ53" s="64"/>
      <c r="RTA53" s="64"/>
      <c r="RTB53" s="64"/>
      <c r="RTC53" s="64"/>
      <c r="RTD53" s="64"/>
      <c r="RTE53" s="64"/>
      <c r="RTF53" s="64"/>
      <c r="RTG53" s="64"/>
      <c r="RTH53" s="64"/>
      <c r="RTI53" s="64"/>
      <c r="RTJ53" s="64"/>
      <c r="RTK53" s="64"/>
      <c r="RTL53" s="64"/>
      <c r="RTM53" s="64"/>
      <c r="RTN53" s="64"/>
      <c r="RTO53" s="64"/>
      <c r="RTP53" s="64"/>
      <c r="RTQ53" s="64"/>
      <c r="RTR53" s="64"/>
      <c r="RTS53" s="64"/>
      <c r="RTT53" s="64"/>
      <c r="RTU53" s="64"/>
      <c r="RTV53" s="64"/>
      <c r="RTW53" s="64"/>
      <c r="RTX53" s="64"/>
      <c r="RTY53" s="64"/>
      <c r="RTZ53" s="64"/>
      <c r="RUA53" s="64"/>
      <c r="RUB53" s="64"/>
      <c r="RUC53" s="64"/>
      <c r="RUD53" s="64"/>
      <c r="RUE53" s="64"/>
      <c r="RUF53" s="64"/>
      <c r="RUG53" s="64"/>
      <c r="RUH53" s="64"/>
      <c r="RUI53" s="64"/>
      <c r="RUJ53" s="64"/>
      <c r="RUK53" s="64"/>
      <c r="RUL53" s="64"/>
      <c r="RUM53" s="64"/>
      <c r="RUN53" s="64"/>
      <c r="RUO53" s="64"/>
      <c r="RUP53" s="64"/>
      <c r="RUQ53" s="64"/>
      <c r="RUR53" s="64"/>
      <c r="RUS53" s="64"/>
      <c r="RUT53" s="64"/>
      <c r="RUU53" s="64"/>
      <c r="RUV53" s="64"/>
      <c r="RUW53" s="64"/>
      <c r="RUX53" s="64"/>
      <c r="RUY53" s="64"/>
      <c r="RUZ53" s="64"/>
      <c r="RVA53" s="64"/>
      <c r="RVB53" s="64"/>
      <c r="RVC53" s="64"/>
      <c r="RVD53" s="64"/>
      <c r="RVE53" s="64"/>
      <c r="RVF53" s="64"/>
      <c r="RVG53" s="64"/>
      <c r="RVH53" s="64"/>
      <c r="RVI53" s="64"/>
      <c r="RVJ53" s="64"/>
      <c r="RVK53" s="64"/>
      <c r="RVL53" s="64"/>
      <c r="RVM53" s="64"/>
      <c r="RVN53" s="64"/>
      <c r="RVO53" s="64"/>
      <c r="RVP53" s="64"/>
      <c r="RVQ53" s="64"/>
      <c r="RVR53" s="64"/>
      <c r="RVS53" s="64"/>
      <c r="RVT53" s="64"/>
      <c r="RVU53" s="64"/>
      <c r="RVV53" s="64"/>
      <c r="RVW53" s="64"/>
      <c r="RVX53" s="64"/>
      <c r="RVY53" s="64"/>
      <c r="RVZ53" s="64"/>
      <c r="RWA53" s="64"/>
      <c r="RWB53" s="64"/>
      <c r="RWC53" s="64"/>
      <c r="RWD53" s="64"/>
      <c r="RWE53" s="64"/>
      <c r="RWF53" s="64"/>
      <c r="RWG53" s="64"/>
      <c r="RWH53" s="64"/>
      <c r="RWI53" s="64"/>
      <c r="RWJ53" s="64"/>
      <c r="RWK53" s="64"/>
      <c r="RWL53" s="64"/>
      <c r="RWM53" s="64"/>
      <c r="RWN53" s="64"/>
      <c r="RWO53" s="64"/>
      <c r="RWP53" s="64"/>
      <c r="RWQ53" s="64"/>
      <c r="RWR53" s="64"/>
      <c r="RWS53" s="64"/>
      <c r="RWT53" s="64"/>
      <c r="RWU53" s="64"/>
      <c r="RWV53" s="64"/>
      <c r="RWW53" s="64"/>
      <c r="RWX53" s="64"/>
      <c r="RWY53" s="64"/>
      <c r="RWZ53" s="64"/>
      <c r="RXA53" s="64"/>
      <c r="RXB53" s="64"/>
      <c r="RXC53" s="64"/>
      <c r="RXD53" s="64"/>
      <c r="RXE53" s="64"/>
      <c r="RXF53" s="64"/>
      <c r="RXG53" s="64"/>
      <c r="RXH53" s="64"/>
      <c r="RXI53" s="64"/>
      <c r="RXJ53" s="64"/>
      <c r="RXK53" s="64"/>
      <c r="RXL53" s="64"/>
      <c r="RXM53" s="64"/>
      <c r="RXN53" s="64"/>
      <c r="RXO53" s="64"/>
      <c r="RXP53" s="64"/>
      <c r="RXQ53" s="64"/>
      <c r="RXR53" s="64"/>
      <c r="RXS53" s="64"/>
      <c r="RXT53" s="64"/>
      <c r="RXU53" s="64"/>
      <c r="RXV53" s="64"/>
      <c r="RXW53" s="64"/>
      <c r="RXX53" s="64"/>
      <c r="RXY53" s="64"/>
      <c r="RXZ53" s="64"/>
      <c r="RYA53" s="64"/>
      <c r="RYB53" s="64"/>
      <c r="RYC53" s="64"/>
      <c r="RYD53" s="64"/>
      <c r="RYE53" s="64"/>
      <c r="RYF53" s="64"/>
      <c r="RYG53" s="64"/>
      <c r="RYH53" s="64"/>
      <c r="RYI53" s="64"/>
      <c r="RYJ53" s="64"/>
      <c r="RYK53" s="64"/>
      <c r="RYL53" s="64"/>
      <c r="RYM53" s="64"/>
      <c r="RYN53" s="64"/>
      <c r="RYO53" s="64"/>
      <c r="RYP53" s="64"/>
      <c r="RYQ53" s="64"/>
      <c r="RYR53" s="64"/>
      <c r="RYS53" s="64"/>
      <c r="RYT53" s="64"/>
      <c r="RYU53" s="64"/>
      <c r="RYV53" s="64"/>
      <c r="RYW53" s="64"/>
      <c r="RYX53" s="64"/>
      <c r="RYY53" s="64"/>
      <c r="RYZ53" s="64"/>
      <c r="RZA53" s="64"/>
      <c r="RZB53" s="64"/>
      <c r="RZC53" s="64"/>
      <c r="RZD53" s="64"/>
      <c r="RZE53" s="64"/>
      <c r="RZF53" s="64"/>
      <c r="RZG53" s="64"/>
      <c r="RZH53" s="64"/>
      <c r="RZI53" s="64"/>
      <c r="RZJ53" s="64"/>
      <c r="RZK53" s="64"/>
      <c r="RZL53" s="64"/>
      <c r="RZM53" s="64"/>
      <c r="RZN53" s="64"/>
      <c r="RZO53" s="64"/>
      <c r="RZP53" s="64"/>
      <c r="RZQ53" s="64"/>
      <c r="RZR53" s="64"/>
      <c r="RZS53" s="64"/>
      <c r="RZT53" s="64"/>
      <c r="RZU53" s="64"/>
      <c r="RZV53" s="64"/>
      <c r="RZW53" s="64"/>
      <c r="RZX53" s="64"/>
      <c r="RZY53" s="64"/>
      <c r="RZZ53" s="64"/>
      <c r="SAA53" s="64"/>
      <c r="SAB53" s="64"/>
      <c r="SAC53" s="64"/>
      <c r="SAD53" s="64"/>
      <c r="SAE53" s="64"/>
      <c r="SAF53" s="64"/>
      <c r="SAG53" s="64"/>
      <c r="SAH53" s="64"/>
      <c r="SAI53" s="64"/>
      <c r="SAJ53" s="64"/>
      <c r="SAK53" s="64"/>
      <c r="SAL53" s="64"/>
      <c r="SAM53" s="64"/>
      <c r="SAN53" s="64"/>
      <c r="SAO53" s="64"/>
      <c r="SAP53" s="64"/>
      <c r="SAQ53" s="64"/>
      <c r="SAR53" s="64"/>
      <c r="SAS53" s="64"/>
      <c r="SAT53" s="64"/>
      <c r="SAU53" s="64"/>
      <c r="SAV53" s="64"/>
      <c r="SAW53" s="64"/>
      <c r="SAX53" s="64"/>
      <c r="SAY53" s="64"/>
      <c r="SAZ53" s="64"/>
      <c r="SBA53" s="64"/>
      <c r="SBB53" s="64"/>
      <c r="SBC53" s="64"/>
      <c r="SBD53" s="64"/>
      <c r="SBE53" s="64"/>
      <c r="SBF53" s="64"/>
      <c r="SBG53" s="64"/>
      <c r="SBH53" s="64"/>
      <c r="SBI53" s="64"/>
      <c r="SBJ53" s="64"/>
      <c r="SBK53" s="64"/>
      <c r="SBL53" s="64"/>
      <c r="SBM53" s="64"/>
      <c r="SBN53" s="64"/>
      <c r="SBO53" s="64"/>
      <c r="SBP53" s="64"/>
      <c r="SBQ53" s="64"/>
      <c r="SBR53" s="64"/>
      <c r="SBS53" s="64"/>
      <c r="SBT53" s="64"/>
      <c r="SBU53" s="64"/>
      <c r="SBV53" s="64"/>
      <c r="SBW53" s="64"/>
      <c r="SBX53" s="64"/>
      <c r="SBY53" s="64"/>
      <c r="SBZ53" s="64"/>
      <c r="SCA53" s="64"/>
      <c r="SCB53" s="64"/>
      <c r="SCC53" s="64"/>
      <c r="SCD53" s="64"/>
      <c r="SCE53" s="64"/>
      <c r="SCF53" s="64"/>
      <c r="SCG53" s="64"/>
      <c r="SCH53" s="64"/>
      <c r="SCI53" s="64"/>
      <c r="SCJ53" s="64"/>
      <c r="SCK53" s="64"/>
      <c r="SCL53" s="64"/>
      <c r="SCM53" s="64"/>
      <c r="SCN53" s="64"/>
      <c r="SCO53" s="64"/>
      <c r="SCP53" s="64"/>
      <c r="SCQ53" s="64"/>
      <c r="SCR53" s="64"/>
      <c r="SCS53" s="64"/>
      <c r="SCT53" s="64"/>
      <c r="SCU53" s="64"/>
      <c r="SCV53" s="64"/>
      <c r="SCW53" s="64"/>
      <c r="SCX53" s="64"/>
      <c r="SCY53" s="64"/>
      <c r="SCZ53" s="64"/>
      <c r="SDA53" s="64"/>
      <c r="SDB53" s="64"/>
      <c r="SDC53" s="64"/>
      <c r="SDD53" s="64"/>
      <c r="SDE53" s="64"/>
      <c r="SDF53" s="64"/>
      <c r="SDG53" s="64"/>
      <c r="SDH53" s="64"/>
      <c r="SDI53" s="64"/>
      <c r="SDJ53" s="64"/>
      <c r="SDK53" s="64"/>
      <c r="SDL53" s="64"/>
      <c r="SDM53" s="64"/>
      <c r="SDN53" s="64"/>
      <c r="SDO53" s="64"/>
      <c r="SDP53" s="64"/>
      <c r="SDQ53" s="64"/>
      <c r="SDR53" s="64"/>
      <c r="SDS53" s="64"/>
      <c r="SDT53" s="64"/>
      <c r="SDU53" s="64"/>
      <c r="SDV53" s="64"/>
      <c r="SDW53" s="64"/>
      <c r="SDX53" s="64"/>
      <c r="SDY53" s="64"/>
      <c r="SDZ53" s="64"/>
      <c r="SEA53" s="64"/>
      <c r="SEB53" s="64"/>
      <c r="SEC53" s="64"/>
      <c r="SED53" s="64"/>
      <c r="SEE53" s="64"/>
      <c r="SEF53" s="64"/>
      <c r="SEG53" s="64"/>
      <c r="SEH53" s="64"/>
      <c r="SEI53" s="64"/>
      <c r="SEJ53" s="64"/>
      <c r="SEK53" s="64"/>
      <c r="SEL53" s="64"/>
      <c r="SEM53" s="64"/>
      <c r="SEN53" s="64"/>
      <c r="SEO53" s="64"/>
      <c r="SEP53" s="64"/>
      <c r="SEQ53" s="64"/>
      <c r="SER53" s="64"/>
      <c r="SES53" s="64"/>
      <c r="SET53" s="64"/>
      <c r="SEU53" s="64"/>
      <c r="SEV53" s="64"/>
      <c r="SEW53" s="64"/>
      <c r="SEX53" s="64"/>
      <c r="SEY53" s="64"/>
      <c r="SEZ53" s="64"/>
      <c r="SFA53" s="64"/>
      <c r="SFB53" s="64"/>
      <c r="SFC53" s="64"/>
      <c r="SFD53" s="64"/>
      <c r="SFE53" s="64"/>
      <c r="SFF53" s="64"/>
      <c r="SFG53" s="64"/>
      <c r="SFH53" s="64"/>
      <c r="SFI53" s="64"/>
      <c r="SFJ53" s="64"/>
      <c r="SFK53" s="64"/>
      <c r="SFL53" s="64"/>
      <c r="SFM53" s="64"/>
      <c r="SFN53" s="64"/>
      <c r="SFO53" s="64"/>
      <c r="SFP53" s="64"/>
      <c r="SFQ53" s="64"/>
      <c r="SFR53" s="64"/>
      <c r="SFS53" s="64"/>
      <c r="SFT53" s="64"/>
      <c r="SFU53" s="64"/>
      <c r="SFV53" s="64"/>
      <c r="SFW53" s="64"/>
      <c r="SFX53" s="64"/>
      <c r="SFY53" s="64"/>
      <c r="SFZ53" s="64"/>
      <c r="SGA53" s="64"/>
      <c r="SGB53" s="64"/>
      <c r="SGC53" s="64"/>
      <c r="SGD53" s="64"/>
      <c r="SGE53" s="64"/>
      <c r="SGF53" s="64"/>
      <c r="SGG53" s="64"/>
      <c r="SGH53" s="64"/>
      <c r="SGI53" s="64"/>
      <c r="SGJ53" s="64"/>
      <c r="SGK53" s="64"/>
      <c r="SGL53" s="64"/>
      <c r="SGM53" s="64"/>
      <c r="SGN53" s="64"/>
      <c r="SGO53" s="64"/>
      <c r="SGP53" s="64"/>
      <c r="SGQ53" s="64"/>
      <c r="SGR53" s="64"/>
      <c r="SGS53" s="64"/>
      <c r="SGT53" s="64"/>
      <c r="SGU53" s="64"/>
      <c r="SGV53" s="64"/>
      <c r="SGW53" s="64"/>
      <c r="SGX53" s="64"/>
      <c r="SGY53" s="64"/>
      <c r="SGZ53" s="64"/>
      <c r="SHA53" s="64"/>
      <c r="SHB53" s="64"/>
      <c r="SHC53" s="64"/>
      <c r="SHD53" s="64"/>
      <c r="SHE53" s="64"/>
      <c r="SHF53" s="64"/>
      <c r="SHG53" s="64"/>
      <c r="SHH53" s="64"/>
      <c r="SHI53" s="64"/>
      <c r="SHJ53" s="64"/>
      <c r="SHK53" s="64"/>
      <c r="SHL53" s="64"/>
      <c r="SHM53" s="64"/>
      <c r="SHN53" s="64"/>
      <c r="SHO53" s="64"/>
      <c r="SHP53" s="64"/>
      <c r="SHQ53" s="64"/>
      <c r="SHR53" s="64"/>
      <c r="SHS53" s="64"/>
      <c r="SHT53" s="64"/>
      <c r="SHU53" s="64"/>
      <c r="SHV53" s="64"/>
      <c r="SHW53" s="64"/>
      <c r="SHX53" s="64"/>
      <c r="SHY53" s="64"/>
      <c r="SHZ53" s="64"/>
      <c r="SIA53" s="64"/>
      <c r="SIB53" s="64"/>
      <c r="SIC53" s="64"/>
      <c r="SID53" s="64"/>
      <c r="SIE53" s="64"/>
      <c r="SIF53" s="64"/>
      <c r="SIG53" s="64"/>
      <c r="SIH53" s="64"/>
      <c r="SII53" s="64"/>
      <c r="SIJ53" s="64"/>
      <c r="SIK53" s="64"/>
      <c r="SIL53" s="64"/>
      <c r="SIM53" s="64"/>
      <c r="SIN53" s="64"/>
      <c r="SIO53" s="64"/>
      <c r="SIP53" s="64"/>
      <c r="SIQ53" s="64"/>
      <c r="SIR53" s="64"/>
      <c r="SIS53" s="64"/>
      <c r="SIT53" s="64"/>
      <c r="SIU53" s="64"/>
      <c r="SIV53" s="64"/>
      <c r="SIW53" s="64"/>
      <c r="SIX53" s="64"/>
      <c r="SIY53" s="64"/>
      <c r="SIZ53" s="64"/>
      <c r="SJA53" s="64"/>
      <c r="SJB53" s="64"/>
      <c r="SJC53" s="64"/>
      <c r="SJD53" s="64"/>
      <c r="SJE53" s="64"/>
      <c r="SJF53" s="64"/>
      <c r="SJG53" s="64"/>
      <c r="SJH53" s="64"/>
      <c r="SJI53" s="64"/>
      <c r="SJJ53" s="64"/>
      <c r="SJK53" s="64"/>
      <c r="SJL53" s="64"/>
      <c r="SJM53" s="64"/>
      <c r="SJN53" s="64"/>
      <c r="SJO53" s="64"/>
      <c r="SJP53" s="64"/>
      <c r="SJQ53" s="64"/>
      <c r="SJR53" s="64"/>
      <c r="SJS53" s="64"/>
      <c r="SJT53" s="64"/>
      <c r="SJU53" s="64"/>
      <c r="SJV53" s="64"/>
      <c r="SJW53" s="64"/>
      <c r="SJX53" s="64"/>
      <c r="SJY53" s="64"/>
      <c r="SJZ53" s="64"/>
      <c r="SKA53" s="64"/>
      <c r="SKB53" s="64"/>
      <c r="SKC53" s="64"/>
      <c r="SKD53" s="64"/>
      <c r="SKE53" s="64"/>
      <c r="SKF53" s="64"/>
      <c r="SKG53" s="64"/>
      <c r="SKH53" s="64"/>
      <c r="SKI53" s="64"/>
      <c r="SKJ53" s="64"/>
      <c r="SKK53" s="64"/>
      <c r="SKL53" s="64"/>
      <c r="SKM53" s="64"/>
      <c r="SKN53" s="64"/>
      <c r="SKO53" s="64"/>
      <c r="SKP53" s="64"/>
      <c r="SKQ53" s="64"/>
      <c r="SKR53" s="64"/>
      <c r="SKS53" s="64"/>
      <c r="SKT53" s="64"/>
      <c r="SKU53" s="64"/>
      <c r="SKV53" s="64"/>
      <c r="SKW53" s="64"/>
      <c r="SKX53" s="64"/>
      <c r="SKY53" s="64"/>
      <c r="SKZ53" s="64"/>
      <c r="SLA53" s="64"/>
      <c r="SLB53" s="64"/>
      <c r="SLC53" s="64"/>
      <c r="SLD53" s="64"/>
      <c r="SLE53" s="64"/>
      <c r="SLF53" s="64"/>
      <c r="SLG53" s="64"/>
      <c r="SLH53" s="64"/>
      <c r="SLI53" s="64"/>
      <c r="SLJ53" s="64"/>
      <c r="SLK53" s="64"/>
      <c r="SLL53" s="64"/>
      <c r="SLM53" s="64"/>
      <c r="SLN53" s="64"/>
      <c r="SLO53" s="64"/>
      <c r="SLP53" s="64"/>
      <c r="SLQ53" s="64"/>
      <c r="SLR53" s="64"/>
      <c r="SLS53" s="64"/>
      <c r="SLT53" s="64"/>
      <c r="SLU53" s="64"/>
      <c r="SLV53" s="64"/>
      <c r="SLW53" s="64"/>
      <c r="SLX53" s="64"/>
      <c r="SLY53" s="64"/>
      <c r="SLZ53" s="64"/>
      <c r="SMA53" s="64"/>
      <c r="SMB53" s="64"/>
      <c r="SMC53" s="64"/>
      <c r="SMD53" s="64"/>
      <c r="SME53" s="64"/>
      <c r="SMF53" s="64"/>
      <c r="SMG53" s="64"/>
      <c r="SMH53" s="64"/>
      <c r="SMI53" s="64"/>
      <c r="SMJ53" s="64"/>
      <c r="SMK53" s="64"/>
      <c r="SML53" s="64"/>
      <c r="SMM53" s="64"/>
      <c r="SMN53" s="64"/>
      <c r="SMO53" s="64"/>
      <c r="SMP53" s="64"/>
      <c r="SMQ53" s="64"/>
      <c r="SMR53" s="64"/>
      <c r="SMS53" s="64"/>
      <c r="SMT53" s="64"/>
      <c r="SMU53" s="64"/>
      <c r="SMV53" s="64"/>
      <c r="SMW53" s="64"/>
      <c r="SMX53" s="64"/>
      <c r="SMY53" s="64"/>
      <c r="SMZ53" s="64"/>
      <c r="SNA53" s="64"/>
      <c r="SNB53" s="64"/>
      <c r="SNC53" s="64"/>
      <c r="SND53" s="64"/>
      <c r="SNE53" s="64"/>
      <c r="SNF53" s="64"/>
      <c r="SNG53" s="64"/>
      <c r="SNH53" s="64"/>
      <c r="SNI53" s="64"/>
      <c r="SNJ53" s="64"/>
      <c r="SNK53" s="64"/>
      <c r="SNL53" s="64"/>
      <c r="SNM53" s="64"/>
      <c r="SNN53" s="64"/>
      <c r="SNO53" s="64"/>
      <c r="SNP53" s="64"/>
      <c r="SNQ53" s="64"/>
      <c r="SNR53" s="64"/>
      <c r="SNS53" s="64"/>
      <c r="SNT53" s="64"/>
      <c r="SNU53" s="64"/>
      <c r="SNV53" s="64"/>
      <c r="SNW53" s="64"/>
      <c r="SNX53" s="64"/>
      <c r="SNY53" s="64"/>
      <c r="SNZ53" s="64"/>
      <c r="SOA53" s="64"/>
      <c r="SOB53" s="64"/>
      <c r="SOC53" s="64"/>
      <c r="SOD53" s="64"/>
      <c r="SOE53" s="64"/>
      <c r="SOF53" s="64"/>
      <c r="SOG53" s="64"/>
      <c r="SOH53" s="64"/>
      <c r="SOI53" s="64"/>
      <c r="SOJ53" s="64"/>
      <c r="SOK53" s="64"/>
      <c r="SOL53" s="64"/>
      <c r="SOM53" s="64"/>
      <c r="SON53" s="64"/>
      <c r="SOO53" s="64"/>
      <c r="SOP53" s="64"/>
      <c r="SOQ53" s="64"/>
      <c r="SOR53" s="64"/>
      <c r="SOS53" s="64"/>
      <c r="SOT53" s="64"/>
      <c r="SOU53" s="64"/>
      <c r="SOV53" s="64"/>
      <c r="SOW53" s="64"/>
      <c r="SOX53" s="64"/>
      <c r="SOY53" s="64"/>
      <c r="SOZ53" s="64"/>
      <c r="SPA53" s="64"/>
      <c r="SPB53" s="64"/>
      <c r="SPC53" s="64"/>
      <c r="SPD53" s="64"/>
      <c r="SPE53" s="64"/>
      <c r="SPF53" s="64"/>
      <c r="SPG53" s="64"/>
      <c r="SPH53" s="64"/>
      <c r="SPI53" s="64"/>
      <c r="SPJ53" s="64"/>
      <c r="SPK53" s="64"/>
      <c r="SPL53" s="64"/>
      <c r="SPM53" s="64"/>
      <c r="SPN53" s="64"/>
      <c r="SPO53" s="64"/>
      <c r="SPP53" s="64"/>
      <c r="SPQ53" s="64"/>
      <c r="SPR53" s="64"/>
      <c r="SPS53" s="64"/>
      <c r="SPT53" s="64"/>
      <c r="SPU53" s="64"/>
      <c r="SPV53" s="64"/>
      <c r="SPW53" s="64"/>
      <c r="SPX53" s="64"/>
      <c r="SPY53" s="64"/>
      <c r="SPZ53" s="64"/>
      <c r="SQA53" s="64"/>
      <c r="SQB53" s="64"/>
      <c r="SQC53" s="64"/>
      <c r="SQD53" s="64"/>
      <c r="SQE53" s="64"/>
      <c r="SQF53" s="64"/>
      <c r="SQG53" s="64"/>
      <c r="SQH53" s="64"/>
      <c r="SQI53" s="64"/>
      <c r="SQJ53" s="64"/>
      <c r="SQK53" s="64"/>
      <c r="SQL53" s="64"/>
      <c r="SQM53" s="64"/>
      <c r="SQN53" s="64"/>
      <c r="SQO53" s="64"/>
      <c r="SQP53" s="64"/>
      <c r="SQQ53" s="64"/>
      <c r="SQR53" s="64"/>
      <c r="SQS53" s="64"/>
      <c r="SQT53" s="64"/>
      <c r="SQU53" s="64"/>
      <c r="SQV53" s="64"/>
      <c r="SQW53" s="64"/>
      <c r="SQX53" s="64"/>
      <c r="SQY53" s="64"/>
      <c r="SQZ53" s="64"/>
      <c r="SRA53" s="64"/>
      <c r="SRB53" s="64"/>
      <c r="SRC53" s="64"/>
      <c r="SRD53" s="64"/>
      <c r="SRE53" s="64"/>
      <c r="SRF53" s="64"/>
      <c r="SRG53" s="64"/>
      <c r="SRH53" s="64"/>
      <c r="SRI53" s="64"/>
      <c r="SRJ53" s="64"/>
      <c r="SRK53" s="64"/>
      <c r="SRL53" s="64"/>
      <c r="SRM53" s="64"/>
      <c r="SRN53" s="64"/>
      <c r="SRO53" s="64"/>
      <c r="SRP53" s="64"/>
      <c r="SRQ53" s="64"/>
      <c r="SRR53" s="64"/>
      <c r="SRS53" s="64"/>
      <c r="SRT53" s="64"/>
      <c r="SRU53" s="64"/>
      <c r="SRV53" s="64"/>
      <c r="SRW53" s="64"/>
      <c r="SRX53" s="64"/>
      <c r="SRY53" s="64"/>
      <c r="SRZ53" s="64"/>
      <c r="SSA53" s="64"/>
      <c r="SSB53" s="64"/>
      <c r="SSC53" s="64"/>
      <c r="SSD53" s="64"/>
      <c r="SSE53" s="64"/>
      <c r="SSF53" s="64"/>
      <c r="SSG53" s="64"/>
      <c r="SSH53" s="64"/>
      <c r="SSI53" s="64"/>
      <c r="SSJ53" s="64"/>
      <c r="SSK53" s="64"/>
      <c r="SSL53" s="64"/>
      <c r="SSM53" s="64"/>
      <c r="SSN53" s="64"/>
      <c r="SSO53" s="64"/>
      <c r="SSP53" s="64"/>
      <c r="SSQ53" s="64"/>
      <c r="SSR53" s="64"/>
      <c r="SSS53" s="64"/>
      <c r="SST53" s="64"/>
      <c r="SSU53" s="64"/>
      <c r="SSV53" s="64"/>
      <c r="SSW53" s="64"/>
      <c r="SSX53" s="64"/>
      <c r="SSY53" s="64"/>
      <c r="SSZ53" s="64"/>
      <c r="STA53" s="64"/>
      <c r="STB53" s="64"/>
      <c r="STC53" s="64"/>
      <c r="STD53" s="64"/>
      <c r="STE53" s="64"/>
      <c r="STF53" s="64"/>
      <c r="STG53" s="64"/>
      <c r="STH53" s="64"/>
      <c r="STI53" s="64"/>
      <c r="STJ53" s="64"/>
      <c r="STK53" s="64"/>
      <c r="STL53" s="64"/>
      <c r="STM53" s="64"/>
      <c r="STN53" s="64"/>
      <c r="STO53" s="64"/>
      <c r="STP53" s="64"/>
      <c r="STQ53" s="64"/>
      <c r="STR53" s="64"/>
      <c r="STS53" s="64"/>
      <c r="STT53" s="64"/>
      <c r="STU53" s="64"/>
      <c r="STV53" s="64"/>
      <c r="STW53" s="64"/>
      <c r="STX53" s="64"/>
      <c r="STY53" s="64"/>
      <c r="STZ53" s="64"/>
      <c r="SUA53" s="64"/>
      <c r="SUB53" s="64"/>
      <c r="SUC53" s="64"/>
      <c r="SUD53" s="64"/>
      <c r="SUE53" s="64"/>
      <c r="SUF53" s="64"/>
      <c r="SUG53" s="64"/>
      <c r="SUH53" s="64"/>
      <c r="SUI53" s="64"/>
      <c r="SUJ53" s="64"/>
      <c r="SUK53" s="64"/>
      <c r="SUL53" s="64"/>
      <c r="SUM53" s="64"/>
      <c r="SUN53" s="64"/>
      <c r="SUO53" s="64"/>
      <c r="SUP53" s="64"/>
      <c r="SUQ53" s="64"/>
      <c r="SUR53" s="64"/>
      <c r="SUS53" s="64"/>
      <c r="SUT53" s="64"/>
      <c r="SUU53" s="64"/>
      <c r="SUV53" s="64"/>
      <c r="SUW53" s="64"/>
      <c r="SUX53" s="64"/>
      <c r="SUY53" s="64"/>
      <c r="SUZ53" s="64"/>
      <c r="SVA53" s="64"/>
      <c r="SVB53" s="64"/>
      <c r="SVC53" s="64"/>
      <c r="SVD53" s="64"/>
      <c r="SVE53" s="64"/>
      <c r="SVF53" s="64"/>
      <c r="SVG53" s="64"/>
      <c r="SVH53" s="64"/>
      <c r="SVI53" s="64"/>
      <c r="SVJ53" s="64"/>
      <c r="SVK53" s="64"/>
      <c r="SVL53" s="64"/>
      <c r="SVM53" s="64"/>
      <c r="SVN53" s="64"/>
      <c r="SVO53" s="64"/>
      <c r="SVP53" s="64"/>
      <c r="SVQ53" s="64"/>
      <c r="SVR53" s="64"/>
      <c r="SVS53" s="64"/>
      <c r="SVT53" s="64"/>
      <c r="SVU53" s="64"/>
      <c r="SVV53" s="64"/>
      <c r="SVW53" s="64"/>
      <c r="SVX53" s="64"/>
      <c r="SVY53" s="64"/>
      <c r="SVZ53" s="64"/>
      <c r="SWA53" s="64"/>
      <c r="SWB53" s="64"/>
      <c r="SWC53" s="64"/>
      <c r="SWD53" s="64"/>
      <c r="SWE53" s="64"/>
      <c r="SWF53" s="64"/>
      <c r="SWG53" s="64"/>
      <c r="SWH53" s="64"/>
      <c r="SWI53" s="64"/>
      <c r="SWJ53" s="64"/>
      <c r="SWK53" s="64"/>
      <c r="SWL53" s="64"/>
      <c r="SWM53" s="64"/>
      <c r="SWN53" s="64"/>
      <c r="SWO53" s="64"/>
      <c r="SWP53" s="64"/>
      <c r="SWQ53" s="64"/>
      <c r="SWR53" s="64"/>
      <c r="SWS53" s="64"/>
      <c r="SWT53" s="64"/>
      <c r="SWU53" s="64"/>
      <c r="SWV53" s="64"/>
      <c r="SWW53" s="64"/>
      <c r="SWX53" s="64"/>
      <c r="SWY53" s="64"/>
      <c r="SWZ53" s="64"/>
      <c r="SXA53" s="64"/>
      <c r="SXB53" s="64"/>
      <c r="SXC53" s="64"/>
      <c r="SXD53" s="64"/>
      <c r="SXE53" s="64"/>
      <c r="SXF53" s="64"/>
      <c r="SXG53" s="64"/>
      <c r="SXH53" s="64"/>
      <c r="SXI53" s="64"/>
      <c r="SXJ53" s="64"/>
      <c r="SXK53" s="64"/>
      <c r="SXL53" s="64"/>
      <c r="SXM53" s="64"/>
      <c r="SXN53" s="64"/>
      <c r="SXO53" s="64"/>
      <c r="SXP53" s="64"/>
      <c r="SXQ53" s="64"/>
      <c r="SXR53" s="64"/>
      <c r="SXS53" s="64"/>
      <c r="SXT53" s="64"/>
      <c r="SXU53" s="64"/>
      <c r="SXV53" s="64"/>
      <c r="SXW53" s="64"/>
      <c r="SXX53" s="64"/>
      <c r="SXY53" s="64"/>
      <c r="SXZ53" s="64"/>
      <c r="SYA53" s="64"/>
      <c r="SYB53" s="64"/>
      <c r="SYC53" s="64"/>
      <c r="SYD53" s="64"/>
      <c r="SYE53" s="64"/>
      <c r="SYF53" s="64"/>
      <c r="SYG53" s="64"/>
      <c r="SYH53" s="64"/>
      <c r="SYI53" s="64"/>
      <c r="SYJ53" s="64"/>
      <c r="SYK53" s="64"/>
      <c r="SYL53" s="64"/>
      <c r="SYM53" s="64"/>
      <c r="SYN53" s="64"/>
      <c r="SYO53" s="64"/>
      <c r="SYP53" s="64"/>
      <c r="SYQ53" s="64"/>
      <c r="SYR53" s="64"/>
      <c r="SYS53" s="64"/>
      <c r="SYT53" s="64"/>
      <c r="SYU53" s="64"/>
      <c r="SYV53" s="64"/>
      <c r="SYW53" s="64"/>
      <c r="SYX53" s="64"/>
      <c r="SYY53" s="64"/>
      <c r="SYZ53" s="64"/>
      <c r="SZA53" s="64"/>
      <c r="SZB53" s="64"/>
      <c r="SZC53" s="64"/>
      <c r="SZD53" s="64"/>
      <c r="SZE53" s="64"/>
      <c r="SZF53" s="64"/>
      <c r="SZG53" s="64"/>
      <c r="SZH53" s="64"/>
      <c r="SZI53" s="64"/>
      <c r="SZJ53" s="64"/>
      <c r="SZK53" s="64"/>
      <c r="SZL53" s="64"/>
      <c r="SZM53" s="64"/>
      <c r="SZN53" s="64"/>
      <c r="SZO53" s="64"/>
      <c r="SZP53" s="64"/>
      <c r="SZQ53" s="64"/>
      <c r="SZR53" s="64"/>
      <c r="SZS53" s="64"/>
      <c r="SZT53" s="64"/>
      <c r="SZU53" s="64"/>
      <c r="SZV53" s="64"/>
      <c r="SZW53" s="64"/>
      <c r="SZX53" s="64"/>
      <c r="SZY53" s="64"/>
      <c r="SZZ53" s="64"/>
      <c r="TAA53" s="64"/>
      <c r="TAB53" s="64"/>
      <c r="TAC53" s="64"/>
      <c r="TAD53" s="64"/>
      <c r="TAE53" s="64"/>
      <c r="TAF53" s="64"/>
      <c r="TAG53" s="64"/>
      <c r="TAH53" s="64"/>
      <c r="TAI53" s="64"/>
      <c r="TAJ53" s="64"/>
      <c r="TAK53" s="64"/>
      <c r="TAL53" s="64"/>
      <c r="TAM53" s="64"/>
      <c r="TAN53" s="64"/>
      <c r="TAO53" s="64"/>
      <c r="TAP53" s="64"/>
      <c r="TAQ53" s="64"/>
      <c r="TAR53" s="64"/>
      <c r="TAS53" s="64"/>
      <c r="TAT53" s="64"/>
      <c r="TAU53" s="64"/>
      <c r="TAV53" s="64"/>
      <c r="TAW53" s="64"/>
      <c r="TAX53" s="64"/>
      <c r="TAY53" s="64"/>
      <c r="TAZ53" s="64"/>
      <c r="TBA53" s="64"/>
      <c r="TBB53" s="64"/>
      <c r="TBC53" s="64"/>
      <c r="TBD53" s="64"/>
      <c r="TBE53" s="64"/>
      <c r="TBF53" s="64"/>
      <c r="TBG53" s="64"/>
      <c r="TBH53" s="64"/>
      <c r="TBI53" s="64"/>
      <c r="TBJ53" s="64"/>
      <c r="TBK53" s="64"/>
      <c r="TBL53" s="64"/>
      <c r="TBM53" s="64"/>
      <c r="TBN53" s="64"/>
      <c r="TBO53" s="64"/>
      <c r="TBP53" s="64"/>
      <c r="TBQ53" s="64"/>
      <c r="TBR53" s="64"/>
      <c r="TBS53" s="64"/>
      <c r="TBT53" s="64"/>
      <c r="TBU53" s="64"/>
      <c r="TBV53" s="64"/>
      <c r="TBW53" s="64"/>
      <c r="TBX53" s="64"/>
      <c r="TBY53" s="64"/>
      <c r="TBZ53" s="64"/>
      <c r="TCA53" s="64"/>
      <c r="TCB53" s="64"/>
      <c r="TCC53" s="64"/>
      <c r="TCD53" s="64"/>
      <c r="TCE53" s="64"/>
      <c r="TCF53" s="64"/>
      <c r="TCG53" s="64"/>
      <c r="TCH53" s="64"/>
      <c r="TCI53" s="64"/>
      <c r="TCJ53" s="64"/>
      <c r="TCK53" s="64"/>
      <c r="TCL53" s="64"/>
      <c r="TCM53" s="64"/>
      <c r="TCN53" s="64"/>
      <c r="TCO53" s="64"/>
      <c r="TCP53" s="64"/>
      <c r="TCQ53" s="64"/>
      <c r="TCR53" s="64"/>
      <c r="TCS53" s="64"/>
      <c r="TCT53" s="64"/>
      <c r="TCU53" s="64"/>
      <c r="TCV53" s="64"/>
      <c r="TCW53" s="64"/>
      <c r="TCX53" s="64"/>
      <c r="TCY53" s="64"/>
      <c r="TCZ53" s="64"/>
      <c r="TDA53" s="64"/>
      <c r="TDB53" s="64"/>
      <c r="TDC53" s="64"/>
      <c r="TDD53" s="64"/>
      <c r="TDE53" s="64"/>
      <c r="TDF53" s="64"/>
      <c r="TDG53" s="64"/>
      <c r="TDH53" s="64"/>
      <c r="TDI53" s="64"/>
      <c r="TDJ53" s="64"/>
      <c r="TDK53" s="64"/>
      <c r="TDL53" s="64"/>
      <c r="TDM53" s="64"/>
      <c r="TDN53" s="64"/>
      <c r="TDO53" s="64"/>
      <c r="TDP53" s="64"/>
      <c r="TDQ53" s="64"/>
      <c r="TDR53" s="64"/>
      <c r="TDS53" s="64"/>
      <c r="TDT53" s="64"/>
      <c r="TDU53" s="64"/>
      <c r="TDV53" s="64"/>
      <c r="TDW53" s="64"/>
      <c r="TDX53" s="64"/>
      <c r="TDY53" s="64"/>
      <c r="TDZ53" s="64"/>
      <c r="TEA53" s="64"/>
      <c r="TEB53" s="64"/>
      <c r="TEC53" s="64"/>
      <c r="TED53" s="64"/>
      <c r="TEE53" s="64"/>
      <c r="TEF53" s="64"/>
      <c r="TEG53" s="64"/>
      <c r="TEH53" s="64"/>
      <c r="TEI53" s="64"/>
      <c r="TEJ53" s="64"/>
      <c r="TEK53" s="64"/>
      <c r="TEL53" s="64"/>
      <c r="TEM53" s="64"/>
      <c r="TEN53" s="64"/>
      <c r="TEO53" s="64"/>
      <c r="TEP53" s="64"/>
      <c r="TEQ53" s="64"/>
      <c r="TER53" s="64"/>
      <c r="TES53" s="64"/>
      <c r="TET53" s="64"/>
      <c r="TEU53" s="64"/>
      <c r="TEV53" s="64"/>
      <c r="TEW53" s="64"/>
      <c r="TEX53" s="64"/>
      <c r="TEY53" s="64"/>
      <c r="TEZ53" s="64"/>
      <c r="TFA53" s="64"/>
      <c r="TFB53" s="64"/>
      <c r="TFC53" s="64"/>
      <c r="TFD53" s="64"/>
      <c r="TFE53" s="64"/>
      <c r="TFF53" s="64"/>
      <c r="TFG53" s="64"/>
      <c r="TFH53" s="64"/>
      <c r="TFI53" s="64"/>
      <c r="TFJ53" s="64"/>
      <c r="TFK53" s="64"/>
      <c r="TFL53" s="64"/>
      <c r="TFM53" s="64"/>
      <c r="TFN53" s="64"/>
      <c r="TFO53" s="64"/>
      <c r="TFP53" s="64"/>
      <c r="TFQ53" s="64"/>
      <c r="TFR53" s="64"/>
      <c r="TFS53" s="64"/>
      <c r="TFT53" s="64"/>
      <c r="TFU53" s="64"/>
      <c r="TFV53" s="64"/>
      <c r="TFW53" s="64"/>
      <c r="TFX53" s="64"/>
      <c r="TFY53" s="64"/>
      <c r="TFZ53" s="64"/>
      <c r="TGA53" s="64"/>
      <c r="TGB53" s="64"/>
      <c r="TGC53" s="64"/>
      <c r="TGD53" s="64"/>
      <c r="TGE53" s="64"/>
      <c r="TGF53" s="64"/>
      <c r="TGG53" s="64"/>
      <c r="TGH53" s="64"/>
      <c r="TGI53" s="64"/>
      <c r="TGJ53" s="64"/>
      <c r="TGK53" s="64"/>
      <c r="TGL53" s="64"/>
      <c r="TGM53" s="64"/>
      <c r="TGN53" s="64"/>
      <c r="TGO53" s="64"/>
      <c r="TGP53" s="64"/>
      <c r="TGQ53" s="64"/>
      <c r="TGR53" s="64"/>
      <c r="TGS53" s="64"/>
      <c r="TGT53" s="64"/>
      <c r="TGU53" s="64"/>
      <c r="TGV53" s="64"/>
      <c r="TGW53" s="64"/>
      <c r="TGX53" s="64"/>
      <c r="TGY53" s="64"/>
      <c r="TGZ53" s="64"/>
      <c r="THA53" s="64"/>
      <c r="THB53" s="64"/>
      <c r="THC53" s="64"/>
      <c r="THD53" s="64"/>
      <c r="THE53" s="64"/>
      <c r="THF53" s="64"/>
      <c r="THG53" s="64"/>
      <c r="THH53" s="64"/>
      <c r="THI53" s="64"/>
      <c r="THJ53" s="64"/>
      <c r="THK53" s="64"/>
      <c r="THL53" s="64"/>
      <c r="THM53" s="64"/>
      <c r="THN53" s="64"/>
      <c r="THO53" s="64"/>
      <c r="THP53" s="64"/>
      <c r="THQ53" s="64"/>
      <c r="THR53" s="64"/>
      <c r="THS53" s="64"/>
      <c r="THT53" s="64"/>
      <c r="THU53" s="64"/>
      <c r="THV53" s="64"/>
      <c r="THW53" s="64"/>
      <c r="THX53" s="64"/>
      <c r="THY53" s="64"/>
      <c r="THZ53" s="64"/>
      <c r="TIA53" s="64"/>
      <c r="TIB53" s="64"/>
      <c r="TIC53" s="64"/>
      <c r="TID53" s="64"/>
      <c r="TIE53" s="64"/>
      <c r="TIF53" s="64"/>
      <c r="TIG53" s="64"/>
      <c r="TIH53" s="64"/>
      <c r="TII53" s="64"/>
      <c r="TIJ53" s="64"/>
      <c r="TIK53" s="64"/>
      <c r="TIL53" s="64"/>
      <c r="TIM53" s="64"/>
      <c r="TIN53" s="64"/>
      <c r="TIO53" s="64"/>
      <c r="TIP53" s="64"/>
      <c r="TIQ53" s="64"/>
      <c r="TIR53" s="64"/>
      <c r="TIS53" s="64"/>
      <c r="TIT53" s="64"/>
      <c r="TIU53" s="64"/>
      <c r="TIV53" s="64"/>
      <c r="TIW53" s="64"/>
      <c r="TIX53" s="64"/>
      <c r="TIY53" s="64"/>
      <c r="TIZ53" s="64"/>
      <c r="TJA53" s="64"/>
      <c r="TJB53" s="64"/>
      <c r="TJC53" s="64"/>
      <c r="TJD53" s="64"/>
      <c r="TJE53" s="64"/>
      <c r="TJF53" s="64"/>
      <c r="TJG53" s="64"/>
      <c r="TJH53" s="64"/>
      <c r="TJI53" s="64"/>
      <c r="TJJ53" s="64"/>
      <c r="TJK53" s="64"/>
      <c r="TJL53" s="64"/>
      <c r="TJM53" s="64"/>
      <c r="TJN53" s="64"/>
      <c r="TJO53" s="64"/>
      <c r="TJP53" s="64"/>
      <c r="TJQ53" s="64"/>
      <c r="TJR53" s="64"/>
      <c r="TJS53" s="64"/>
      <c r="TJT53" s="64"/>
      <c r="TJU53" s="64"/>
      <c r="TJV53" s="64"/>
      <c r="TJW53" s="64"/>
      <c r="TJX53" s="64"/>
      <c r="TJY53" s="64"/>
      <c r="TJZ53" s="64"/>
      <c r="TKA53" s="64"/>
      <c r="TKB53" s="64"/>
      <c r="TKC53" s="64"/>
      <c r="TKD53" s="64"/>
      <c r="TKE53" s="64"/>
      <c r="TKF53" s="64"/>
      <c r="TKG53" s="64"/>
      <c r="TKH53" s="64"/>
      <c r="TKI53" s="64"/>
      <c r="TKJ53" s="64"/>
      <c r="TKK53" s="64"/>
      <c r="TKL53" s="64"/>
      <c r="TKM53" s="64"/>
      <c r="TKN53" s="64"/>
      <c r="TKO53" s="64"/>
      <c r="TKP53" s="64"/>
      <c r="TKQ53" s="64"/>
      <c r="TKR53" s="64"/>
      <c r="TKS53" s="64"/>
      <c r="TKT53" s="64"/>
      <c r="TKU53" s="64"/>
      <c r="TKV53" s="64"/>
      <c r="TKW53" s="64"/>
      <c r="TKX53" s="64"/>
      <c r="TKY53" s="64"/>
      <c r="TKZ53" s="64"/>
      <c r="TLA53" s="64"/>
      <c r="TLB53" s="64"/>
      <c r="TLC53" s="64"/>
      <c r="TLD53" s="64"/>
      <c r="TLE53" s="64"/>
      <c r="TLF53" s="64"/>
      <c r="TLG53" s="64"/>
      <c r="TLH53" s="64"/>
      <c r="TLI53" s="64"/>
      <c r="TLJ53" s="64"/>
      <c r="TLK53" s="64"/>
      <c r="TLL53" s="64"/>
      <c r="TLM53" s="64"/>
      <c r="TLN53" s="64"/>
      <c r="TLO53" s="64"/>
      <c r="TLP53" s="64"/>
      <c r="TLQ53" s="64"/>
      <c r="TLR53" s="64"/>
      <c r="TLS53" s="64"/>
      <c r="TLT53" s="64"/>
      <c r="TLU53" s="64"/>
      <c r="TLV53" s="64"/>
      <c r="TLW53" s="64"/>
      <c r="TLX53" s="64"/>
      <c r="TLY53" s="64"/>
      <c r="TLZ53" s="64"/>
      <c r="TMA53" s="64"/>
      <c r="TMB53" s="64"/>
      <c r="TMC53" s="64"/>
      <c r="TMD53" s="64"/>
      <c r="TME53" s="64"/>
      <c r="TMF53" s="64"/>
      <c r="TMG53" s="64"/>
      <c r="TMH53" s="64"/>
      <c r="TMI53" s="64"/>
      <c r="TMJ53" s="64"/>
      <c r="TMK53" s="64"/>
      <c r="TML53" s="64"/>
      <c r="TMM53" s="64"/>
      <c r="TMN53" s="64"/>
      <c r="TMO53" s="64"/>
      <c r="TMP53" s="64"/>
      <c r="TMQ53" s="64"/>
      <c r="TMR53" s="64"/>
      <c r="TMS53" s="64"/>
      <c r="TMT53" s="64"/>
      <c r="TMU53" s="64"/>
      <c r="TMV53" s="64"/>
      <c r="TMW53" s="64"/>
      <c r="TMX53" s="64"/>
      <c r="TMY53" s="64"/>
      <c r="TMZ53" s="64"/>
      <c r="TNA53" s="64"/>
      <c r="TNB53" s="64"/>
      <c r="TNC53" s="64"/>
      <c r="TND53" s="64"/>
      <c r="TNE53" s="64"/>
      <c r="TNF53" s="64"/>
      <c r="TNG53" s="64"/>
      <c r="TNH53" s="64"/>
      <c r="TNI53" s="64"/>
      <c r="TNJ53" s="64"/>
      <c r="TNK53" s="64"/>
      <c r="TNL53" s="64"/>
      <c r="TNM53" s="64"/>
      <c r="TNN53" s="64"/>
      <c r="TNO53" s="64"/>
      <c r="TNP53" s="64"/>
      <c r="TNQ53" s="64"/>
      <c r="TNR53" s="64"/>
      <c r="TNS53" s="64"/>
      <c r="TNT53" s="64"/>
      <c r="TNU53" s="64"/>
      <c r="TNV53" s="64"/>
      <c r="TNW53" s="64"/>
      <c r="TNX53" s="64"/>
      <c r="TNY53" s="64"/>
      <c r="TNZ53" s="64"/>
      <c r="TOA53" s="64"/>
      <c r="TOB53" s="64"/>
      <c r="TOC53" s="64"/>
      <c r="TOD53" s="64"/>
      <c r="TOE53" s="64"/>
      <c r="TOF53" s="64"/>
      <c r="TOG53" s="64"/>
      <c r="TOH53" s="64"/>
      <c r="TOI53" s="64"/>
      <c r="TOJ53" s="64"/>
      <c r="TOK53" s="64"/>
      <c r="TOL53" s="64"/>
      <c r="TOM53" s="64"/>
      <c r="TON53" s="64"/>
      <c r="TOO53" s="64"/>
      <c r="TOP53" s="64"/>
      <c r="TOQ53" s="64"/>
      <c r="TOR53" s="64"/>
      <c r="TOS53" s="64"/>
      <c r="TOT53" s="64"/>
      <c r="TOU53" s="64"/>
      <c r="TOV53" s="64"/>
      <c r="TOW53" s="64"/>
      <c r="TOX53" s="64"/>
      <c r="TOY53" s="64"/>
      <c r="TOZ53" s="64"/>
      <c r="TPA53" s="64"/>
      <c r="TPB53" s="64"/>
      <c r="TPC53" s="64"/>
      <c r="TPD53" s="64"/>
      <c r="TPE53" s="64"/>
      <c r="TPF53" s="64"/>
      <c r="TPG53" s="64"/>
      <c r="TPH53" s="64"/>
      <c r="TPI53" s="64"/>
      <c r="TPJ53" s="64"/>
      <c r="TPK53" s="64"/>
      <c r="TPL53" s="64"/>
      <c r="TPM53" s="64"/>
      <c r="TPN53" s="64"/>
      <c r="TPO53" s="64"/>
      <c r="TPP53" s="64"/>
      <c r="TPQ53" s="64"/>
      <c r="TPR53" s="64"/>
      <c r="TPS53" s="64"/>
      <c r="TPT53" s="64"/>
      <c r="TPU53" s="64"/>
      <c r="TPV53" s="64"/>
      <c r="TPW53" s="64"/>
      <c r="TPX53" s="64"/>
      <c r="TPY53" s="64"/>
      <c r="TPZ53" s="64"/>
      <c r="TQA53" s="64"/>
      <c r="TQB53" s="64"/>
      <c r="TQC53" s="64"/>
      <c r="TQD53" s="64"/>
      <c r="TQE53" s="64"/>
      <c r="TQF53" s="64"/>
      <c r="TQG53" s="64"/>
      <c r="TQH53" s="64"/>
      <c r="TQI53" s="64"/>
      <c r="TQJ53" s="64"/>
      <c r="TQK53" s="64"/>
      <c r="TQL53" s="64"/>
      <c r="TQM53" s="64"/>
      <c r="TQN53" s="64"/>
      <c r="TQO53" s="64"/>
      <c r="TQP53" s="64"/>
      <c r="TQQ53" s="64"/>
      <c r="TQR53" s="64"/>
      <c r="TQS53" s="64"/>
      <c r="TQT53" s="64"/>
      <c r="TQU53" s="64"/>
      <c r="TQV53" s="64"/>
      <c r="TQW53" s="64"/>
      <c r="TQX53" s="64"/>
      <c r="TQY53" s="64"/>
      <c r="TQZ53" s="64"/>
      <c r="TRA53" s="64"/>
      <c r="TRB53" s="64"/>
      <c r="TRC53" s="64"/>
      <c r="TRD53" s="64"/>
      <c r="TRE53" s="64"/>
      <c r="TRF53" s="64"/>
      <c r="TRG53" s="64"/>
      <c r="TRH53" s="64"/>
      <c r="TRI53" s="64"/>
      <c r="TRJ53" s="64"/>
      <c r="TRK53" s="64"/>
      <c r="TRL53" s="64"/>
      <c r="TRM53" s="64"/>
      <c r="TRN53" s="64"/>
      <c r="TRO53" s="64"/>
      <c r="TRP53" s="64"/>
      <c r="TRQ53" s="64"/>
      <c r="TRR53" s="64"/>
      <c r="TRS53" s="64"/>
      <c r="TRT53" s="64"/>
      <c r="TRU53" s="64"/>
      <c r="TRV53" s="64"/>
      <c r="TRW53" s="64"/>
      <c r="TRX53" s="64"/>
      <c r="TRY53" s="64"/>
      <c r="TRZ53" s="64"/>
      <c r="TSA53" s="64"/>
      <c r="TSB53" s="64"/>
      <c r="TSC53" s="64"/>
      <c r="TSD53" s="64"/>
      <c r="TSE53" s="64"/>
      <c r="TSF53" s="64"/>
      <c r="TSG53" s="64"/>
      <c r="TSH53" s="64"/>
      <c r="TSI53" s="64"/>
      <c r="TSJ53" s="64"/>
      <c r="TSK53" s="64"/>
      <c r="TSL53" s="64"/>
      <c r="TSM53" s="64"/>
      <c r="TSN53" s="64"/>
      <c r="TSO53" s="64"/>
      <c r="TSP53" s="64"/>
      <c r="TSQ53" s="64"/>
      <c r="TSR53" s="64"/>
      <c r="TSS53" s="64"/>
      <c r="TST53" s="64"/>
      <c r="TSU53" s="64"/>
      <c r="TSV53" s="64"/>
      <c r="TSW53" s="64"/>
      <c r="TSX53" s="64"/>
      <c r="TSY53" s="64"/>
      <c r="TSZ53" s="64"/>
      <c r="TTA53" s="64"/>
      <c r="TTB53" s="64"/>
      <c r="TTC53" s="64"/>
      <c r="TTD53" s="64"/>
      <c r="TTE53" s="64"/>
      <c r="TTF53" s="64"/>
      <c r="TTG53" s="64"/>
      <c r="TTH53" s="64"/>
      <c r="TTI53" s="64"/>
      <c r="TTJ53" s="64"/>
      <c r="TTK53" s="64"/>
      <c r="TTL53" s="64"/>
      <c r="TTM53" s="64"/>
      <c r="TTN53" s="64"/>
      <c r="TTO53" s="64"/>
      <c r="TTP53" s="64"/>
      <c r="TTQ53" s="64"/>
      <c r="TTR53" s="64"/>
      <c r="TTS53" s="64"/>
      <c r="TTT53" s="64"/>
      <c r="TTU53" s="64"/>
      <c r="TTV53" s="64"/>
      <c r="TTW53" s="64"/>
      <c r="TTX53" s="64"/>
      <c r="TTY53" s="64"/>
      <c r="TTZ53" s="64"/>
      <c r="TUA53" s="64"/>
      <c r="TUB53" s="64"/>
      <c r="TUC53" s="64"/>
      <c r="TUD53" s="64"/>
      <c r="TUE53" s="64"/>
      <c r="TUF53" s="64"/>
      <c r="TUG53" s="64"/>
      <c r="TUH53" s="64"/>
      <c r="TUI53" s="64"/>
      <c r="TUJ53" s="64"/>
      <c r="TUK53" s="64"/>
      <c r="TUL53" s="64"/>
      <c r="TUM53" s="64"/>
      <c r="TUN53" s="64"/>
      <c r="TUO53" s="64"/>
      <c r="TUP53" s="64"/>
      <c r="TUQ53" s="64"/>
      <c r="TUR53" s="64"/>
      <c r="TUS53" s="64"/>
      <c r="TUT53" s="64"/>
      <c r="TUU53" s="64"/>
      <c r="TUV53" s="64"/>
      <c r="TUW53" s="64"/>
      <c r="TUX53" s="64"/>
      <c r="TUY53" s="64"/>
      <c r="TUZ53" s="64"/>
      <c r="TVA53" s="64"/>
      <c r="TVB53" s="64"/>
      <c r="TVC53" s="64"/>
      <c r="TVD53" s="64"/>
      <c r="TVE53" s="64"/>
      <c r="TVF53" s="64"/>
      <c r="TVG53" s="64"/>
      <c r="TVH53" s="64"/>
      <c r="TVI53" s="64"/>
      <c r="TVJ53" s="64"/>
      <c r="TVK53" s="64"/>
      <c r="TVL53" s="64"/>
      <c r="TVM53" s="64"/>
      <c r="TVN53" s="64"/>
      <c r="TVO53" s="64"/>
      <c r="TVP53" s="64"/>
      <c r="TVQ53" s="64"/>
      <c r="TVR53" s="64"/>
      <c r="TVS53" s="64"/>
      <c r="TVT53" s="64"/>
      <c r="TVU53" s="64"/>
      <c r="TVV53" s="64"/>
      <c r="TVW53" s="64"/>
      <c r="TVX53" s="64"/>
      <c r="TVY53" s="64"/>
      <c r="TVZ53" s="64"/>
      <c r="TWA53" s="64"/>
      <c r="TWB53" s="64"/>
      <c r="TWC53" s="64"/>
      <c r="TWD53" s="64"/>
      <c r="TWE53" s="64"/>
      <c r="TWF53" s="64"/>
      <c r="TWG53" s="64"/>
      <c r="TWH53" s="64"/>
      <c r="TWI53" s="64"/>
      <c r="TWJ53" s="64"/>
      <c r="TWK53" s="64"/>
      <c r="TWL53" s="64"/>
      <c r="TWM53" s="64"/>
      <c r="TWN53" s="64"/>
      <c r="TWO53" s="64"/>
      <c r="TWP53" s="64"/>
      <c r="TWQ53" s="64"/>
      <c r="TWR53" s="64"/>
      <c r="TWS53" s="64"/>
      <c r="TWT53" s="64"/>
      <c r="TWU53" s="64"/>
      <c r="TWV53" s="64"/>
      <c r="TWW53" s="64"/>
      <c r="TWX53" s="64"/>
      <c r="TWY53" s="64"/>
      <c r="TWZ53" s="64"/>
      <c r="TXA53" s="64"/>
      <c r="TXB53" s="64"/>
      <c r="TXC53" s="64"/>
      <c r="TXD53" s="64"/>
      <c r="TXE53" s="64"/>
      <c r="TXF53" s="64"/>
      <c r="TXG53" s="64"/>
      <c r="TXH53" s="64"/>
      <c r="TXI53" s="64"/>
      <c r="TXJ53" s="64"/>
      <c r="TXK53" s="64"/>
      <c r="TXL53" s="64"/>
      <c r="TXM53" s="64"/>
      <c r="TXN53" s="64"/>
      <c r="TXO53" s="64"/>
      <c r="TXP53" s="64"/>
      <c r="TXQ53" s="64"/>
      <c r="TXR53" s="64"/>
      <c r="TXS53" s="64"/>
      <c r="TXT53" s="64"/>
      <c r="TXU53" s="64"/>
      <c r="TXV53" s="64"/>
      <c r="TXW53" s="64"/>
      <c r="TXX53" s="64"/>
      <c r="TXY53" s="64"/>
      <c r="TXZ53" s="64"/>
      <c r="TYA53" s="64"/>
      <c r="TYB53" s="64"/>
      <c r="TYC53" s="64"/>
      <c r="TYD53" s="64"/>
      <c r="TYE53" s="64"/>
      <c r="TYF53" s="64"/>
      <c r="TYG53" s="64"/>
      <c r="TYH53" s="64"/>
      <c r="TYI53" s="64"/>
      <c r="TYJ53" s="64"/>
      <c r="TYK53" s="64"/>
      <c r="TYL53" s="64"/>
      <c r="TYM53" s="64"/>
      <c r="TYN53" s="64"/>
      <c r="TYO53" s="64"/>
      <c r="TYP53" s="64"/>
      <c r="TYQ53" s="64"/>
      <c r="TYR53" s="64"/>
      <c r="TYS53" s="64"/>
      <c r="TYT53" s="64"/>
      <c r="TYU53" s="64"/>
      <c r="TYV53" s="64"/>
      <c r="TYW53" s="64"/>
      <c r="TYX53" s="64"/>
      <c r="TYY53" s="64"/>
      <c r="TYZ53" s="64"/>
      <c r="TZA53" s="64"/>
      <c r="TZB53" s="64"/>
      <c r="TZC53" s="64"/>
      <c r="TZD53" s="64"/>
      <c r="TZE53" s="64"/>
      <c r="TZF53" s="64"/>
      <c r="TZG53" s="64"/>
      <c r="TZH53" s="64"/>
      <c r="TZI53" s="64"/>
      <c r="TZJ53" s="64"/>
      <c r="TZK53" s="64"/>
      <c r="TZL53" s="64"/>
      <c r="TZM53" s="64"/>
      <c r="TZN53" s="64"/>
      <c r="TZO53" s="64"/>
      <c r="TZP53" s="64"/>
      <c r="TZQ53" s="64"/>
      <c r="TZR53" s="64"/>
      <c r="TZS53" s="64"/>
      <c r="TZT53" s="64"/>
      <c r="TZU53" s="64"/>
      <c r="TZV53" s="64"/>
      <c r="TZW53" s="64"/>
      <c r="TZX53" s="64"/>
      <c r="TZY53" s="64"/>
      <c r="TZZ53" s="64"/>
      <c r="UAA53" s="64"/>
      <c r="UAB53" s="64"/>
      <c r="UAC53" s="64"/>
      <c r="UAD53" s="64"/>
      <c r="UAE53" s="64"/>
      <c r="UAF53" s="64"/>
      <c r="UAG53" s="64"/>
      <c r="UAH53" s="64"/>
      <c r="UAI53" s="64"/>
      <c r="UAJ53" s="64"/>
      <c r="UAK53" s="64"/>
      <c r="UAL53" s="64"/>
      <c r="UAM53" s="64"/>
      <c r="UAN53" s="64"/>
      <c r="UAO53" s="64"/>
      <c r="UAP53" s="64"/>
      <c r="UAQ53" s="64"/>
      <c r="UAR53" s="64"/>
      <c r="UAS53" s="64"/>
      <c r="UAT53" s="64"/>
      <c r="UAU53" s="64"/>
      <c r="UAV53" s="64"/>
      <c r="UAW53" s="64"/>
      <c r="UAX53" s="64"/>
      <c r="UAY53" s="64"/>
      <c r="UAZ53" s="64"/>
      <c r="UBA53" s="64"/>
      <c r="UBB53" s="64"/>
      <c r="UBC53" s="64"/>
      <c r="UBD53" s="64"/>
      <c r="UBE53" s="64"/>
      <c r="UBF53" s="64"/>
      <c r="UBG53" s="64"/>
      <c r="UBH53" s="64"/>
      <c r="UBI53" s="64"/>
      <c r="UBJ53" s="64"/>
      <c r="UBK53" s="64"/>
      <c r="UBL53" s="64"/>
      <c r="UBM53" s="64"/>
      <c r="UBN53" s="64"/>
      <c r="UBO53" s="64"/>
      <c r="UBP53" s="64"/>
      <c r="UBQ53" s="64"/>
      <c r="UBR53" s="64"/>
      <c r="UBS53" s="64"/>
      <c r="UBT53" s="64"/>
      <c r="UBU53" s="64"/>
      <c r="UBV53" s="64"/>
      <c r="UBW53" s="64"/>
      <c r="UBX53" s="64"/>
      <c r="UBY53" s="64"/>
      <c r="UBZ53" s="64"/>
      <c r="UCA53" s="64"/>
      <c r="UCB53" s="64"/>
      <c r="UCC53" s="64"/>
      <c r="UCD53" s="64"/>
      <c r="UCE53" s="64"/>
      <c r="UCF53" s="64"/>
      <c r="UCG53" s="64"/>
      <c r="UCH53" s="64"/>
      <c r="UCI53" s="64"/>
      <c r="UCJ53" s="64"/>
      <c r="UCK53" s="64"/>
      <c r="UCL53" s="64"/>
      <c r="UCM53" s="64"/>
      <c r="UCN53" s="64"/>
      <c r="UCO53" s="64"/>
      <c r="UCP53" s="64"/>
      <c r="UCQ53" s="64"/>
      <c r="UCR53" s="64"/>
      <c r="UCS53" s="64"/>
      <c r="UCT53" s="64"/>
      <c r="UCU53" s="64"/>
      <c r="UCV53" s="64"/>
      <c r="UCW53" s="64"/>
      <c r="UCX53" s="64"/>
      <c r="UCY53" s="64"/>
      <c r="UCZ53" s="64"/>
      <c r="UDA53" s="64"/>
      <c r="UDB53" s="64"/>
      <c r="UDC53" s="64"/>
      <c r="UDD53" s="64"/>
      <c r="UDE53" s="64"/>
      <c r="UDF53" s="64"/>
      <c r="UDG53" s="64"/>
      <c r="UDH53" s="64"/>
      <c r="UDI53" s="64"/>
      <c r="UDJ53" s="64"/>
      <c r="UDK53" s="64"/>
      <c r="UDL53" s="64"/>
      <c r="UDM53" s="64"/>
      <c r="UDN53" s="64"/>
      <c r="UDO53" s="64"/>
      <c r="UDP53" s="64"/>
      <c r="UDQ53" s="64"/>
      <c r="UDR53" s="64"/>
      <c r="UDS53" s="64"/>
      <c r="UDT53" s="64"/>
      <c r="UDU53" s="64"/>
      <c r="UDV53" s="64"/>
      <c r="UDW53" s="64"/>
      <c r="UDX53" s="64"/>
      <c r="UDY53" s="64"/>
      <c r="UDZ53" s="64"/>
      <c r="UEA53" s="64"/>
      <c r="UEB53" s="64"/>
      <c r="UEC53" s="64"/>
      <c r="UED53" s="64"/>
      <c r="UEE53" s="64"/>
      <c r="UEF53" s="64"/>
      <c r="UEG53" s="64"/>
      <c r="UEH53" s="64"/>
      <c r="UEI53" s="64"/>
      <c r="UEJ53" s="64"/>
      <c r="UEK53" s="64"/>
      <c r="UEL53" s="64"/>
      <c r="UEM53" s="64"/>
      <c r="UEN53" s="64"/>
      <c r="UEO53" s="64"/>
      <c r="UEP53" s="64"/>
      <c r="UEQ53" s="64"/>
      <c r="UER53" s="64"/>
      <c r="UES53" s="64"/>
      <c r="UET53" s="64"/>
      <c r="UEU53" s="64"/>
      <c r="UEV53" s="64"/>
      <c r="UEW53" s="64"/>
      <c r="UEX53" s="64"/>
      <c r="UEY53" s="64"/>
      <c r="UEZ53" s="64"/>
      <c r="UFA53" s="64"/>
      <c r="UFB53" s="64"/>
      <c r="UFC53" s="64"/>
      <c r="UFD53" s="64"/>
      <c r="UFE53" s="64"/>
      <c r="UFF53" s="64"/>
      <c r="UFG53" s="64"/>
      <c r="UFH53" s="64"/>
      <c r="UFI53" s="64"/>
      <c r="UFJ53" s="64"/>
      <c r="UFK53" s="64"/>
      <c r="UFL53" s="64"/>
      <c r="UFM53" s="64"/>
      <c r="UFN53" s="64"/>
      <c r="UFO53" s="64"/>
      <c r="UFP53" s="64"/>
      <c r="UFQ53" s="64"/>
      <c r="UFR53" s="64"/>
      <c r="UFS53" s="64"/>
      <c r="UFT53" s="64"/>
      <c r="UFU53" s="64"/>
      <c r="UFV53" s="64"/>
      <c r="UFW53" s="64"/>
      <c r="UFX53" s="64"/>
      <c r="UFY53" s="64"/>
      <c r="UFZ53" s="64"/>
      <c r="UGA53" s="64"/>
      <c r="UGB53" s="64"/>
      <c r="UGC53" s="64"/>
      <c r="UGD53" s="64"/>
      <c r="UGE53" s="64"/>
      <c r="UGF53" s="64"/>
      <c r="UGG53" s="64"/>
      <c r="UGH53" s="64"/>
      <c r="UGI53" s="64"/>
      <c r="UGJ53" s="64"/>
      <c r="UGK53" s="64"/>
      <c r="UGL53" s="64"/>
      <c r="UGM53" s="64"/>
      <c r="UGN53" s="64"/>
      <c r="UGO53" s="64"/>
      <c r="UGP53" s="64"/>
      <c r="UGQ53" s="64"/>
      <c r="UGR53" s="64"/>
      <c r="UGS53" s="64"/>
      <c r="UGT53" s="64"/>
      <c r="UGU53" s="64"/>
      <c r="UGV53" s="64"/>
      <c r="UGW53" s="64"/>
      <c r="UGX53" s="64"/>
      <c r="UGY53" s="64"/>
      <c r="UGZ53" s="64"/>
      <c r="UHA53" s="64"/>
      <c r="UHB53" s="64"/>
      <c r="UHC53" s="64"/>
      <c r="UHD53" s="64"/>
      <c r="UHE53" s="64"/>
      <c r="UHF53" s="64"/>
      <c r="UHG53" s="64"/>
      <c r="UHH53" s="64"/>
      <c r="UHI53" s="64"/>
      <c r="UHJ53" s="64"/>
      <c r="UHK53" s="64"/>
      <c r="UHL53" s="64"/>
      <c r="UHM53" s="64"/>
      <c r="UHN53" s="64"/>
      <c r="UHO53" s="64"/>
      <c r="UHP53" s="64"/>
      <c r="UHQ53" s="64"/>
      <c r="UHR53" s="64"/>
      <c r="UHS53" s="64"/>
      <c r="UHT53" s="64"/>
      <c r="UHU53" s="64"/>
      <c r="UHV53" s="64"/>
      <c r="UHW53" s="64"/>
      <c r="UHX53" s="64"/>
      <c r="UHY53" s="64"/>
      <c r="UHZ53" s="64"/>
      <c r="UIA53" s="64"/>
      <c r="UIB53" s="64"/>
      <c r="UIC53" s="64"/>
      <c r="UID53" s="64"/>
      <c r="UIE53" s="64"/>
      <c r="UIF53" s="64"/>
      <c r="UIG53" s="64"/>
      <c r="UIH53" s="64"/>
      <c r="UII53" s="64"/>
      <c r="UIJ53" s="64"/>
      <c r="UIK53" s="64"/>
      <c r="UIL53" s="64"/>
      <c r="UIM53" s="64"/>
      <c r="UIN53" s="64"/>
      <c r="UIO53" s="64"/>
      <c r="UIP53" s="64"/>
      <c r="UIQ53" s="64"/>
      <c r="UIR53" s="64"/>
      <c r="UIS53" s="64"/>
      <c r="UIT53" s="64"/>
      <c r="UIU53" s="64"/>
      <c r="UIV53" s="64"/>
      <c r="UIW53" s="64"/>
      <c r="UIX53" s="64"/>
      <c r="UIY53" s="64"/>
      <c r="UIZ53" s="64"/>
      <c r="UJA53" s="64"/>
      <c r="UJB53" s="64"/>
      <c r="UJC53" s="64"/>
      <c r="UJD53" s="64"/>
      <c r="UJE53" s="64"/>
      <c r="UJF53" s="64"/>
      <c r="UJG53" s="64"/>
      <c r="UJH53" s="64"/>
      <c r="UJI53" s="64"/>
      <c r="UJJ53" s="64"/>
      <c r="UJK53" s="64"/>
      <c r="UJL53" s="64"/>
      <c r="UJM53" s="64"/>
      <c r="UJN53" s="64"/>
      <c r="UJO53" s="64"/>
      <c r="UJP53" s="64"/>
      <c r="UJQ53" s="64"/>
      <c r="UJR53" s="64"/>
      <c r="UJS53" s="64"/>
      <c r="UJT53" s="64"/>
      <c r="UJU53" s="64"/>
      <c r="UJV53" s="64"/>
      <c r="UJW53" s="64"/>
      <c r="UJX53" s="64"/>
      <c r="UJY53" s="64"/>
      <c r="UJZ53" s="64"/>
      <c r="UKA53" s="64"/>
      <c r="UKB53" s="64"/>
      <c r="UKC53" s="64"/>
      <c r="UKD53" s="64"/>
      <c r="UKE53" s="64"/>
      <c r="UKF53" s="64"/>
      <c r="UKG53" s="64"/>
      <c r="UKH53" s="64"/>
      <c r="UKI53" s="64"/>
      <c r="UKJ53" s="64"/>
      <c r="UKK53" s="64"/>
      <c r="UKL53" s="64"/>
      <c r="UKM53" s="64"/>
      <c r="UKN53" s="64"/>
      <c r="UKO53" s="64"/>
      <c r="UKP53" s="64"/>
      <c r="UKQ53" s="64"/>
      <c r="UKR53" s="64"/>
      <c r="UKS53" s="64"/>
      <c r="UKT53" s="64"/>
      <c r="UKU53" s="64"/>
      <c r="UKV53" s="64"/>
      <c r="UKW53" s="64"/>
      <c r="UKX53" s="64"/>
      <c r="UKY53" s="64"/>
      <c r="UKZ53" s="64"/>
      <c r="ULA53" s="64"/>
      <c r="ULB53" s="64"/>
      <c r="ULC53" s="64"/>
      <c r="ULD53" s="64"/>
      <c r="ULE53" s="64"/>
      <c r="ULF53" s="64"/>
      <c r="ULG53" s="64"/>
      <c r="ULH53" s="64"/>
      <c r="ULI53" s="64"/>
      <c r="ULJ53" s="64"/>
      <c r="ULK53" s="64"/>
      <c r="ULL53" s="64"/>
      <c r="ULM53" s="64"/>
      <c r="ULN53" s="64"/>
      <c r="ULO53" s="64"/>
      <c r="ULP53" s="64"/>
      <c r="ULQ53" s="64"/>
      <c r="ULR53" s="64"/>
      <c r="ULS53" s="64"/>
      <c r="ULT53" s="64"/>
      <c r="ULU53" s="64"/>
      <c r="ULV53" s="64"/>
      <c r="ULW53" s="64"/>
      <c r="ULX53" s="64"/>
      <c r="ULY53" s="64"/>
      <c r="ULZ53" s="64"/>
      <c r="UMA53" s="64"/>
      <c r="UMB53" s="64"/>
      <c r="UMC53" s="64"/>
      <c r="UMD53" s="64"/>
      <c r="UME53" s="64"/>
      <c r="UMF53" s="64"/>
      <c r="UMG53" s="64"/>
      <c r="UMH53" s="64"/>
      <c r="UMI53" s="64"/>
      <c r="UMJ53" s="64"/>
      <c r="UMK53" s="64"/>
      <c r="UML53" s="64"/>
      <c r="UMM53" s="64"/>
      <c r="UMN53" s="64"/>
      <c r="UMO53" s="64"/>
      <c r="UMP53" s="64"/>
      <c r="UMQ53" s="64"/>
      <c r="UMR53" s="64"/>
      <c r="UMS53" s="64"/>
      <c r="UMT53" s="64"/>
      <c r="UMU53" s="64"/>
      <c r="UMV53" s="64"/>
      <c r="UMW53" s="64"/>
      <c r="UMX53" s="64"/>
      <c r="UMY53" s="64"/>
      <c r="UMZ53" s="64"/>
      <c r="UNA53" s="64"/>
      <c r="UNB53" s="64"/>
      <c r="UNC53" s="64"/>
      <c r="UND53" s="64"/>
      <c r="UNE53" s="64"/>
      <c r="UNF53" s="64"/>
      <c r="UNG53" s="64"/>
      <c r="UNH53" s="64"/>
      <c r="UNI53" s="64"/>
      <c r="UNJ53" s="64"/>
      <c r="UNK53" s="64"/>
      <c r="UNL53" s="64"/>
      <c r="UNM53" s="64"/>
      <c r="UNN53" s="64"/>
      <c r="UNO53" s="64"/>
      <c r="UNP53" s="64"/>
      <c r="UNQ53" s="64"/>
      <c r="UNR53" s="64"/>
      <c r="UNS53" s="64"/>
      <c r="UNT53" s="64"/>
      <c r="UNU53" s="64"/>
      <c r="UNV53" s="64"/>
      <c r="UNW53" s="64"/>
      <c r="UNX53" s="64"/>
      <c r="UNY53" s="64"/>
      <c r="UNZ53" s="64"/>
      <c r="UOA53" s="64"/>
      <c r="UOB53" s="64"/>
      <c r="UOC53" s="64"/>
      <c r="UOD53" s="64"/>
      <c r="UOE53" s="64"/>
      <c r="UOF53" s="64"/>
      <c r="UOG53" s="64"/>
      <c r="UOH53" s="64"/>
      <c r="UOI53" s="64"/>
      <c r="UOJ53" s="64"/>
      <c r="UOK53" s="64"/>
      <c r="UOL53" s="64"/>
      <c r="UOM53" s="64"/>
      <c r="UON53" s="64"/>
      <c r="UOO53" s="64"/>
      <c r="UOP53" s="64"/>
      <c r="UOQ53" s="64"/>
      <c r="UOR53" s="64"/>
      <c r="UOS53" s="64"/>
      <c r="UOT53" s="64"/>
      <c r="UOU53" s="64"/>
      <c r="UOV53" s="64"/>
      <c r="UOW53" s="64"/>
      <c r="UOX53" s="64"/>
      <c r="UOY53" s="64"/>
      <c r="UOZ53" s="64"/>
      <c r="UPA53" s="64"/>
      <c r="UPB53" s="64"/>
      <c r="UPC53" s="64"/>
      <c r="UPD53" s="64"/>
      <c r="UPE53" s="64"/>
      <c r="UPF53" s="64"/>
      <c r="UPG53" s="64"/>
      <c r="UPH53" s="64"/>
      <c r="UPI53" s="64"/>
      <c r="UPJ53" s="64"/>
      <c r="UPK53" s="64"/>
      <c r="UPL53" s="64"/>
      <c r="UPM53" s="64"/>
      <c r="UPN53" s="64"/>
      <c r="UPO53" s="64"/>
      <c r="UPP53" s="64"/>
      <c r="UPQ53" s="64"/>
      <c r="UPR53" s="64"/>
      <c r="UPS53" s="64"/>
      <c r="UPT53" s="64"/>
      <c r="UPU53" s="64"/>
      <c r="UPV53" s="64"/>
      <c r="UPW53" s="64"/>
      <c r="UPX53" s="64"/>
      <c r="UPY53" s="64"/>
      <c r="UPZ53" s="64"/>
      <c r="UQA53" s="64"/>
      <c r="UQB53" s="64"/>
      <c r="UQC53" s="64"/>
      <c r="UQD53" s="64"/>
      <c r="UQE53" s="64"/>
      <c r="UQF53" s="64"/>
      <c r="UQG53" s="64"/>
      <c r="UQH53" s="64"/>
      <c r="UQI53" s="64"/>
      <c r="UQJ53" s="64"/>
      <c r="UQK53" s="64"/>
      <c r="UQL53" s="64"/>
      <c r="UQM53" s="64"/>
      <c r="UQN53" s="64"/>
      <c r="UQO53" s="64"/>
      <c r="UQP53" s="64"/>
      <c r="UQQ53" s="64"/>
      <c r="UQR53" s="64"/>
      <c r="UQS53" s="64"/>
      <c r="UQT53" s="64"/>
      <c r="UQU53" s="64"/>
      <c r="UQV53" s="64"/>
      <c r="UQW53" s="64"/>
      <c r="UQX53" s="64"/>
      <c r="UQY53" s="64"/>
      <c r="UQZ53" s="64"/>
      <c r="URA53" s="64"/>
      <c r="URB53" s="64"/>
      <c r="URC53" s="64"/>
      <c r="URD53" s="64"/>
      <c r="URE53" s="64"/>
      <c r="URF53" s="64"/>
      <c r="URG53" s="64"/>
      <c r="URH53" s="64"/>
      <c r="URI53" s="64"/>
      <c r="URJ53" s="64"/>
      <c r="URK53" s="64"/>
      <c r="URL53" s="64"/>
      <c r="URM53" s="64"/>
      <c r="URN53" s="64"/>
      <c r="URO53" s="64"/>
      <c r="URP53" s="64"/>
      <c r="URQ53" s="64"/>
      <c r="URR53" s="64"/>
      <c r="URS53" s="64"/>
      <c r="URT53" s="64"/>
      <c r="URU53" s="64"/>
      <c r="URV53" s="64"/>
      <c r="URW53" s="64"/>
      <c r="URX53" s="64"/>
      <c r="URY53" s="64"/>
      <c r="URZ53" s="64"/>
      <c r="USA53" s="64"/>
      <c r="USB53" s="64"/>
      <c r="USC53" s="64"/>
      <c r="USD53" s="64"/>
      <c r="USE53" s="64"/>
      <c r="USF53" s="64"/>
      <c r="USG53" s="64"/>
      <c r="USH53" s="64"/>
      <c r="USI53" s="64"/>
      <c r="USJ53" s="64"/>
      <c r="USK53" s="64"/>
      <c r="USL53" s="64"/>
      <c r="USM53" s="64"/>
      <c r="USN53" s="64"/>
      <c r="USO53" s="64"/>
      <c r="USP53" s="64"/>
      <c r="USQ53" s="64"/>
      <c r="USR53" s="64"/>
      <c r="USS53" s="64"/>
      <c r="UST53" s="64"/>
      <c r="USU53" s="64"/>
      <c r="USV53" s="64"/>
      <c r="USW53" s="64"/>
      <c r="USX53" s="64"/>
      <c r="USY53" s="64"/>
      <c r="USZ53" s="64"/>
      <c r="UTA53" s="64"/>
      <c r="UTB53" s="64"/>
      <c r="UTC53" s="64"/>
      <c r="UTD53" s="64"/>
      <c r="UTE53" s="64"/>
      <c r="UTF53" s="64"/>
      <c r="UTG53" s="64"/>
      <c r="UTH53" s="64"/>
      <c r="UTI53" s="64"/>
      <c r="UTJ53" s="64"/>
      <c r="UTK53" s="64"/>
      <c r="UTL53" s="64"/>
      <c r="UTM53" s="64"/>
      <c r="UTN53" s="64"/>
      <c r="UTO53" s="64"/>
      <c r="UTP53" s="64"/>
      <c r="UTQ53" s="64"/>
      <c r="UTR53" s="64"/>
      <c r="UTS53" s="64"/>
      <c r="UTT53" s="64"/>
      <c r="UTU53" s="64"/>
      <c r="UTV53" s="64"/>
      <c r="UTW53" s="64"/>
      <c r="UTX53" s="64"/>
      <c r="UTY53" s="64"/>
      <c r="UTZ53" s="64"/>
      <c r="UUA53" s="64"/>
      <c r="UUB53" s="64"/>
      <c r="UUC53" s="64"/>
      <c r="UUD53" s="64"/>
      <c r="UUE53" s="64"/>
      <c r="UUF53" s="64"/>
      <c r="UUG53" s="64"/>
      <c r="UUH53" s="64"/>
      <c r="UUI53" s="64"/>
      <c r="UUJ53" s="64"/>
      <c r="UUK53" s="64"/>
      <c r="UUL53" s="64"/>
      <c r="UUM53" s="64"/>
      <c r="UUN53" s="64"/>
      <c r="UUO53" s="64"/>
      <c r="UUP53" s="64"/>
      <c r="UUQ53" s="64"/>
      <c r="UUR53" s="64"/>
      <c r="UUS53" s="64"/>
      <c r="UUT53" s="64"/>
      <c r="UUU53" s="64"/>
      <c r="UUV53" s="64"/>
      <c r="UUW53" s="64"/>
      <c r="UUX53" s="64"/>
      <c r="UUY53" s="64"/>
      <c r="UUZ53" s="64"/>
      <c r="UVA53" s="64"/>
      <c r="UVB53" s="64"/>
      <c r="UVC53" s="64"/>
      <c r="UVD53" s="64"/>
      <c r="UVE53" s="64"/>
      <c r="UVF53" s="64"/>
      <c r="UVG53" s="64"/>
      <c r="UVH53" s="64"/>
      <c r="UVI53" s="64"/>
      <c r="UVJ53" s="64"/>
      <c r="UVK53" s="64"/>
      <c r="UVL53" s="64"/>
      <c r="UVM53" s="64"/>
      <c r="UVN53" s="64"/>
      <c r="UVO53" s="64"/>
      <c r="UVP53" s="64"/>
      <c r="UVQ53" s="64"/>
      <c r="UVR53" s="64"/>
      <c r="UVS53" s="64"/>
      <c r="UVT53" s="64"/>
      <c r="UVU53" s="64"/>
      <c r="UVV53" s="64"/>
      <c r="UVW53" s="64"/>
      <c r="UVX53" s="64"/>
      <c r="UVY53" s="64"/>
      <c r="UVZ53" s="64"/>
      <c r="UWA53" s="64"/>
      <c r="UWB53" s="64"/>
      <c r="UWC53" s="64"/>
      <c r="UWD53" s="64"/>
      <c r="UWE53" s="64"/>
      <c r="UWF53" s="64"/>
      <c r="UWG53" s="64"/>
      <c r="UWH53" s="64"/>
      <c r="UWI53" s="64"/>
      <c r="UWJ53" s="64"/>
      <c r="UWK53" s="64"/>
      <c r="UWL53" s="64"/>
      <c r="UWM53" s="64"/>
      <c r="UWN53" s="64"/>
      <c r="UWO53" s="64"/>
      <c r="UWP53" s="64"/>
      <c r="UWQ53" s="64"/>
      <c r="UWR53" s="64"/>
      <c r="UWS53" s="64"/>
      <c r="UWT53" s="64"/>
      <c r="UWU53" s="64"/>
      <c r="UWV53" s="64"/>
      <c r="UWW53" s="64"/>
      <c r="UWX53" s="64"/>
      <c r="UWY53" s="64"/>
      <c r="UWZ53" s="64"/>
      <c r="UXA53" s="64"/>
      <c r="UXB53" s="64"/>
      <c r="UXC53" s="64"/>
      <c r="UXD53" s="64"/>
      <c r="UXE53" s="64"/>
      <c r="UXF53" s="64"/>
      <c r="UXG53" s="64"/>
      <c r="UXH53" s="64"/>
      <c r="UXI53" s="64"/>
      <c r="UXJ53" s="64"/>
      <c r="UXK53" s="64"/>
      <c r="UXL53" s="64"/>
      <c r="UXM53" s="64"/>
      <c r="UXN53" s="64"/>
      <c r="UXO53" s="64"/>
      <c r="UXP53" s="64"/>
      <c r="UXQ53" s="64"/>
      <c r="UXR53" s="64"/>
      <c r="UXS53" s="64"/>
      <c r="UXT53" s="64"/>
      <c r="UXU53" s="64"/>
      <c r="UXV53" s="64"/>
      <c r="UXW53" s="64"/>
      <c r="UXX53" s="64"/>
      <c r="UXY53" s="64"/>
      <c r="UXZ53" s="64"/>
      <c r="UYA53" s="64"/>
      <c r="UYB53" s="64"/>
      <c r="UYC53" s="64"/>
      <c r="UYD53" s="64"/>
      <c r="UYE53" s="64"/>
      <c r="UYF53" s="64"/>
      <c r="UYG53" s="64"/>
      <c r="UYH53" s="64"/>
      <c r="UYI53" s="64"/>
      <c r="UYJ53" s="64"/>
      <c r="UYK53" s="64"/>
      <c r="UYL53" s="64"/>
      <c r="UYM53" s="64"/>
      <c r="UYN53" s="64"/>
      <c r="UYO53" s="64"/>
      <c r="UYP53" s="64"/>
      <c r="UYQ53" s="64"/>
      <c r="UYR53" s="64"/>
      <c r="UYS53" s="64"/>
      <c r="UYT53" s="64"/>
      <c r="UYU53" s="64"/>
      <c r="UYV53" s="64"/>
      <c r="UYW53" s="64"/>
      <c r="UYX53" s="64"/>
      <c r="UYY53" s="64"/>
      <c r="UYZ53" s="64"/>
      <c r="UZA53" s="64"/>
      <c r="UZB53" s="64"/>
      <c r="UZC53" s="64"/>
      <c r="UZD53" s="64"/>
      <c r="UZE53" s="64"/>
      <c r="UZF53" s="64"/>
      <c r="UZG53" s="64"/>
      <c r="UZH53" s="64"/>
      <c r="UZI53" s="64"/>
      <c r="UZJ53" s="64"/>
      <c r="UZK53" s="64"/>
      <c r="UZL53" s="64"/>
      <c r="UZM53" s="64"/>
      <c r="UZN53" s="64"/>
      <c r="UZO53" s="64"/>
      <c r="UZP53" s="64"/>
      <c r="UZQ53" s="64"/>
      <c r="UZR53" s="64"/>
      <c r="UZS53" s="64"/>
      <c r="UZT53" s="64"/>
      <c r="UZU53" s="64"/>
      <c r="UZV53" s="64"/>
      <c r="UZW53" s="64"/>
      <c r="UZX53" s="64"/>
      <c r="UZY53" s="64"/>
      <c r="UZZ53" s="64"/>
      <c r="VAA53" s="64"/>
      <c r="VAB53" s="64"/>
      <c r="VAC53" s="64"/>
      <c r="VAD53" s="64"/>
      <c r="VAE53" s="64"/>
      <c r="VAF53" s="64"/>
      <c r="VAG53" s="64"/>
      <c r="VAH53" s="64"/>
      <c r="VAI53" s="64"/>
      <c r="VAJ53" s="64"/>
      <c r="VAK53" s="64"/>
      <c r="VAL53" s="64"/>
      <c r="VAM53" s="64"/>
      <c r="VAN53" s="64"/>
      <c r="VAO53" s="64"/>
      <c r="VAP53" s="64"/>
      <c r="VAQ53" s="64"/>
      <c r="VAR53" s="64"/>
      <c r="VAS53" s="64"/>
      <c r="VAT53" s="64"/>
      <c r="VAU53" s="64"/>
      <c r="VAV53" s="64"/>
      <c r="VAW53" s="64"/>
      <c r="VAX53" s="64"/>
      <c r="VAY53" s="64"/>
      <c r="VAZ53" s="64"/>
      <c r="VBA53" s="64"/>
      <c r="VBB53" s="64"/>
      <c r="VBC53" s="64"/>
      <c r="VBD53" s="64"/>
      <c r="VBE53" s="64"/>
      <c r="VBF53" s="64"/>
      <c r="VBG53" s="64"/>
      <c r="VBH53" s="64"/>
      <c r="VBI53" s="64"/>
      <c r="VBJ53" s="64"/>
      <c r="VBK53" s="64"/>
      <c r="VBL53" s="64"/>
      <c r="VBM53" s="64"/>
      <c r="VBN53" s="64"/>
      <c r="VBO53" s="64"/>
      <c r="VBP53" s="64"/>
      <c r="VBQ53" s="64"/>
      <c r="VBR53" s="64"/>
      <c r="VBS53" s="64"/>
      <c r="VBT53" s="64"/>
      <c r="VBU53" s="64"/>
      <c r="VBV53" s="64"/>
      <c r="VBW53" s="64"/>
      <c r="VBX53" s="64"/>
      <c r="VBY53" s="64"/>
      <c r="VBZ53" s="64"/>
      <c r="VCA53" s="64"/>
      <c r="VCB53" s="64"/>
      <c r="VCC53" s="64"/>
      <c r="VCD53" s="64"/>
      <c r="VCE53" s="64"/>
      <c r="VCF53" s="64"/>
      <c r="VCG53" s="64"/>
      <c r="VCH53" s="64"/>
      <c r="VCI53" s="64"/>
      <c r="VCJ53" s="64"/>
      <c r="VCK53" s="64"/>
      <c r="VCL53" s="64"/>
      <c r="VCM53" s="64"/>
      <c r="VCN53" s="64"/>
      <c r="VCO53" s="64"/>
      <c r="VCP53" s="64"/>
      <c r="VCQ53" s="64"/>
      <c r="VCR53" s="64"/>
      <c r="VCS53" s="64"/>
      <c r="VCT53" s="64"/>
      <c r="VCU53" s="64"/>
      <c r="VCV53" s="64"/>
      <c r="VCW53" s="64"/>
      <c r="VCX53" s="64"/>
      <c r="VCY53" s="64"/>
      <c r="VCZ53" s="64"/>
      <c r="VDA53" s="64"/>
      <c r="VDB53" s="64"/>
      <c r="VDC53" s="64"/>
      <c r="VDD53" s="64"/>
      <c r="VDE53" s="64"/>
      <c r="VDF53" s="64"/>
      <c r="VDG53" s="64"/>
      <c r="VDH53" s="64"/>
      <c r="VDI53" s="64"/>
      <c r="VDJ53" s="64"/>
      <c r="VDK53" s="64"/>
      <c r="VDL53" s="64"/>
      <c r="VDM53" s="64"/>
      <c r="VDN53" s="64"/>
      <c r="VDO53" s="64"/>
      <c r="VDP53" s="64"/>
      <c r="VDQ53" s="64"/>
      <c r="VDR53" s="64"/>
      <c r="VDS53" s="64"/>
      <c r="VDT53" s="64"/>
      <c r="VDU53" s="64"/>
      <c r="VDV53" s="64"/>
      <c r="VDW53" s="64"/>
      <c r="VDX53" s="64"/>
      <c r="VDY53" s="64"/>
      <c r="VDZ53" s="64"/>
      <c r="VEA53" s="64"/>
      <c r="VEB53" s="64"/>
      <c r="VEC53" s="64"/>
      <c r="VED53" s="64"/>
      <c r="VEE53" s="64"/>
      <c r="VEF53" s="64"/>
      <c r="VEG53" s="64"/>
      <c r="VEH53" s="64"/>
      <c r="VEI53" s="64"/>
      <c r="VEJ53" s="64"/>
      <c r="VEK53" s="64"/>
      <c r="VEL53" s="64"/>
      <c r="VEM53" s="64"/>
      <c r="VEN53" s="64"/>
      <c r="VEO53" s="64"/>
      <c r="VEP53" s="64"/>
      <c r="VEQ53" s="64"/>
      <c r="VER53" s="64"/>
      <c r="VES53" s="64"/>
      <c r="VET53" s="64"/>
      <c r="VEU53" s="64"/>
      <c r="VEV53" s="64"/>
      <c r="VEW53" s="64"/>
      <c r="VEX53" s="64"/>
      <c r="VEY53" s="64"/>
      <c r="VEZ53" s="64"/>
      <c r="VFA53" s="64"/>
      <c r="VFB53" s="64"/>
      <c r="VFC53" s="64"/>
      <c r="VFD53" s="64"/>
      <c r="VFE53" s="64"/>
      <c r="VFF53" s="64"/>
      <c r="VFG53" s="64"/>
      <c r="VFH53" s="64"/>
      <c r="VFI53" s="64"/>
      <c r="VFJ53" s="64"/>
      <c r="VFK53" s="64"/>
      <c r="VFL53" s="64"/>
      <c r="VFM53" s="64"/>
      <c r="VFN53" s="64"/>
      <c r="VFO53" s="64"/>
      <c r="VFP53" s="64"/>
      <c r="VFQ53" s="64"/>
      <c r="VFR53" s="64"/>
      <c r="VFS53" s="64"/>
      <c r="VFT53" s="64"/>
      <c r="VFU53" s="64"/>
      <c r="VFV53" s="64"/>
      <c r="VFW53" s="64"/>
      <c r="VFX53" s="64"/>
      <c r="VFY53" s="64"/>
      <c r="VFZ53" s="64"/>
      <c r="VGA53" s="64"/>
      <c r="VGB53" s="64"/>
      <c r="VGC53" s="64"/>
      <c r="VGD53" s="64"/>
      <c r="VGE53" s="64"/>
      <c r="VGF53" s="64"/>
      <c r="VGG53" s="64"/>
      <c r="VGH53" s="64"/>
      <c r="VGI53" s="64"/>
      <c r="VGJ53" s="64"/>
      <c r="VGK53" s="64"/>
      <c r="VGL53" s="64"/>
      <c r="VGM53" s="64"/>
      <c r="VGN53" s="64"/>
      <c r="VGO53" s="64"/>
      <c r="VGP53" s="64"/>
      <c r="VGQ53" s="64"/>
      <c r="VGR53" s="64"/>
      <c r="VGS53" s="64"/>
      <c r="VGT53" s="64"/>
      <c r="VGU53" s="64"/>
      <c r="VGV53" s="64"/>
      <c r="VGW53" s="64"/>
      <c r="VGX53" s="64"/>
      <c r="VGY53" s="64"/>
      <c r="VGZ53" s="64"/>
      <c r="VHA53" s="64"/>
      <c r="VHB53" s="64"/>
      <c r="VHC53" s="64"/>
      <c r="VHD53" s="64"/>
      <c r="VHE53" s="64"/>
      <c r="VHF53" s="64"/>
      <c r="VHG53" s="64"/>
      <c r="VHH53" s="64"/>
      <c r="VHI53" s="64"/>
      <c r="VHJ53" s="64"/>
      <c r="VHK53" s="64"/>
      <c r="VHL53" s="64"/>
      <c r="VHM53" s="64"/>
      <c r="VHN53" s="64"/>
      <c r="VHO53" s="64"/>
      <c r="VHP53" s="64"/>
      <c r="VHQ53" s="64"/>
      <c r="VHR53" s="64"/>
      <c r="VHS53" s="64"/>
      <c r="VHT53" s="64"/>
      <c r="VHU53" s="64"/>
      <c r="VHV53" s="64"/>
      <c r="VHW53" s="64"/>
      <c r="VHX53" s="64"/>
      <c r="VHY53" s="64"/>
      <c r="VHZ53" s="64"/>
      <c r="VIA53" s="64"/>
      <c r="VIB53" s="64"/>
      <c r="VIC53" s="64"/>
      <c r="VID53" s="64"/>
      <c r="VIE53" s="64"/>
      <c r="VIF53" s="64"/>
      <c r="VIG53" s="64"/>
      <c r="VIH53" s="64"/>
      <c r="VII53" s="64"/>
      <c r="VIJ53" s="64"/>
      <c r="VIK53" s="64"/>
      <c r="VIL53" s="64"/>
      <c r="VIM53" s="64"/>
      <c r="VIN53" s="64"/>
      <c r="VIO53" s="64"/>
      <c r="VIP53" s="64"/>
      <c r="VIQ53" s="64"/>
      <c r="VIR53" s="64"/>
      <c r="VIS53" s="64"/>
      <c r="VIT53" s="64"/>
      <c r="VIU53" s="64"/>
      <c r="VIV53" s="64"/>
      <c r="VIW53" s="64"/>
      <c r="VIX53" s="64"/>
      <c r="VIY53" s="64"/>
      <c r="VIZ53" s="64"/>
      <c r="VJA53" s="64"/>
      <c r="VJB53" s="64"/>
      <c r="VJC53" s="64"/>
      <c r="VJD53" s="64"/>
      <c r="VJE53" s="64"/>
      <c r="VJF53" s="64"/>
      <c r="VJG53" s="64"/>
      <c r="VJH53" s="64"/>
      <c r="VJI53" s="64"/>
      <c r="VJJ53" s="64"/>
      <c r="VJK53" s="64"/>
      <c r="VJL53" s="64"/>
      <c r="VJM53" s="64"/>
      <c r="VJN53" s="64"/>
      <c r="VJO53" s="64"/>
      <c r="VJP53" s="64"/>
      <c r="VJQ53" s="64"/>
      <c r="VJR53" s="64"/>
      <c r="VJS53" s="64"/>
      <c r="VJT53" s="64"/>
      <c r="VJU53" s="64"/>
      <c r="VJV53" s="64"/>
      <c r="VJW53" s="64"/>
      <c r="VJX53" s="64"/>
      <c r="VJY53" s="64"/>
      <c r="VJZ53" s="64"/>
      <c r="VKA53" s="64"/>
      <c r="VKB53" s="64"/>
      <c r="VKC53" s="64"/>
      <c r="VKD53" s="64"/>
      <c r="VKE53" s="64"/>
      <c r="VKF53" s="64"/>
      <c r="VKG53" s="64"/>
      <c r="VKH53" s="64"/>
      <c r="VKI53" s="64"/>
      <c r="VKJ53" s="64"/>
      <c r="VKK53" s="64"/>
      <c r="VKL53" s="64"/>
      <c r="VKM53" s="64"/>
      <c r="VKN53" s="64"/>
      <c r="VKO53" s="64"/>
      <c r="VKP53" s="64"/>
      <c r="VKQ53" s="64"/>
      <c r="VKR53" s="64"/>
      <c r="VKS53" s="64"/>
      <c r="VKT53" s="64"/>
      <c r="VKU53" s="64"/>
      <c r="VKV53" s="64"/>
      <c r="VKW53" s="64"/>
      <c r="VKX53" s="64"/>
      <c r="VKY53" s="64"/>
      <c r="VKZ53" s="64"/>
      <c r="VLA53" s="64"/>
      <c r="VLB53" s="64"/>
      <c r="VLC53" s="64"/>
      <c r="VLD53" s="64"/>
      <c r="VLE53" s="64"/>
      <c r="VLF53" s="64"/>
      <c r="VLG53" s="64"/>
      <c r="VLH53" s="64"/>
      <c r="VLI53" s="64"/>
      <c r="VLJ53" s="64"/>
      <c r="VLK53" s="64"/>
      <c r="VLL53" s="64"/>
      <c r="VLM53" s="64"/>
      <c r="VLN53" s="64"/>
      <c r="VLO53" s="64"/>
      <c r="VLP53" s="64"/>
      <c r="VLQ53" s="64"/>
      <c r="VLR53" s="64"/>
      <c r="VLS53" s="64"/>
      <c r="VLT53" s="64"/>
      <c r="VLU53" s="64"/>
      <c r="VLV53" s="64"/>
      <c r="VLW53" s="64"/>
      <c r="VLX53" s="64"/>
      <c r="VLY53" s="64"/>
      <c r="VLZ53" s="64"/>
      <c r="VMA53" s="64"/>
      <c r="VMB53" s="64"/>
      <c r="VMC53" s="64"/>
      <c r="VMD53" s="64"/>
      <c r="VME53" s="64"/>
      <c r="VMF53" s="64"/>
      <c r="VMG53" s="64"/>
      <c r="VMH53" s="64"/>
      <c r="VMI53" s="64"/>
      <c r="VMJ53" s="64"/>
      <c r="VMK53" s="64"/>
      <c r="VML53" s="64"/>
      <c r="VMM53" s="64"/>
      <c r="VMN53" s="64"/>
      <c r="VMO53" s="64"/>
      <c r="VMP53" s="64"/>
      <c r="VMQ53" s="64"/>
      <c r="VMR53" s="64"/>
      <c r="VMS53" s="64"/>
      <c r="VMT53" s="64"/>
      <c r="VMU53" s="64"/>
      <c r="VMV53" s="64"/>
      <c r="VMW53" s="64"/>
      <c r="VMX53" s="64"/>
      <c r="VMY53" s="64"/>
      <c r="VMZ53" s="64"/>
      <c r="VNA53" s="64"/>
      <c r="VNB53" s="64"/>
      <c r="VNC53" s="64"/>
      <c r="VND53" s="64"/>
      <c r="VNE53" s="64"/>
      <c r="VNF53" s="64"/>
      <c r="VNG53" s="64"/>
      <c r="VNH53" s="64"/>
      <c r="VNI53" s="64"/>
      <c r="VNJ53" s="64"/>
      <c r="VNK53" s="64"/>
      <c r="VNL53" s="64"/>
      <c r="VNM53" s="64"/>
      <c r="VNN53" s="64"/>
      <c r="VNO53" s="64"/>
      <c r="VNP53" s="64"/>
      <c r="VNQ53" s="64"/>
      <c r="VNR53" s="64"/>
      <c r="VNS53" s="64"/>
      <c r="VNT53" s="64"/>
      <c r="VNU53" s="64"/>
      <c r="VNV53" s="64"/>
      <c r="VNW53" s="64"/>
      <c r="VNX53" s="64"/>
      <c r="VNY53" s="64"/>
      <c r="VNZ53" s="64"/>
      <c r="VOA53" s="64"/>
      <c r="VOB53" s="64"/>
      <c r="VOC53" s="64"/>
      <c r="VOD53" s="64"/>
      <c r="VOE53" s="64"/>
      <c r="VOF53" s="64"/>
      <c r="VOG53" s="64"/>
      <c r="VOH53" s="64"/>
      <c r="VOI53" s="64"/>
      <c r="VOJ53" s="64"/>
      <c r="VOK53" s="64"/>
      <c r="VOL53" s="64"/>
      <c r="VOM53" s="64"/>
      <c r="VON53" s="64"/>
      <c r="VOO53" s="64"/>
      <c r="VOP53" s="64"/>
      <c r="VOQ53" s="64"/>
      <c r="VOR53" s="64"/>
      <c r="VOS53" s="64"/>
      <c r="VOT53" s="64"/>
      <c r="VOU53" s="64"/>
      <c r="VOV53" s="64"/>
      <c r="VOW53" s="64"/>
      <c r="VOX53" s="64"/>
      <c r="VOY53" s="64"/>
      <c r="VOZ53" s="64"/>
      <c r="VPA53" s="64"/>
      <c r="VPB53" s="64"/>
      <c r="VPC53" s="64"/>
      <c r="VPD53" s="64"/>
      <c r="VPE53" s="64"/>
      <c r="VPF53" s="64"/>
      <c r="VPG53" s="64"/>
      <c r="VPH53" s="64"/>
      <c r="VPI53" s="64"/>
      <c r="VPJ53" s="64"/>
      <c r="VPK53" s="64"/>
      <c r="VPL53" s="64"/>
      <c r="VPM53" s="64"/>
      <c r="VPN53" s="64"/>
      <c r="VPO53" s="64"/>
      <c r="VPP53" s="64"/>
      <c r="VPQ53" s="64"/>
      <c r="VPR53" s="64"/>
      <c r="VPS53" s="64"/>
      <c r="VPT53" s="64"/>
      <c r="VPU53" s="64"/>
      <c r="VPV53" s="64"/>
      <c r="VPW53" s="64"/>
      <c r="VPX53" s="64"/>
      <c r="VPY53" s="64"/>
      <c r="VPZ53" s="64"/>
      <c r="VQA53" s="64"/>
      <c r="VQB53" s="64"/>
      <c r="VQC53" s="64"/>
      <c r="VQD53" s="64"/>
      <c r="VQE53" s="64"/>
      <c r="VQF53" s="64"/>
      <c r="VQG53" s="64"/>
      <c r="VQH53" s="64"/>
      <c r="VQI53" s="64"/>
      <c r="VQJ53" s="64"/>
      <c r="VQK53" s="64"/>
      <c r="VQL53" s="64"/>
      <c r="VQM53" s="64"/>
      <c r="VQN53" s="64"/>
      <c r="VQO53" s="64"/>
      <c r="VQP53" s="64"/>
      <c r="VQQ53" s="64"/>
      <c r="VQR53" s="64"/>
      <c r="VQS53" s="64"/>
      <c r="VQT53" s="64"/>
      <c r="VQU53" s="64"/>
      <c r="VQV53" s="64"/>
      <c r="VQW53" s="64"/>
      <c r="VQX53" s="64"/>
      <c r="VQY53" s="64"/>
      <c r="VQZ53" s="64"/>
      <c r="VRA53" s="64"/>
      <c r="VRB53" s="64"/>
      <c r="VRC53" s="64"/>
      <c r="VRD53" s="64"/>
      <c r="VRE53" s="64"/>
      <c r="VRF53" s="64"/>
      <c r="VRG53" s="64"/>
      <c r="VRH53" s="64"/>
      <c r="VRI53" s="64"/>
      <c r="VRJ53" s="64"/>
      <c r="VRK53" s="64"/>
      <c r="VRL53" s="64"/>
      <c r="VRM53" s="64"/>
      <c r="VRN53" s="64"/>
      <c r="VRO53" s="64"/>
      <c r="VRP53" s="64"/>
      <c r="VRQ53" s="64"/>
      <c r="VRR53" s="64"/>
      <c r="VRS53" s="64"/>
      <c r="VRT53" s="64"/>
      <c r="VRU53" s="64"/>
      <c r="VRV53" s="64"/>
      <c r="VRW53" s="64"/>
      <c r="VRX53" s="64"/>
      <c r="VRY53" s="64"/>
      <c r="VRZ53" s="64"/>
      <c r="VSA53" s="64"/>
      <c r="VSB53" s="64"/>
      <c r="VSC53" s="64"/>
      <c r="VSD53" s="64"/>
      <c r="VSE53" s="64"/>
      <c r="VSF53" s="64"/>
      <c r="VSG53" s="64"/>
      <c r="VSH53" s="64"/>
      <c r="VSI53" s="64"/>
      <c r="VSJ53" s="64"/>
      <c r="VSK53" s="64"/>
      <c r="VSL53" s="64"/>
      <c r="VSM53" s="64"/>
      <c r="VSN53" s="64"/>
      <c r="VSO53" s="64"/>
      <c r="VSP53" s="64"/>
      <c r="VSQ53" s="64"/>
      <c r="VSR53" s="64"/>
      <c r="VSS53" s="64"/>
      <c r="VST53" s="64"/>
      <c r="VSU53" s="64"/>
      <c r="VSV53" s="64"/>
      <c r="VSW53" s="64"/>
      <c r="VSX53" s="64"/>
      <c r="VSY53" s="64"/>
      <c r="VSZ53" s="64"/>
      <c r="VTA53" s="64"/>
      <c r="VTB53" s="64"/>
      <c r="VTC53" s="64"/>
      <c r="VTD53" s="64"/>
      <c r="VTE53" s="64"/>
      <c r="VTF53" s="64"/>
      <c r="VTG53" s="64"/>
      <c r="VTH53" s="64"/>
      <c r="VTI53" s="64"/>
      <c r="VTJ53" s="64"/>
      <c r="VTK53" s="64"/>
      <c r="VTL53" s="64"/>
      <c r="VTM53" s="64"/>
      <c r="VTN53" s="64"/>
      <c r="VTO53" s="64"/>
      <c r="VTP53" s="64"/>
      <c r="VTQ53" s="64"/>
      <c r="VTR53" s="64"/>
      <c r="VTS53" s="64"/>
      <c r="VTT53" s="64"/>
      <c r="VTU53" s="64"/>
      <c r="VTV53" s="64"/>
      <c r="VTW53" s="64"/>
      <c r="VTX53" s="64"/>
      <c r="VTY53" s="64"/>
      <c r="VTZ53" s="64"/>
      <c r="VUA53" s="64"/>
      <c r="VUB53" s="64"/>
      <c r="VUC53" s="64"/>
      <c r="VUD53" s="64"/>
      <c r="VUE53" s="64"/>
      <c r="VUF53" s="64"/>
      <c r="VUG53" s="64"/>
      <c r="VUH53" s="64"/>
      <c r="VUI53" s="64"/>
      <c r="VUJ53" s="64"/>
      <c r="VUK53" s="64"/>
      <c r="VUL53" s="64"/>
      <c r="VUM53" s="64"/>
      <c r="VUN53" s="64"/>
      <c r="VUO53" s="64"/>
      <c r="VUP53" s="64"/>
      <c r="VUQ53" s="64"/>
      <c r="VUR53" s="64"/>
      <c r="VUS53" s="64"/>
      <c r="VUT53" s="64"/>
      <c r="VUU53" s="64"/>
      <c r="VUV53" s="64"/>
      <c r="VUW53" s="64"/>
      <c r="VUX53" s="64"/>
      <c r="VUY53" s="64"/>
      <c r="VUZ53" s="64"/>
      <c r="VVA53" s="64"/>
      <c r="VVB53" s="64"/>
      <c r="VVC53" s="64"/>
      <c r="VVD53" s="64"/>
      <c r="VVE53" s="64"/>
      <c r="VVF53" s="64"/>
      <c r="VVG53" s="64"/>
      <c r="VVH53" s="64"/>
      <c r="VVI53" s="64"/>
      <c r="VVJ53" s="64"/>
      <c r="VVK53" s="64"/>
      <c r="VVL53" s="64"/>
      <c r="VVM53" s="64"/>
      <c r="VVN53" s="64"/>
      <c r="VVO53" s="64"/>
      <c r="VVP53" s="64"/>
      <c r="VVQ53" s="64"/>
      <c r="VVR53" s="64"/>
      <c r="VVS53" s="64"/>
      <c r="VVT53" s="64"/>
      <c r="VVU53" s="64"/>
      <c r="VVV53" s="64"/>
      <c r="VVW53" s="64"/>
      <c r="VVX53" s="64"/>
      <c r="VVY53" s="64"/>
      <c r="VVZ53" s="64"/>
      <c r="VWA53" s="64"/>
      <c r="VWB53" s="64"/>
      <c r="VWC53" s="64"/>
      <c r="VWD53" s="64"/>
      <c r="VWE53" s="64"/>
      <c r="VWF53" s="64"/>
      <c r="VWG53" s="64"/>
      <c r="VWH53" s="64"/>
      <c r="VWI53" s="64"/>
      <c r="VWJ53" s="64"/>
      <c r="VWK53" s="64"/>
      <c r="VWL53" s="64"/>
      <c r="VWM53" s="64"/>
      <c r="VWN53" s="64"/>
      <c r="VWO53" s="64"/>
      <c r="VWP53" s="64"/>
      <c r="VWQ53" s="64"/>
      <c r="VWR53" s="64"/>
      <c r="VWS53" s="64"/>
      <c r="VWT53" s="64"/>
      <c r="VWU53" s="64"/>
      <c r="VWV53" s="64"/>
      <c r="VWW53" s="64"/>
      <c r="VWX53" s="64"/>
      <c r="VWY53" s="64"/>
      <c r="VWZ53" s="64"/>
      <c r="VXA53" s="64"/>
      <c r="VXB53" s="64"/>
      <c r="VXC53" s="64"/>
      <c r="VXD53" s="64"/>
      <c r="VXE53" s="64"/>
      <c r="VXF53" s="64"/>
      <c r="VXG53" s="64"/>
      <c r="VXH53" s="64"/>
      <c r="VXI53" s="64"/>
      <c r="VXJ53" s="64"/>
      <c r="VXK53" s="64"/>
      <c r="VXL53" s="64"/>
      <c r="VXM53" s="64"/>
      <c r="VXN53" s="64"/>
      <c r="VXO53" s="64"/>
      <c r="VXP53" s="64"/>
      <c r="VXQ53" s="64"/>
      <c r="VXR53" s="64"/>
      <c r="VXS53" s="64"/>
      <c r="VXT53" s="64"/>
      <c r="VXU53" s="64"/>
      <c r="VXV53" s="64"/>
      <c r="VXW53" s="64"/>
      <c r="VXX53" s="64"/>
      <c r="VXY53" s="64"/>
      <c r="VXZ53" s="64"/>
      <c r="VYA53" s="64"/>
      <c r="VYB53" s="64"/>
      <c r="VYC53" s="64"/>
      <c r="VYD53" s="64"/>
      <c r="VYE53" s="64"/>
      <c r="VYF53" s="64"/>
      <c r="VYG53" s="64"/>
      <c r="VYH53" s="64"/>
      <c r="VYI53" s="64"/>
      <c r="VYJ53" s="64"/>
      <c r="VYK53" s="64"/>
      <c r="VYL53" s="64"/>
      <c r="VYM53" s="64"/>
      <c r="VYN53" s="64"/>
      <c r="VYO53" s="64"/>
      <c r="VYP53" s="64"/>
      <c r="VYQ53" s="64"/>
      <c r="VYR53" s="64"/>
      <c r="VYS53" s="64"/>
      <c r="VYT53" s="64"/>
      <c r="VYU53" s="64"/>
      <c r="VYV53" s="64"/>
      <c r="VYW53" s="64"/>
      <c r="VYX53" s="64"/>
      <c r="VYY53" s="64"/>
      <c r="VYZ53" s="64"/>
      <c r="VZA53" s="64"/>
      <c r="VZB53" s="64"/>
      <c r="VZC53" s="64"/>
      <c r="VZD53" s="64"/>
      <c r="VZE53" s="64"/>
      <c r="VZF53" s="64"/>
      <c r="VZG53" s="64"/>
      <c r="VZH53" s="64"/>
      <c r="VZI53" s="64"/>
      <c r="VZJ53" s="64"/>
      <c r="VZK53" s="64"/>
      <c r="VZL53" s="64"/>
      <c r="VZM53" s="64"/>
      <c r="VZN53" s="64"/>
      <c r="VZO53" s="64"/>
      <c r="VZP53" s="64"/>
      <c r="VZQ53" s="64"/>
      <c r="VZR53" s="64"/>
      <c r="VZS53" s="64"/>
      <c r="VZT53" s="64"/>
      <c r="VZU53" s="64"/>
      <c r="VZV53" s="64"/>
      <c r="VZW53" s="64"/>
      <c r="VZX53" s="64"/>
      <c r="VZY53" s="64"/>
      <c r="VZZ53" s="64"/>
      <c r="WAA53" s="64"/>
      <c r="WAB53" s="64"/>
      <c r="WAC53" s="64"/>
      <c r="WAD53" s="64"/>
      <c r="WAE53" s="64"/>
      <c r="WAF53" s="64"/>
      <c r="WAG53" s="64"/>
      <c r="WAH53" s="64"/>
      <c r="WAI53" s="64"/>
      <c r="WAJ53" s="64"/>
      <c r="WAK53" s="64"/>
      <c r="WAL53" s="64"/>
      <c r="WAM53" s="64"/>
      <c r="WAN53" s="64"/>
      <c r="WAO53" s="64"/>
      <c r="WAP53" s="64"/>
      <c r="WAQ53" s="64"/>
      <c r="WAR53" s="64"/>
      <c r="WAS53" s="64"/>
      <c r="WAT53" s="64"/>
      <c r="WAU53" s="64"/>
      <c r="WAV53" s="64"/>
      <c r="WAW53" s="64"/>
      <c r="WAX53" s="64"/>
      <c r="WAY53" s="64"/>
      <c r="WAZ53" s="64"/>
      <c r="WBA53" s="64"/>
      <c r="WBB53" s="64"/>
      <c r="WBC53" s="64"/>
      <c r="WBD53" s="64"/>
      <c r="WBE53" s="64"/>
      <c r="WBF53" s="64"/>
      <c r="WBG53" s="64"/>
      <c r="WBH53" s="64"/>
      <c r="WBI53" s="64"/>
      <c r="WBJ53" s="64"/>
      <c r="WBK53" s="64"/>
      <c r="WBL53" s="64"/>
      <c r="WBM53" s="64"/>
      <c r="WBN53" s="64"/>
      <c r="WBO53" s="64"/>
      <c r="WBP53" s="64"/>
      <c r="WBQ53" s="64"/>
      <c r="WBR53" s="64"/>
      <c r="WBS53" s="64"/>
      <c r="WBT53" s="64"/>
      <c r="WBU53" s="64"/>
      <c r="WBV53" s="64"/>
      <c r="WBW53" s="64"/>
      <c r="WBX53" s="64"/>
      <c r="WBY53" s="64"/>
      <c r="WBZ53" s="64"/>
      <c r="WCA53" s="64"/>
      <c r="WCB53" s="64"/>
      <c r="WCC53" s="64"/>
      <c r="WCD53" s="64"/>
      <c r="WCE53" s="64"/>
      <c r="WCF53" s="64"/>
      <c r="WCG53" s="64"/>
      <c r="WCH53" s="64"/>
      <c r="WCI53" s="64"/>
      <c r="WCJ53" s="64"/>
      <c r="WCK53" s="64"/>
      <c r="WCL53" s="64"/>
      <c r="WCM53" s="64"/>
      <c r="WCN53" s="64"/>
      <c r="WCO53" s="64"/>
      <c r="WCP53" s="64"/>
      <c r="WCQ53" s="64"/>
      <c r="WCR53" s="64"/>
      <c r="WCS53" s="64"/>
      <c r="WCT53" s="64"/>
      <c r="WCU53" s="64"/>
      <c r="WCV53" s="64"/>
      <c r="WCW53" s="64"/>
      <c r="WCX53" s="64"/>
      <c r="WCY53" s="64"/>
      <c r="WCZ53" s="64"/>
      <c r="WDA53" s="64"/>
      <c r="WDB53" s="64"/>
      <c r="WDC53" s="64"/>
      <c r="WDD53" s="64"/>
      <c r="WDE53" s="64"/>
      <c r="WDF53" s="64"/>
      <c r="WDG53" s="64"/>
      <c r="WDH53" s="64"/>
      <c r="WDI53" s="64"/>
      <c r="WDJ53" s="64"/>
      <c r="WDK53" s="64"/>
      <c r="WDL53" s="64"/>
      <c r="WDM53" s="64"/>
      <c r="WDN53" s="64"/>
      <c r="WDO53" s="64"/>
      <c r="WDP53" s="64"/>
      <c r="WDQ53" s="64"/>
      <c r="WDR53" s="64"/>
      <c r="WDS53" s="64"/>
      <c r="WDT53" s="64"/>
      <c r="WDU53" s="64"/>
      <c r="WDV53" s="64"/>
      <c r="WDW53" s="64"/>
      <c r="WDX53" s="64"/>
      <c r="WDY53" s="64"/>
      <c r="WDZ53" s="64"/>
      <c r="WEA53" s="64"/>
      <c r="WEB53" s="64"/>
      <c r="WEC53" s="64"/>
      <c r="WED53" s="64"/>
      <c r="WEE53" s="64"/>
      <c r="WEF53" s="64"/>
      <c r="WEG53" s="64"/>
      <c r="WEH53" s="64"/>
      <c r="WEI53" s="64"/>
      <c r="WEJ53" s="64"/>
      <c r="WEK53" s="64"/>
      <c r="WEL53" s="64"/>
      <c r="WEM53" s="64"/>
      <c r="WEN53" s="64"/>
      <c r="WEO53" s="64"/>
      <c r="WEP53" s="64"/>
      <c r="WEQ53" s="64"/>
      <c r="WER53" s="64"/>
      <c r="WES53" s="64"/>
      <c r="WET53" s="64"/>
      <c r="WEU53" s="64"/>
      <c r="WEV53" s="64"/>
      <c r="WEW53" s="64"/>
      <c r="WEX53" s="64"/>
      <c r="WEY53" s="64"/>
      <c r="WEZ53" s="64"/>
      <c r="WFA53" s="64"/>
      <c r="WFB53" s="64"/>
      <c r="WFC53" s="64"/>
      <c r="WFD53" s="64"/>
      <c r="WFE53" s="64"/>
      <c r="WFF53" s="64"/>
      <c r="WFG53" s="64"/>
      <c r="WFH53" s="64"/>
      <c r="WFI53" s="64"/>
      <c r="WFJ53" s="64"/>
      <c r="WFK53" s="64"/>
      <c r="WFL53" s="64"/>
      <c r="WFM53" s="64"/>
      <c r="WFN53" s="64"/>
      <c r="WFO53" s="64"/>
      <c r="WFP53" s="64"/>
      <c r="WFQ53" s="64"/>
      <c r="WFR53" s="64"/>
      <c r="WFS53" s="64"/>
      <c r="WFT53" s="64"/>
      <c r="WFU53" s="64"/>
      <c r="WFV53" s="64"/>
      <c r="WFW53" s="64"/>
      <c r="WFX53" s="64"/>
      <c r="WFY53" s="64"/>
      <c r="WFZ53" s="64"/>
      <c r="WGA53" s="64"/>
      <c r="WGB53" s="64"/>
      <c r="WGC53" s="64"/>
      <c r="WGD53" s="64"/>
      <c r="WGE53" s="64"/>
      <c r="WGF53" s="64"/>
      <c r="WGG53" s="64"/>
      <c r="WGH53" s="64"/>
      <c r="WGI53" s="64"/>
      <c r="WGJ53" s="64"/>
      <c r="WGK53" s="64"/>
      <c r="WGL53" s="64"/>
      <c r="WGM53" s="64"/>
      <c r="WGN53" s="64"/>
      <c r="WGO53" s="64"/>
      <c r="WGP53" s="64"/>
      <c r="WGQ53" s="64"/>
      <c r="WGR53" s="64"/>
      <c r="WGS53" s="64"/>
      <c r="WGT53" s="64"/>
      <c r="WGU53" s="64"/>
      <c r="WGV53" s="64"/>
      <c r="WGW53" s="64"/>
      <c r="WGX53" s="64"/>
      <c r="WGY53" s="64"/>
      <c r="WGZ53" s="64"/>
      <c r="WHA53" s="64"/>
      <c r="WHB53" s="64"/>
      <c r="WHC53" s="64"/>
      <c r="WHD53" s="64"/>
      <c r="WHE53" s="64"/>
      <c r="WHF53" s="64"/>
      <c r="WHG53" s="64"/>
      <c r="WHH53" s="64"/>
      <c r="WHI53" s="64"/>
      <c r="WHJ53" s="64"/>
      <c r="WHK53" s="64"/>
      <c r="WHL53" s="64"/>
      <c r="WHM53" s="64"/>
      <c r="WHN53" s="64"/>
      <c r="WHO53" s="64"/>
      <c r="WHP53" s="64"/>
      <c r="WHQ53" s="64"/>
      <c r="WHR53" s="64"/>
      <c r="WHS53" s="64"/>
      <c r="WHT53" s="64"/>
      <c r="WHU53" s="64"/>
      <c r="WHV53" s="64"/>
      <c r="WHW53" s="64"/>
      <c r="WHX53" s="64"/>
      <c r="WHY53" s="64"/>
      <c r="WHZ53" s="64"/>
      <c r="WIA53" s="64"/>
      <c r="WIB53" s="64"/>
      <c r="WIC53" s="64"/>
      <c r="WID53" s="64"/>
      <c r="WIE53" s="64"/>
      <c r="WIF53" s="64"/>
      <c r="WIG53" s="64"/>
      <c r="WIH53" s="64"/>
      <c r="WII53" s="64"/>
      <c r="WIJ53" s="64"/>
      <c r="WIK53" s="64"/>
      <c r="WIL53" s="64"/>
      <c r="WIM53" s="64"/>
      <c r="WIN53" s="64"/>
      <c r="WIO53" s="64"/>
      <c r="WIP53" s="64"/>
      <c r="WIQ53" s="64"/>
      <c r="WIR53" s="64"/>
      <c r="WIS53" s="64"/>
      <c r="WIT53" s="64"/>
      <c r="WIU53" s="64"/>
      <c r="WIV53" s="64"/>
      <c r="WIW53" s="64"/>
      <c r="WIX53" s="64"/>
      <c r="WIY53" s="64"/>
      <c r="WIZ53" s="64"/>
      <c r="WJA53" s="64"/>
      <c r="WJB53" s="64"/>
      <c r="WJC53" s="64"/>
      <c r="WJD53" s="64"/>
      <c r="WJE53" s="64"/>
      <c r="WJF53" s="64"/>
      <c r="WJG53" s="64"/>
      <c r="WJH53" s="64"/>
      <c r="WJI53" s="64"/>
      <c r="WJJ53" s="64"/>
      <c r="WJK53" s="64"/>
      <c r="WJL53" s="64"/>
      <c r="WJM53" s="64"/>
      <c r="WJN53" s="64"/>
      <c r="WJO53" s="64"/>
      <c r="WJP53" s="64"/>
      <c r="WJQ53" s="64"/>
      <c r="WJR53" s="64"/>
      <c r="WJS53" s="64"/>
      <c r="WJT53" s="64"/>
      <c r="WJU53" s="64"/>
      <c r="WJV53" s="64"/>
      <c r="WJW53" s="64"/>
      <c r="WJX53" s="64"/>
      <c r="WJY53" s="64"/>
      <c r="WJZ53" s="64"/>
      <c r="WKA53" s="64"/>
      <c r="WKB53" s="64"/>
      <c r="WKC53" s="64"/>
      <c r="WKD53" s="64"/>
      <c r="WKE53" s="64"/>
      <c r="WKF53" s="64"/>
      <c r="WKG53" s="64"/>
      <c r="WKH53" s="64"/>
      <c r="WKI53" s="64"/>
      <c r="WKJ53" s="64"/>
      <c r="WKK53" s="64"/>
      <c r="WKL53" s="64"/>
      <c r="WKM53" s="64"/>
      <c r="WKN53" s="64"/>
      <c r="WKO53" s="64"/>
      <c r="WKP53" s="64"/>
      <c r="WKQ53" s="64"/>
      <c r="WKR53" s="64"/>
      <c r="WKS53" s="64"/>
      <c r="WKT53" s="64"/>
      <c r="WKU53" s="64"/>
      <c r="WKV53" s="64"/>
      <c r="WKW53" s="64"/>
      <c r="WKX53" s="64"/>
      <c r="WKY53" s="64"/>
      <c r="WKZ53" s="64"/>
      <c r="WLA53" s="64"/>
      <c r="WLB53" s="64"/>
      <c r="WLC53" s="64"/>
      <c r="WLD53" s="64"/>
      <c r="WLE53" s="64"/>
      <c r="WLF53" s="64"/>
      <c r="WLG53" s="64"/>
      <c r="WLH53" s="64"/>
      <c r="WLI53" s="64"/>
      <c r="WLJ53" s="64"/>
      <c r="WLK53" s="64"/>
      <c r="WLL53" s="64"/>
      <c r="WLM53" s="64"/>
      <c r="WLN53" s="64"/>
      <c r="WLO53" s="64"/>
      <c r="WLP53" s="64"/>
      <c r="WLQ53" s="64"/>
      <c r="WLR53" s="64"/>
      <c r="WLS53" s="64"/>
      <c r="WLT53" s="64"/>
      <c r="WLU53" s="64"/>
      <c r="WLV53" s="64"/>
      <c r="WLW53" s="64"/>
      <c r="WLX53" s="64"/>
      <c r="WLY53" s="64"/>
      <c r="WLZ53" s="64"/>
      <c r="WMA53" s="64"/>
      <c r="WMB53" s="64"/>
      <c r="WMC53" s="64"/>
      <c r="WMD53" s="64"/>
      <c r="WME53" s="64"/>
      <c r="WMF53" s="64"/>
      <c r="WMG53" s="64"/>
      <c r="WMH53" s="64"/>
      <c r="WMI53" s="64"/>
      <c r="WMJ53" s="64"/>
      <c r="WMK53" s="64"/>
      <c r="WML53" s="64"/>
      <c r="WMM53" s="64"/>
      <c r="WMN53" s="64"/>
      <c r="WMO53" s="64"/>
      <c r="WMP53" s="64"/>
      <c r="WMQ53" s="64"/>
      <c r="WMR53" s="64"/>
      <c r="WMS53" s="64"/>
      <c r="WMT53" s="64"/>
      <c r="WMU53" s="64"/>
      <c r="WMV53" s="64"/>
      <c r="WMW53" s="64"/>
      <c r="WMX53" s="64"/>
      <c r="WMY53" s="64"/>
      <c r="WMZ53" s="64"/>
      <c r="WNA53" s="64"/>
      <c r="WNB53" s="64"/>
      <c r="WNC53" s="64"/>
      <c r="WND53" s="64"/>
      <c r="WNE53" s="64"/>
      <c r="WNF53" s="64"/>
      <c r="WNG53" s="64"/>
      <c r="WNH53" s="64"/>
      <c r="WNI53" s="64"/>
      <c r="WNJ53" s="64"/>
      <c r="WNK53" s="64"/>
      <c r="WNL53" s="64"/>
      <c r="WNM53" s="64"/>
      <c r="WNN53" s="64"/>
      <c r="WNO53" s="64"/>
      <c r="WNP53" s="64"/>
      <c r="WNQ53" s="64"/>
      <c r="WNR53" s="64"/>
      <c r="WNS53" s="64"/>
      <c r="WNT53" s="64"/>
      <c r="WNU53" s="64"/>
      <c r="WNV53" s="64"/>
      <c r="WNW53" s="64"/>
      <c r="WNX53" s="64"/>
      <c r="WNY53" s="64"/>
      <c r="WNZ53" s="64"/>
      <c r="WOA53" s="64"/>
      <c r="WOB53" s="64"/>
      <c r="WOC53" s="64"/>
      <c r="WOD53" s="64"/>
      <c r="WOE53" s="64"/>
      <c r="WOF53" s="64"/>
      <c r="WOG53" s="64"/>
      <c r="WOH53" s="64"/>
      <c r="WOI53" s="64"/>
      <c r="WOJ53" s="64"/>
      <c r="WOK53" s="64"/>
      <c r="WOL53" s="64"/>
      <c r="WOM53" s="64"/>
      <c r="WON53" s="64"/>
      <c r="WOO53" s="64"/>
      <c r="WOP53" s="64"/>
      <c r="WOQ53" s="64"/>
      <c r="WOR53" s="64"/>
      <c r="WOS53" s="64"/>
      <c r="WOT53" s="64"/>
      <c r="WOU53" s="64"/>
      <c r="WOV53" s="64"/>
      <c r="WOW53" s="64"/>
      <c r="WOX53" s="64"/>
      <c r="WOY53" s="64"/>
      <c r="WOZ53" s="64"/>
      <c r="WPA53" s="64"/>
      <c r="WPB53" s="64"/>
      <c r="WPC53" s="64"/>
      <c r="WPD53" s="64"/>
      <c r="WPE53" s="64"/>
      <c r="WPF53" s="64"/>
      <c r="WPG53" s="64"/>
      <c r="WPH53" s="64"/>
      <c r="WPI53" s="64"/>
      <c r="WPJ53" s="64"/>
      <c r="WPK53" s="64"/>
      <c r="WPL53" s="64"/>
      <c r="WPM53" s="64"/>
      <c r="WPN53" s="64"/>
      <c r="WPO53" s="64"/>
      <c r="WPP53" s="64"/>
      <c r="WPQ53" s="64"/>
      <c r="WPR53" s="64"/>
      <c r="WPS53" s="64"/>
      <c r="WPT53" s="64"/>
      <c r="WPU53" s="64"/>
      <c r="WPV53" s="64"/>
      <c r="WPW53" s="64"/>
      <c r="WPX53" s="64"/>
      <c r="WPY53" s="64"/>
      <c r="WPZ53" s="64"/>
      <c r="WQA53" s="64"/>
      <c r="WQB53" s="64"/>
      <c r="WQC53" s="64"/>
      <c r="WQD53" s="64"/>
      <c r="WQE53" s="64"/>
      <c r="WQF53" s="64"/>
      <c r="WQG53" s="64"/>
      <c r="WQH53" s="64"/>
      <c r="WQI53" s="64"/>
      <c r="WQJ53" s="64"/>
      <c r="WQK53" s="64"/>
      <c r="WQL53" s="64"/>
      <c r="WQM53" s="64"/>
      <c r="WQN53" s="64"/>
      <c r="WQO53" s="64"/>
      <c r="WQP53" s="64"/>
      <c r="WQQ53" s="64"/>
      <c r="WQR53" s="64"/>
      <c r="WQS53" s="64"/>
      <c r="WQT53" s="64"/>
      <c r="WQU53" s="64"/>
      <c r="WQV53" s="64"/>
      <c r="WQW53" s="64"/>
      <c r="WQX53" s="64"/>
      <c r="WQY53" s="64"/>
      <c r="WQZ53" s="64"/>
      <c r="WRA53" s="64"/>
      <c r="WRB53" s="64"/>
      <c r="WRC53" s="64"/>
      <c r="WRD53" s="64"/>
      <c r="WRE53" s="64"/>
      <c r="WRF53" s="64"/>
      <c r="WRG53" s="64"/>
      <c r="WRH53" s="64"/>
      <c r="WRI53" s="64"/>
      <c r="WRJ53" s="64"/>
      <c r="WRK53" s="64"/>
      <c r="WRL53" s="64"/>
      <c r="WRM53" s="64"/>
      <c r="WRN53" s="64"/>
      <c r="WRO53" s="64"/>
      <c r="WRP53" s="64"/>
      <c r="WRQ53" s="64"/>
      <c r="WRR53" s="64"/>
      <c r="WRS53" s="64"/>
      <c r="WRT53" s="64"/>
      <c r="WRU53" s="64"/>
      <c r="WRV53" s="64"/>
      <c r="WRW53" s="64"/>
      <c r="WRX53" s="64"/>
      <c r="WRY53" s="64"/>
      <c r="WRZ53" s="64"/>
      <c r="WSA53" s="64"/>
      <c r="WSB53" s="64"/>
      <c r="WSC53" s="64"/>
      <c r="WSD53" s="64"/>
      <c r="WSE53" s="64"/>
      <c r="WSF53" s="64"/>
      <c r="WSG53" s="64"/>
      <c r="WSH53" s="64"/>
      <c r="WSI53" s="64"/>
      <c r="WSJ53" s="64"/>
      <c r="WSK53" s="64"/>
      <c r="WSL53" s="64"/>
      <c r="WSM53" s="64"/>
      <c r="WSN53" s="64"/>
      <c r="WSO53" s="64"/>
      <c r="WSP53" s="64"/>
      <c r="WSQ53" s="64"/>
      <c r="WSR53" s="64"/>
      <c r="WSS53" s="64"/>
      <c r="WST53" s="64"/>
      <c r="WSU53" s="64"/>
      <c r="WSV53" s="64"/>
      <c r="WSW53" s="64"/>
      <c r="WSX53" s="64"/>
      <c r="WSY53" s="64"/>
      <c r="WSZ53" s="64"/>
      <c r="WTA53" s="64"/>
      <c r="WTB53" s="64"/>
      <c r="WTC53" s="64"/>
      <c r="WTD53" s="64"/>
      <c r="WTE53" s="64"/>
      <c r="WTF53" s="64"/>
      <c r="WTG53" s="64"/>
      <c r="WTH53" s="64"/>
      <c r="WTI53" s="64"/>
      <c r="WTJ53" s="64"/>
      <c r="WTK53" s="64"/>
      <c r="WTL53" s="64"/>
      <c r="WTM53" s="64"/>
      <c r="WTN53" s="64"/>
      <c r="WTO53" s="64"/>
      <c r="WTP53" s="64"/>
      <c r="WTQ53" s="64"/>
      <c r="WTR53" s="64"/>
      <c r="WTS53" s="64"/>
      <c r="WTT53" s="64"/>
      <c r="WTU53" s="64"/>
      <c r="WTV53" s="64"/>
      <c r="WTW53" s="64"/>
      <c r="WTX53" s="64"/>
      <c r="WTY53" s="64"/>
      <c r="WTZ53" s="64"/>
      <c r="WUA53" s="64"/>
      <c r="WUB53" s="64"/>
      <c r="WUC53" s="64"/>
      <c r="WUD53" s="64"/>
      <c r="WUE53" s="64"/>
      <c r="WUF53" s="64"/>
      <c r="WUG53" s="64"/>
      <c r="WUH53" s="64"/>
      <c r="WUI53" s="64"/>
      <c r="WUJ53" s="64"/>
      <c r="WUK53" s="64"/>
      <c r="WUL53" s="64"/>
      <c r="WUM53" s="64"/>
      <c r="WUN53" s="64"/>
      <c r="WUO53" s="64"/>
      <c r="WUP53" s="64"/>
      <c r="WUQ53" s="64"/>
      <c r="WUR53" s="64"/>
      <c r="WUS53" s="64"/>
      <c r="WUT53" s="64"/>
      <c r="WUU53" s="64"/>
      <c r="WUV53" s="64"/>
      <c r="WUW53" s="64"/>
      <c r="WUX53" s="64"/>
      <c r="WUY53" s="64"/>
      <c r="WUZ53" s="64"/>
      <c r="WVA53" s="64"/>
      <c r="WVB53" s="64"/>
      <c r="WVC53" s="64"/>
      <c r="WVD53" s="64"/>
      <c r="WVE53" s="64"/>
      <c r="WVF53" s="64"/>
      <c r="WVG53" s="64"/>
      <c r="WVH53" s="64"/>
      <c r="WVI53" s="64"/>
      <c r="WVJ53" s="64"/>
      <c r="WVK53" s="64"/>
      <c r="WVL53" s="64"/>
      <c r="WVM53" s="64"/>
      <c r="WVN53" s="64"/>
      <c r="WVO53" s="64"/>
      <c r="WVP53" s="64"/>
      <c r="WVQ53" s="64"/>
      <c r="WVR53" s="64"/>
      <c r="WVS53" s="64"/>
      <c r="WVT53" s="64"/>
      <c r="WVU53" s="64"/>
      <c r="WVV53" s="64"/>
      <c r="WVW53" s="64"/>
      <c r="WVX53" s="64"/>
      <c r="WVY53" s="64"/>
      <c r="WVZ53" s="64"/>
      <c r="WWA53" s="64"/>
      <c r="WWB53" s="64"/>
      <c r="WWC53" s="64"/>
      <c r="WWD53" s="64"/>
      <c r="WWE53" s="64"/>
      <c r="WWF53" s="64"/>
      <c r="WWG53" s="64"/>
      <c r="WWH53" s="64"/>
      <c r="WWI53" s="64"/>
      <c r="WWJ53" s="64"/>
      <c r="WWK53" s="64"/>
      <c r="WWL53" s="64"/>
      <c r="WWM53" s="64"/>
      <c r="WWN53" s="64"/>
      <c r="WWO53" s="64"/>
      <c r="WWP53" s="64"/>
      <c r="WWQ53" s="64"/>
      <c r="WWR53" s="64"/>
      <c r="WWS53" s="64"/>
      <c r="WWT53" s="64"/>
      <c r="WWU53" s="64"/>
      <c r="WWV53" s="64"/>
      <c r="WWW53" s="64"/>
      <c r="WWX53" s="64"/>
      <c r="WWY53" s="64"/>
      <c r="WWZ53" s="64"/>
      <c r="WXA53" s="64"/>
      <c r="WXB53" s="64"/>
      <c r="WXC53" s="64"/>
      <c r="WXD53" s="64"/>
      <c r="WXE53" s="64"/>
      <c r="WXF53" s="64"/>
      <c r="WXG53" s="64"/>
      <c r="WXH53" s="64"/>
      <c r="WXI53" s="64"/>
      <c r="WXJ53" s="64"/>
      <c r="WXK53" s="64"/>
      <c r="WXL53" s="64"/>
      <c r="WXM53" s="64"/>
      <c r="WXN53" s="64"/>
      <c r="WXO53" s="64"/>
      <c r="WXP53" s="64"/>
      <c r="WXQ53" s="64"/>
      <c r="WXR53" s="64"/>
      <c r="WXS53" s="64"/>
      <c r="WXT53" s="64"/>
      <c r="WXU53" s="64"/>
      <c r="WXV53" s="64"/>
      <c r="WXW53" s="64"/>
      <c r="WXX53" s="64"/>
      <c r="WXY53" s="64"/>
      <c r="WXZ53" s="64"/>
      <c r="WYA53" s="64"/>
      <c r="WYB53" s="64"/>
      <c r="WYC53" s="64"/>
      <c r="WYD53" s="64"/>
      <c r="WYE53" s="64"/>
      <c r="WYF53" s="64"/>
      <c r="WYG53" s="64"/>
      <c r="WYH53" s="64"/>
      <c r="WYI53" s="64"/>
      <c r="WYJ53" s="64"/>
      <c r="WYK53" s="64"/>
      <c r="WYL53" s="64"/>
      <c r="WYM53" s="64"/>
      <c r="WYN53" s="64"/>
      <c r="WYO53" s="64"/>
      <c r="WYP53" s="64"/>
      <c r="WYQ53" s="64"/>
      <c r="WYR53" s="64"/>
      <c r="WYS53" s="64"/>
      <c r="WYT53" s="64"/>
      <c r="WYU53" s="64"/>
      <c r="WYV53" s="64"/>
      <c r="WYW53" s="64"/>
      <c r="WYX53" s="64"/>
      <c r="WYY53" s="64"/>
      <c r="WYZ53" s="64"/>
      <c r="WZA53" s="64"/>
      <c r="WZB53" s="64"/>
      <c r="WZC53" s="64"/>
      <c r="WZD53" s="64"/>
      <c r="WZE53" s="64"/>
      <c r="WZF53" s="64"/>
      <c r="WZG53" s="64"/>
      <c r="WZH53" s="64"/>
      <c r="WZI53" s="64"/>
      <c r="WZJ53" s="64"/>
      <c r="WZK53" s="64"/>
      <c r="WZL53" s="64"/>
      <c r="WZM53" s="64"/>
      <c r="WZN53" s="64"/>
      <c r="WZO53" s="64"/>
      <c r="WZP53" s="64"/>
      <c r="WZQ53" s="64"/>
      <c r="WZR53" s="64"/>
      <c r="WZS53" s="64"/>
      <c r="WZT53" s="64"/>
      <c r="WZU53" s="64"/>
      <c r="WZV53" s="64"/>
      <c r="WZW53" s="64"/>
      <c r="WZX53" s="64"/>
      <c r="WZY53" s="64"/>
      <c r="WZZ53" s="64"/>
      <c r="XAA53" s="64"/>
      <c r="XAB53" s="64"/>
      <c r="XAC53" s="64"/>
      <c r="XAD53" s="64"/>
      <c r="XAE53" s="64"/>
      <c r="XAF53" s="64"/>
      <c r="XAG53" s="64"/>
      <c r="XAH53" s="64"/>
      <c r="XAI53" s="64"/>
      <c r="XAJ53" s="64"/>
      <c r="XAK53" s="64"/>
      <c r="XAL53" s="64"/>
      <c r="XAM53" s="64"/>
      <c r="XAN53" s="64"/>
      <c r="XAO53" s="64"/>
      <c r="XAP53" s="64"/>
      <c r="XAQ53" s="64"/>
      <c r="XAR53" s="64"/>
      <c r="XAS53" s="64"/>
      <c r="XAT53" s="64"/>
      <c r="XAU53" s="64"/>
      <c r="XAV53" s="64"/>
      <c r="XAW53" s="64"/>
      <c r="XAX53" s="64"/>
      <c r="XAY53" s="64"/>
      <c r="XAZ53" s="64"/>
      <c r="XBA53" s="64"/>
      <c r="XBB53" s="64"/>
      <c r="XBC53" s="64"/>
      <c r="XBD53" s="64"/>
      <c r="XBE53" s="64"/>
      <c r="XBF53" s="64"/>
      <c r="XBG53" s="64"/>
      <c r="XBH53" s="64"/>
      <c r="XBI53" s="64"/>
      <c r="XBJ53" s="64"/>
      <c r="XBK53" s="64"/>
      <c r="XBL53" s="64"/>
      <c r="XBM53" s="64"/>
      <c r="XBN53" s="64"/>
      <c r="XBO53" s="64"/>
      <c r="XBP53" s="64"/>
      <c r="XBQ53" s="64"/>
      <c r="XBR53" s="64"/>
      <c r="XBS53" s="64"/>
      <c r="XBT53" s="64"/>
      <c r="XBU53" s="64"/>
      <c r="XBV53" s="64"/>
      <c r="XBW53" s="64"/>
      <c r="XBX53" s="64"/>
      <c r="XBY53" s="64"/>
      <c r="XBZ53" s="64"/>
      <c r="XCA53" s="64"/>
      <c r="XCB53" s="64"/>
      <c r="XCC53" s="64"/>
      <c r="XCD53" s="64"/>
      <c r="XCE53" s="64"/>
      <c r="XCF53" s="64"/>
      <c r="XCG53" s="64"/>
      <c r="XCH53" s="64"/>
      <c r="XCI53" s="64"/>
      <c r="XCJ53" s="64"/>
      <c r="XCK53" s="64"/>
      <c r="XCL53" s="64"/>
      <c r="XCM53" s="64"/>
      <c r="XCN53" s="64"/>
      <c r="XCO53" s="64"/>
      <c r="XCP53" s="64"/>
      <c r="XCQ53" s="64"/>
      <c r="XCR53" s="64"/>
      <c r="XCS53" s="64"/>
      <c r="XCT53" s="64"/>
      <c r="XCU53" s="64"/>
      <c r="XCV53" s="64"/>
      <c r="XCW53" s="64"/>
      <c r="XCX53" s="64"/>
      <c r="XCY53" s="64"/>
      <c r="XCZ53" s="64"/>
    </row>
    <row r="54" spans="2:16328" x14ac:dyDescent="0.35">
      <c r="B54" s="22" t="s">
        <v>112</v>
      </c>
      <c r="C54" s="17">
        <f t="shared" ref="C54:K54" ca="1" si="10">+C51</f>
        <v>-225.74934479706371</v>
      </c>
      <c r="D54" s="17">
        <f t="shared" ca="1" si="10"/>
        <v>390.69383143343248</v>
      </c>
      <c r="E54" s="17">
        <f t="shared" ca="1" si="10"/>
        <v>544.21571371937716</v>
      </c>
      <c r="F54" s="17">
        <f t="shared" ca="1" si="10"/>
        <v>778.17551775526647</v>
      </c>
      <c r="G54" s="17">
        <f t="shared" ca="1" si="10"/>
        <v>777.50549041788508</v>
      </c>
      <c r="H54" s="17">
        <f t="shared" ca="1" si="10"/>
        <v>749.24909778212862</v>
      </c>
      <c r="I54" s="17">
        <f t="shared" ca="1" si="10"/>
        <v>724.88576044924594</v>
      </c>
      <c r="J54" s="17">
        <f t="shared" ca="1" si="10"/>
        <v>701.94913071684414</v>
      </c>
      <c r="K54" s="17">
        <f t="shared" ca="1" si="10"/>
        <v>654.23964123510586</v>
      </c>
      <c r="L54" s="17">
        <f ca="1">+L51+L60</f>
        <v>7595.1706501067329</v>
      </c>
      <c r="M54" s="17"/>
      <c r="N54" s="3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  <c r="GE54" s="64"/>
      <c r="GF54" s="64"/>
      <c r="GG54" s="64"/>
      <c r="GH54" s="64"/>
      <c r="GI54" s="64"/>
      <c r="GJ54" s="64"/>
      <c r="GK54" s="64"/>
      <c r="GL54" s="64"/>
      <c r="GM54" s="64"/>
      <c r="GN54" s="64"/>
      <c r="GO54" s="64"/>
      <c r="GP54" s="64"/>
      <c r="GQ54" s="64"/>
      <c r="GR54" s="64"/>
      <c r="GS54" s="64"/>
      <c r="GT54" s="64"/>
      <c r="GU54" s="64"/>
      <c r="GV54" s="64"/>
      <c r="GW54" s="64"/>
      <c r="GX54" s="64"/>
      <c r="GY54" s="64"/>
      <c r="GZ54" s="64"/>
      <c r="HA54" s="64"/>
      <c r="HB54" s="64"/>
      <c r="HC54" s="64"/>
      <c r="HD54" s="64"/>
      <c r="HE54" s="64"/>
      <c r="HF54" s="64"/>
      <c r="HG54" s="64"/>
      <c r="HH54" s="64"/>
      <c r="HI54" s="64"/>
      <c r="HJ54" s="64"/>
      <c r="HK54" s="64"/>
      <c r="HL54" s="64"/>
      <c r="HM54" s="64"/>
      <c r="HN54" s="64"/>
      <c r="HO54" s="64"/>
      <c r="HP54" s="64"/>
      <c r="HQ54" s="64"/>
      <c r="HR54" s="64"/>
      <c r="HS54" s="64"/>
      <c r="HT54" s="64"/>
      <c r="HU54" s="64"/>
      <c r="HV54" s="64"/>
      <c r="HW54" s="64"/>
      <c r="HX54" s="64"/>
      <c r="HY54" s="64"/>
      <c r="HZ54" s="64"/>
      <c r="IA54" s="64"/>
      <c r="IB54" s="64"/>
      <c r="IC54" s="64"/>
      <c r="ID54" s="64"/>
      <c r="IE54" s="64"/>
      <c r="IF54" s="64"/>
      <c r="IG54" s="64"/>
      <c r="IH54" s="64"/>
      <c r="II54" s="64"/>
      <c r="IJ54" s="64"/>
      <c r="IK54" s="64"/>
      <c r="IL54" s="64"/>
      <c r="IM54" s="64"/>
      <c r="IN54" s="64"/>
      <c r="IO54" s="64"/>
      <c r="IP54" s="64"/>
      <c r="IQ54" s="64"/>
      <c r="IR54" s="64"/>
      <c r="IS54" s="64"/>
      <c r="IT54" s="64"/>
      <c r="IU54" s="64"/>
      <c r="IV54" s="64"/>
      <c r="IW54" s="64"/>
      <c r="IX54" s="64"/>
      <c r="IY54" s="64"/>
      <c r="IZ54" s="64"/>
      <c r="JA54" s="64"/>
      <c r="JB54" s="64"/>
      <c r="JC54" s="64"/>
      <c r="JD54" s="64"/>
      <c r="JE54" s="64"/>
      <c r="JF54" s="64"/>
      <c r="JG54" s="64"/>
      <c r="JH54" s="64"/>
      <c r="JI54" s="64"/>
      <c r="JJ54" s="64"/>
      <c r="JK54" s="64"/>
      <c r="JL54" s="64"/>
      <c r="JM54" s="64"/>
      <c r="JN54" s="64"/>
      <c r="JO54" s="64"/>
      <c r="JP54" s="64"/>
      <c r="JQ54" s="64"/>
      <c r="JR54" s="64"/>
      <c r="JS54" s="64"/>
      <c r="JT54" s="64"/>
      <c r="JU54" s="64"/>
      <c r="JV54" s="64"/>
      <c r="JW54" s="64"/>
      <c r="JX54" s="64"/>
      <c r="JY54" s="64"/>
      <c r="JZ54" s="64"/>
      <c r="KA54" s="64"/>
      <c r="KB54" s="64"/>
      <c r="KC54" s="64"/>
      <c r="KD54" s="64"/>
      <c r="KE54" s="64"/>
      <c r="KF54" s="64"/>
      <c r="KG54" s="64"/>
      <c r="KH54" s="64"/>
      <c r="KI54" s="64"/>
      <c r="KJ54" s="64"/>
      <c r="KK54" s="64"/>
      <c r="KL54" s="64"/>
      <c r="KM54" s="64"/>
      <c r="KN54" s="64"/>
      <c r="KO54" s="64"/>
      <c r="KP54" s="64"/>
      <c r="KQ54" s="64"/>
      <c r="KR54" s="64"/>
      <c r="KS54" s="64"/>
      <c r="KT54" s="64"/>
      <c r="KU54" s="64"/>
      <c r="KV54" s="64"/>
      <c r="KW54" s="64"/>
      <c r="KX54" s="64"/>
      <c r="KY54" s="64"/>
      <c r="KZ54" s="64"/>
      <c r="LA54" s="64"/>
      <c r="LB54" s="64"/>
      <c r="LC54" s="64"/>
      <c r="LD54" s="64"/>
      <c r="LE54" s="64"/>
      <c r="LF54" s="64"/>
      <c r="LG54" s="64"/>
      <c r="LH54" s="64"/>
      <c r="LI54" s="64"/>
      <c r="LJ54" s="64"/>
      <c r="LK54" s="64"/>
      <c r="LL54" s="64"/>
      <c r="LM54" s="64"/>
      <c r="LN54" s="64"/>
      <c r="LO54" s="64"/>
      <c r="LP54" s="64"/>
      <c r="LQ54" s="64"/>
      <c r="LR54" s="64"/>
      <c r="LS54" s="64"/>
      <c r="LT54" s="64"/>
      <c r="LU54" s="64"/>
      <c r="LV54" s="64"/>
      <c r="LW54" s="64"/>
      <c r="LX54" s="64"/>
      <c r="LY54" s="64"/>
      <c r="LZ54" s="64"/>
      <c r="MA54" s="64"/>
      <c r="MB54" s="64"/>
      <c r="MC54" s="64"/>
      <c r="MD54" s="64"/>
      <c r="ME54" s="64"/>
      <c r="MF54" s="64"/>
      <c r="MG54" s="64"/>
      <c r="MH54" s="64"/>
      <c r="MI54" s="64"/>
      <c r="MJ54" s="64"/>
      <c r="MK54" s="64"/>
      <c r="ML54" s="64"/>
      <c r="MM54" s="64"/>
      <c r="MN54" s="64"/>
      <c r="MO54" s="64"/>
      <c r="MP54" s="64"/>
      <c r="MQ54" s="64"/>
      <c r="MR54" s="64"/>
      <c r="MS54" s="64"/>
      <c r="MT54" s="64"/>
      <c r="MU54" s="64"/>
      <c r="MV54" s="64"/>
      <c r="MW54" s="64"/>
      <c r="MX54" s="64"/>
      <c r="MY54" s="64"/>
      <c r="MZ54" s="64"/>
      <c r="NA54" s="64"/>
      <c r="NB54" s="64"/>
      <c r="NC54" s="64"/>
      <c r="ND54" s="64"/>
      <c r="NE54" s="64"/>
      <c r="NF54" s="64"/>
      <c r="NG54" s="64"/>
      <c r="NH54" s="64"/>
      <c r="NI54" s="64"/>
      <c r="NJ54" s="64"/>
      <c r="NK54" s="64"/>
      <c r="NL54" s="64"/>
      <c r="NM54" s="64"/>
      <c r="NN54" s="64"/>
      <c r="NO54" s="64"/>
      <c r="NP54" s="64"/>
      <c r="NQ54" s="64"/>
      <c r="NR54" s="64"/>
      <c r="NS54" s="64"/>
      <c r="NT54" s="64"/>
      <c r="NU54" s="64"/>
      <c r="NV54" s="64"/>
      <c r="NW54" s="64"/>
      <c r="NX54" s="64"/>
      <c r="NY54" s="64"/>
      <c r="NZ54" s="64"/>
      <c r="OA54" s="64"/>
      <c r="OB54" s="64"/>
      <c r="OC54" s="64"/>
      <c r="OD54" s="64"/>
      <c r="OE54" s="64"/>
      <c r="OF54" s="64"/>
      <c r="OG54" s="64"/>
      <c r="OH54" s="64"/>
      <c r="OI54" s="64"/>
      <c r="OJ54" s="64"/>
      <c r="OK54" s="64"/>
      <c r="OL54" s="64"/>
      <c r="OM54" s="64"/>
      <c r="ON54" s="64"/>
      <c r="OO54" s="64"/>
      <c r="OP54" s="64"/>
      <c r="OQ54" s="64"/>
      <c r="OR54" s="64"/>
      <c r="OS54" s="64"/>
      <c r="OT54" s="64"/>
      <c r="OU54" s="64"/>
      <c r="OV54" s="64"/>
      <c r="OW54" s="64"/>
      <c r="OX54" s="64"/>
      <c r="OY54" s="64"/>
      <c r="OZ54" s="64"/>
      <c r="PA54" s="64"/>
      <c r="PB54" s="64"/>
      <c r="PC54" s="64"/>
      <c r="PD54" s="64"/>
      <c r="PE54" s="64"/>
      <c r="PF54" s="64"/>
      <c r="PG54" s="64"/>
      <c r="PH54" s="64"/>
      <c r="PI54" s="64"/>
      <c r="PJ54" s="64"/>
      <c r="PK54" s="64"/>
      <c r="PL54" s="64"/>
      <c r="PM54" s="64"/>
      <c r="PN54" s="64"/>
      <c r="PO54" s="64"/>
      <c r="PP54" s="64"/>
      <c r="PQ54" s="64"/>
      <c r="PR54" s="64"/>
      <c r="PS54" s="64"/>
      <c r="PT54" s="64"/>
      <c r="PU54" s="64"/>
      <c r="PV54" s="64"/>
      <c r="PW54" s="64"/>
      <c r="PX54" s="64"/>
      <c r="PY54" s="64"/>
      <c r="PZ54" s="64"/>
      <c r="QA54" s="64"/>
      <c r="QB54" s="64"/>
      <c r="QC54" s="64"/>
      <c r="QD54" s="64"/>
      <c r="QE54" s="64"/>
      <c r="QF54" s="64"/>
      <c r="QG54" s="64"/>
      <c r="QH54" s="64"/>
      <c r="QI54" s="64"/>
      <c r="QJ54" s="64"/>
      <c r="QK54" s="64"/>
      <c r="QL54" s="64"/>
      <c r="QM54" s="64"/>
      <c r="QN54" s="64"/>
      <c r="QO54" s="64"/>
      <c r="QP54" s="64"/>
      <c r="QQ54" s="64"/>
      <c r="QR54" s="64"/>
      <c r="QS54" s="64"/>
      <c r="QT54" s="64"/>
      <c r="QU54" s="64"/>
      <c r="QV54" s="64"/>
      <c r="QW54" s="64"/>
      <c r="QX54" s="64"/>
      <c r="QY54" s="64"/>
      <c r="QZ54" s="64"/>
      <c r="RA54" s="64"/>
      <c r="RB54" s="64"/>
      <c r="RC54" s="64"/>
      <c r="RD54" s="64"/>
      <c r="RE54" s="64"/>
      <c r="RF54" s="64"/>
      <c r="RG54" s="64"/>
      <c r="RH54" s="64"/>
      <c r="RI54" s="64"/>
      <c r="RJ54" s="64"/>
      <c r="RK54" s="64"/>
      <c r="RL54" s="64"/>
      <c r="RM54" s="64"/>
      <c r="RN54" s="64"/>
      <c r="RO54" s="64"/>
      <c r="RP54" s="64"/>
      <c r="RQ54" s="64"/>
      <c r="RR54" s="64"/>
      <c r="RS54" s="64"/>
      <c r="RT54" s="64"/>
      <c r="RU54" s="64"/>
      <c r="RV54" s="64"/>
      <c r="RW54" s="64"/>
      <c r="RX54" s="64"/>
      <c r="RY54" s="64"/>
      <c r="RZ54" s="64"/>
      <c r="SA54" s="64"/>
      <c r="SB54" s="64"/>
      <c r="SC54" s="64"/>
      <c r="SD54" s="64"/>
      <c r="SE54" s="64"/>
      <c r="SF54" s="64"/>
      <c r="SG54" s="64"/>
      <c r="SH54" s="64"/>
      <c r="SI54" s="64"/>
      <c r="SJ54" s="64"/>
      <c r="SK54" s="64"/>
      <c r="SL54" s="64"/>
      <c r="SM54" s="64"/>
      <c r="SN54" s="64"/>
      <c r="SO54" s="64"/>
      <c r="SP54" s="64"/>
      <c r="SQ54" s="64"/>
      <c r="SR54" s="64"/>
      <c r="SS54" s="64"/>
      <c r="ST54" s="64"/>
      <c r="SU54" s="64"/>
      <c r="SV54" s="64"/>
      <c r="SW54" s="64"/>
      <c r="SX54" s="64"/>
      <c r="SY54" s="64"/>
      <c r="SZ54" s="64"/>
      <c r="TA54" s="64"/>
      <c r="TB54" s="64"/>
      <c r="TC54" s="64"/>
      <c r="TD54" s="64"/>
      <c r="TE54" s="64"/>
      <c r="TF54" s="64"/>
      <c r="TG54" s="64"/>
      <c r="TH54" s="64"/>
      <c r="TI54" s="64"/>
      <c r="TJ54" s="64"/>
      <c r="TK54" s="64"/>
      <c r="TL54" s="64"/>
      <c r="TM54" s="64"/>
      <c r="TN54" s="64"/>
      <c r="TO54" s="64"/>
      <c r="TP54" s="64"/>
      <c r="TQ54" s="64"/>
      <c r="TR54" s="64"/>
      <c r="TS54" s="64"/>
      <c r="TT54" s="64"/>
      <c r="TU54" s="64"/>
      <c r="TV54" s="64"/>
      <c r="TW54" s="64"/>
      <c r="TX54" s="64"/>
      <c r="TY54" s="64"/>
      <c r="TZ54" s="64"/>
      <c r="UA54" s="64"/>
      <c r="UB54" s="64"/>
      <c r="UC54" s="64"/>
      <c r="UD54" s="64"/>
      <c r="UE54" s="64"/>
      <c r="UF54" s="64"/>
      <c r="UG54" s="64"/>
      <c r="UH54" s="64"/>
      <c r="UI54" s="64"/>
      <c r="UJ54" s="64"/>
      <c r="UK54" s="64"/>
      <c r="UL54" s="64"/>
      <c r="UM54" s="64"/>
      <c r="UN54" s="64"/>
      <c r="UO54" s="64"/>
      <c r="UP54" s="64"/>
      <c r="UQ54" s="64"/>
      <c r="UR54" s="64"/>
      <c r="US54" s="64"/>
      <c r="UT54" s="64"/>
      <c r="UU54" s="64"/>
      <c r="UV54" s="64"/>
      <c r="UW54" s="64"/>
      <c r="UX54" s="64"/>
      <c r="UY54" s="64"/>
      <c r="UZ54" s="64"/>
      <c r="VA54" s="64"/>
      <c r="VB54" s="64"/>
      <c r="VC54" s="64"/>
      <c r="VD54" s="64"/>
      <c r="VE54" s="64"/>
      <c r="VF54" s="64"/>
      <c r="VG54" s="64"/>
      <c r="VH54" s="64"/>
      <c r="VI54" s="64"/>
      <c r="VJ54" s="64"/>
      <c r="VK54" s="64"/>
      <c r="VL54" s="64"/>
      <c r="VM54" s="64"/>
      <c r="VN54" s="64"/>
      <c r="VO54" s="64"/>
      <c r="VP54" s="64"/>
      <c r="VQ54" s="64"/>
      <c r="VR54" s="64"/>
      <c r="VS54" s="64"/>
      <c r="VT54" s="64"/>
      <c r="VU54" s="64"/>
      <c r="VV54" s="64"/>
      <c r="VW54" s="64"/>
      <c r="VX54" s="64"/>
      <c r="VY54" s="64"/>
      <c r="VZ54" s="64"/>
      <c r="WA54" s="64"/>
      <c r="WB54" s="64"/>
      <c r="WC54" s="64"/>
      <c r="WD54" s="64"/>
      <c r="WE54" s="64"/>
      <c r="WF54" s="64"/>
      <c r="WG54" s="64"/>
      <c r="WH54" s="64"/>
      <c r="WI54" s="64"/>
      <c r="WJ54" s="64"/>
      <c r="WK54" s="64"/>
      <c r="WL54" s="64"/>
      <c r="WM54" s="64"/>
      <c r="WN54" s="64"/>
      <c r="WO54" s="64"/>
      <c r="WP54" s="64"/>
      <c r="WQ54" s="64"/>
      <c r="WR54" s="64"/>
      <c r="WS54" s="64"/>
      <c r="WT54" s="64"/>
      <c r="WU54" s="64"/>
      <c r="WV54" s="64"/>
      <c r="WW54" s="64"/>
      <c r="WX54" s="64"/>
      <c r="WY54" s="64"/>
      <c r="WZ54" s="64"/>
      <c r="XA54" s="64"/>
      <c r="XB54" s="64"/>
      <c r="XC54" s="64"/>
      <c r="XD54" s="64"/>
      <c r="XE54" s="64"/>
      <c r="XF54" s="64"/>
      <c r="XG54" s="64"/>
      <c r="XH54" s="64"/>
      <c r="XI54" s="64"/>
      <c r="XJ54" s="64"/>
      <c r="XK54" s="64"/>
      <c r="XL54" s="64"/>
      <c r="XM54" s="64"/>
      <c r="XN54" s="64"/>
      <c r="XO54" s="64"/>
      <c r="XP54" s="64"/>
      <c r="XQ54" s="64"/>
      <c r="XR54" s="64"/>
      <c r="XS54" s="64"/>
      <c r="XT54" s="64"/>
      <c r="XU54" s="64"/>
      <c r="XV54" s="64"/>
      <c r="XW54" s="64"/>
      <c r="XX54" s="64"/>
      <c r="XY54" s="64"/>
      <c r="XZ54" s="64"/>
      <c r="YA54" s="64"/>
      <c r="YB54" s="64"/>
      <c r="YC54" s="64"/>
      <c r="YD54" s="64"/>
      <c r="YE54" s="64"/>
      <c r="YF54" s="64"/>
      <c r="YG54" s="64"/>
      <c r="YH54" s="64"/>
      <c r="YI54" s="64"/>
      <c r="YJ54" s="64"/>
      <c r="YK54" s="64"/>
      <c r="YL54" s="64"/>
      <c r="YM54" s="64"/>
      <c r="YN54" s="64"/>
      <c r="YO54" s="64"/>
      <c r="YP54" s="64"/>
      <c r="YQ54" s="64"/>
      <c r="YR54" s="64"/>
      <c r="YS54" s="64"/>
      <c r="YT54" s="64"/>
      <c r="YU54" s="64"/>
      <c r="YV54" s="64"/>
      <c r="YW54" s="64"/>
      <c r="YX54" s="64"/>
      <c r="YY54" s="64"/>
      <c r="YZ54" s="64"/>
      <c r="ZA54" s="64"/>
      <c r="ZB54" s="64"/>
      <c r="ZC54" s="64"/>
      <c r="ZD54" s="64"/>
      <c r="ZE54" s="64"/>
      <c r="ZF54" s="64"/>
      <c r="ZG54" s="64"/>
      <c r="ZH54" s="64"/>
      <c r="ZI54" s="64"/>
      <c r="ZJ54" s="64"/>
      <c r="ZK54" s="64"/>
      <c r="ZL54" s="64"/>
      <c r="ZM54" s="64"/>
      <c r="ZN54" s="64"/>
      <c r="ZO54" s="64"/>
      <c r="ZP54" s="64"/>
      <c r="ZQ54" s="64"/>
      <c r="ZR54" s="64"/>
      <c r="ZS54" s="64"/>
      <c r="ZT54" s="64"/>
      <c r="ZU54" s="64"/>
      <c r="ZV54" s="64"/>
      <c r="ZW54" s="64"/>
      <c r="ZX54" s="64"/>
      <c r="ZY54" s="64"/>
      <c r="ZZ54" s="64"/>
      <c r="AAA54" s="64"/>
      <c r="AAB54" s="64"/>
      <c r="AAC54" s="64"/>
      <c r="AAD54" s="64"/>
      <c r="AAE54" s="64"/>
      <c r="AAF54" s="64"/>
      <c r="AAG54" s="64"/>
      <c r="AAH54" s="64"/>
      <c r="AAI54" s="64"/>
      <c r="AAJ54" s="64"/>
      <c r="AAK54" s="64"/>
      <c r="AAL54" s="64"/>
      <c r="AAM54" s="64"/>
      <c r="AAN54" s="64"/>
      <c r="AAO54" s="64"/>
      <c r="AAP54" s="64"/>
      <c r="AAQ54" s="64"/>
      <c r="AAR54" s="64"/>
      <c r="AAS54" s="64"/>
      <c r="AAT54" s="64"/>
      <c r="AAU54" s="64"/>
      <c r="AAV54" s="64"/>
      <c r="AAW54" s="64"/>
      <c r="AAX54" s="64"/>
      <c r="AAY54" s="64"/>
      <c r="AAZ54" s="64"/>
      <c r="ABA54" s="64"/>
      <c r="ABB54" s="64"/>
      <c r="ABC54" s="64"/>
      <c r="ABD54" s="64"/>
      <c r="ABE54" s="64"/>
      <c r="ABF54" s="64"/>
      <c r="ABG54" s="64"/>
      <c r="ABH54" s="64"/>
      <c r="ABI54" s="64"/>
      <c r="ABJ54" s="64"/>
      <c r="ABK54" s="64"/>
      <c r="ABL54" s="64"/>
      <c r="ABM54" s="64"/>
      <c r="ABN54" s="64"/>
      <c r="ABO54" s="64"/>
      <c r="ABP54" s="64"/>
      <c r="ABQ54" s="64"/>
      <c r="ABR54" s="64"/>
      <c r="ABS54" s="64"/>
      <c r="ABT54" s="64"/>
      <c r="ABU54" s="64"/>
      <c r="ABV54" s="64"/>
      <c r="ABW54" s="64"/>
      <c r="ABX54" s="64"/>
      <c r="ABY54" s="64"/>
      <c r="ABZ54" s="64"/>
      <c r="ACA54" s="64"/>
      <c r="ACB54" s="64"/>
      <c r="ACC54" s="64"/>
      <c r="ACD54" s="64"/>
      <c r="ACE54" s="64"/>
      <c r="ACF54" s="64"/>
      <c r="ACG54" s="64"/>
      <c r="ACH54" s="64"/>
      <c r="ACI54" s="64"/>
      <c r="ACJ54" s="64"/>
      <c r="ACK54" s="64"/>
      <c r="ACL54" s="64"/>
      <c r="ACM54" s="64"/>
      <c r="ACN54" s="64"/>
      <c r="ACO54" s="64"/>
      <c r="ACP54" s="64"/>
      <c r="ACQ54" s="64"/>
      <c r="ACR54" s="64"/>
      <c r="ACS54" s="64"/>
      <c r="ACT54" s="64"/>
      <c r="ACU54" s="64"/>
      <c r="ACV54" s="64"/>
      <c r="ACW54" s="64"/>
      <c r="ACX54" s="64"/>
      <c r="ACY54" s="64"/>
      <c r="ACZ54" s="64"/>
      <c r="ADA54" s="64"/>
      <c r="ADB54" s="64"/>
      <c r="ADC54" s="64"/>
      <c r="ADD54" s="64"/>
      <c r="ADE54" s="64"/>
      <c r="ADF54" s="64"/>
      <c r="ADG54" s="64"/>
      <c r="ADH54" s="64"/>
      <c r="ADI54" s="64"/>
      <c r="ADJ54" s="64"/>
      <c r="ADK54" s="64"/>
      <c r="ADL54" s="64"/>
      <c r="ADM54" s="64"/>
      <c r="ADN54" s="64"/>
      <c r="ADO54" s="64"/>
      <c r="ADP54" s="64"/>
      <c r="ADQ54" s="64"/>
      <c r="ADR54" s="64"/>
      <c r="ADS54" s="64"/>
      <c r="ADT54" s="64"/>
      <c r="ADU54" s="64"/>
      <c r="ADV54" s="64"/>
      <c r="ADW54" s="64"/>
      <c r="ADX54" s="64"/>
      <c r="ADY54" s="64"/>
      <c r="ADZ54" s="64"/>
      <c r="AEA54" s="64"/>
      <c r="AEB54" s="64"/>
      <c r="AEC54" s="64"/>
      <c r="AED54" s="64"/>
      <c r="AEE54" s="64"/>
      <c r="AEF54" s="64"/>
      <c r="AEG54" s="64"/>
      <c r="AEH54" s="64"/>
      <c r="AEI54" s="64"/>
      <c r="AEJ54" s="64"/>
      <c r="AEK54" s="64"/>
      <c r="AEL54" s="64"/>
      <c r="AEM54" s="64"/>
      <c r="AEN54" s="64"/>
      <c r="AEO54" s="64"/>
      <c r="AEP54" s="64"/>
      <c r="AEQ54" s="64"/>
      <c r="AER54" s="64"/>
      <c r="AES54" s="64"/>
      <c r="AET54" s="64"/>
      <c r="AEU54" s="64"/>
      <c r="AEV54" s="64"/>
      <c r="AEW54" s="64"/>
      <c r="AEX54" s="64"/>
      <c r="AEY54" s="64"/>
      <c r="AEZ54" s="64"/>
      <c r="AFA54" s="64"/>
      <c r="AFB54" s="64"/>
      <c r="AFC54" s="64"/>
      <c r="AFD54" s="64"/>
      <c r="AFE54" s="64"/>
      <c r="AFF54" s="64"/>
      <c r="AFG54" s="64"/>
      <c r="AFH54" s="64"/>
      <c r="AFI54" s="64"/>
      <c r="AFJ54" s="64"/>
      <c r="AFK54" s="64"/>
      <c r="AFL54" s="64"/>
      <c r="AFM54" s="64"/>
      <c r="AFN54" s="64"/>
      <c r="AFO54" s="64"/>
      <c r="AFP54" s="64"/>
      <c r="AFQ54" s="64"/>
      <c r="AFR54" s="64"/>
      <c r="AFS54" s="64"/>
      <c r="AFT54" s="64"/>
      <c r="AFU54" s="64"/>
      <c r="AFV54" s="64"/>
      <c r="AFW54" s="64"/>
      <c r="AFX54" s="64"/>
      <c r="AFY54" s="64"/>
      <c r="AFZ54" s="64"/>
      <c r="AGA54" s="64"/>
      <c r="AGB54" s="64"/>
      <c r="AGC54" s="64"/>
      <c r="AGD54" s="64"/>
      <c r="AGE54" s="64"/>
      <c r="AGF54" s="64"/>
      <c r="AGG54" s="64"/>
      <c r="AGH54" s="64"/>
      <c r="AGI54" s="64"/>
      <c r="AGJ54" s="64"/>
      <c r="AGK54" s="64"/>
      <c r="AGL54" s="64"/>
      <c r="AGM54" s="64"/>
      <c r="AGN54" s="64"/>
      <c r="AGO54" s="64"/>
      <c r="AGP54" s="64"/>
      <c r="AGQ54" s="64"/>
      <c r="AGR54" s="64"/>
      <c r="AGS54" s="64"/>
      <c r="AGT54" s="64"/>
      <c r="AGU54" s="64"/>
      <c r="AGV54" s="64"/>
      <c r="AGW54" s="64"/>
      <c r="AGX54" s="64"/>
      <c r="AGY54" s="64"/>
      <c r="AGZ54" s="64"/>
      <c r="AHA54" s="64"/>
      <c r="AHB54" s="64"/>
      <c r="AHC54" s="64"/>
      <c r="AHD54" s="64"/>
      <c r="AHE54" s="64"/>
      <c r="AHF54" s="64"/>
      <c r="AHG54" s="64"/>
      <c r="AHH54" s="64"/>
      <c r="AHI54" s="64"/>
      <c r="AHJ54" s="64"/>
      <c r="AHK54" s="64"/>
      <c r="AHL54" s="64"/>
      <c r="AHM54" s="64"/>
      <c r="AHN54" s="64"/>
      <c r="AHO54" s="64"/>
      <c r="AHP54" s="64"/>
      <c r="AHQ54" s="64"/>
      <c r="AHR54" s="64"/>
      <c r="AHS54" s="64"/>
      <c r="AHT54" s="64"/>
      <c r="AHU54" s="64"/>
      <c r="AHV54" s="64"/>
      <c r="AHW54" s="64"/>
      <c r="AHX54" s="64"/>
      <c r="AHY54" s="64"/>
      <c r="AHZ54" s="64"/>
      <c r="AIA54" s="64"/>
      <c r="AIB54" s="64"/>
      <c r="AIC54" s="64"/>
      <c r="AID54" s="64"/>
      <c r="AIE54" s="64"/>
      <c r="AIF54" s="64"/>
      <c r="AIG54" s="64"/>
      <c r="AIH54" s="64"/>
      <c r="AII54" s="64"/>
      <c r="AIJ54" s="64"/>
      <c r="AIK54" s="64"/>
      <c r="AIL54" s="64"/>
      <c r="AIM54" s="64"/>
      <c r="AIN54" s="64"/>
      <c r="AIO54" s="64"/>
      <c r="AIP54" s="64"/>
      <c r="AIQ54" s="64"/>
      <c r="AIR54" s="64"/>
      <c r="AIS54" s="64"/>
      <c r="AIT54" s="64"/>
      <c r="AIU54" s="64"/>
      <c r="AIV54" s="64"/>
      <c r="AIW54" s="64"/>
      <c r="AIX54" s="64"/>
      <c r="AIY54" s="64"/>
      <c r="AIZ54" s="64"/>
      <c r="AJA54" s="64"/>
      <c r="AJB54" s="64"/>
      <c r="AJC54" s="64"/>
      <c r="AJD54" s="64"/>
      <c r="AJE54" s="64"/>
      <c r="AJF54" s="64"/>
      <c r="AJG54" s="64"/>
      <c r="AJH54" s="64"/>
      <c r="AJI54" s="64"/>
      <c r="AJJ54" s="64"/>
      <c r="AJK54" s="64"/>
      <c r="AJL54" s="64"/>
      <c r="AJM54" s="64"/>
      <c r="AJN54" s="64"/>
      <c r="AJO54" s="64"/>
      <c r="AJP54" s="64"/>
      <c r="AJQ54" s="64"/>
      <c r="AJR54" s="64"/>
      <c r="AJS54" s="64"/>
      <c r="AJT54" s="64"/>
      <c r="AJU54" s="64"/>
      <c r="AJV54" s="64"/>
      <c r="AJW54" s="64"/>
      <c r="AJX54" s="64"/>
      <c r="AJY54" s="64"/>
      <c r="AJZ54" s="64"/>
      <c r="AKA54" s="64"/>
      <c r="AKB54" s="64"/>
      <c r="AKC54" s="64"/>
      <c r="AKD54" s="64"/>
      <c r="AKE54" s="64"/>
      <c r="AKF54" s="64"/>
      <c r="AKG54" s="64"/>
      <c r="AKH54" s="64"/>
      <c r="AKI54" s="64"/>
      <c r="AKJ54" s="64"/>
      <c r="AKK54" s="64"/>
      <c r="AKL54" s="64"/>
      <c r="AKM54" s="64"/>
      <c r="AKN54" s="64"/>
      <c r="AKO54" s="64"/>
      <c r="AKP54" s="64"/>
      <c r="AKQ54" s="64"/>
      <c r="AKR54" s="64"/>
      <c r="AKS54" s="64"/>
      <c r="AKT54" s="64"/>
      <c r="AKU54" s="64"/>
      <c r="AKV54" s="64"/>
      <c r="AKW54" s="64"/>
      <c r="AKX54" s="64"/>
      <c r="AKY54" s="64"/>
      <c r="AKZ54" s="64"/>
      <c r="ALA54" s="64"/>
      <c r="ALB54" s="64"/>
      <c r="ALC54" s="64"/>
      <c r="ALD54" s="64"/>
      <c r="ALE54" s="64"/>
      <c r="ALF54" s="64"/>
      <c r="ALG54" s="64"/>
      <c r="ALH54" s="64"/>
      <c r="ALI54" s="64"/>
      <c r="ALJ54" s="64"/>
      <c r="ALK54" s="64"/>
      <c r="ALL54" s="64"/>
      <c r="ALM54" s="64"/>
      <c r="ALN54" s="64"/>
      <c r="ALO54" s="64"/>
      <c r="ALP54" s="64"/>
      <c r="ALQ54" s="64"/>
      <c r="ALR54" s="64"/>
      <c r="ALS54" s="64"/>
      <c r="ALT54" s="64"/>
      <c r="ALU54" s="64"/>
      <c r="ALV54" s="64"/>
      <c r="ALW54" s="64"/>
      <c r="ALX54" s="64"/>
      <c r="ALY54" s="64"/>
      <c r="ALZ54" s="64"/>
      <c r="AMA54" s="64"/>
      <c r="AMB54" s="64"/>
      <c r="AMC54" s="64"/>
      <c r="AMD54" s="64"/>
      <c r="AME54" s="64"/>
      <c r="AMF54" s="64"/>
      <c r="AMG54" s="64"/>
      <c r="AMH54" s="64"/>
      <c r="AMI54" s="64"/>
      <c r="AMJ54" s="64"/>
      <c r="AMK54" s="64"/>
      <c r="AML54" s="64"/>
      <c r="AMM54" s="64"/>
      <c r="AMN54" s="64"/>
      <c r="AMO54" s="64"/>
      <c r="AMP54" s="64"/>
      <c r="AMQ54" s="64"/>
      <c r="AMR54" s="64"/>
      <c r="AMS54" s="64"/>
      <c r="AMT54" s="64"/>
      <c r="AMU54" s="64"/>
      <c r="AMV54" s="64"/>
      <c r="AMW54" s="64"/>
      <c r="AMX54" s="64"/>
      <c r="AMY54" s="64"/>
      <c r="AMZ54" s="64"/>
      <c r="ANA54" s="64"/>
      <c r="ANB54" s="64"/>
      <c r="ANC54" s="64"/>
      <c r="AND54" s="64"/>
      <c r="ANE54" s="64"/>
      <c r="ANF54" s="64"/>
      <c r="ANG54" s="64"/>
      <c r="ANH54" s="64"/>
      <c r="ANI54" s="64"/>
      <c r="ANJ54" s="64"/>
      <c r="ANK54" s="64"/>
      <c r="ANL54" s="64"/>
      <c r="ANM54" s="64"/>
      <c r="ANN54" s="64"/>
      <c r="ANO54" s="64"/>
      <c r="ANP54" s="64"/>
      <c r="ANQ54" s="64"/>
      <c r="ANR54" s="64"/>
      <c r="ANS54" s="64"/>
      <c r="ANT54" s="64"/>
      <c r="ANU54" s="64"/>
      <c r="ANV54" s="64"/>
      <c r="ANW54" s="64"/>
      <c r="ANX54" s="64"/>
      <c r="ANY54" s="64"/>
      <c r="ANZ54" s="64"/>
      <c r="AOA54" s="64"/>
      <c r="AOB54" s="64"/>
      <c r="AOC54" s="64"/>
      <c r="AOD54" s="64"/>
      <c r="AOE54" s="64"/>
      <c r="AOF54" s="64"/>
      <c r="AOG54" s="64"/>
      <c r="AOH54" s="64"/>
      <c r="AOI54" s="64"/>
      <c r="AOJ54" s="64"/>
      <c r="AOK54" s="64"/>
      <c r="AOL54" s="64"/>
      <c r="AOM54" s="64"/>
      <c r="AON54" s="64"/>
      <c r="AOO54" s="64"/>
      <c r="AOP54" s="64"/>
      <c r="AOQ54" s="64"/>
      <c r="AOR54" s="64"/>
      <c r="AOS54" s="64"/>
      <c r="AOT54" s="64"/>
      <c r="AOU54" s="64"/>
      <c r="AOV54" s="64"/>
      <c r="AOW54" s="64"/>
      <c r="AOX54" s="64"/>
      <c r="AOY54" s="64"/>
      <c r="AOZ54" s="64"/>
      <c r="APA54" s="64"/>
      <c r="APB54" s="64"/>
      <c r="APC54" s="64"/>
      <c r="APD54" s="64"/>
      <c r="APE54" s="64"/>
      <c r="APF54" s="64"/>
      <c r="APG54" s="64"/>
      <c r="APH54" s="64"/>
      <c r="API54" s="64"/>
      <c r="APJ54" s="64"/>
      <c r="APK54" s="64"/>
      <c r="APL54" s="64"/>
      <c r="APM54" s="64"/>
      <c r="APN54" s="64"/>
      <c r="APO54" s="64"/>
      <c r="APP54" s="64"/>
      <c r="APQ54" s="64"/>
      <c r="APR54" s="64"/>
      <c r="APS54" s="64"/>
      <c r="APT54" s="64"/>
      <c r="APU54" s="64"/>
      <c r="APV54" s="64"/>
      <c r="APW54" s="64"/>
      <c r="APX54" s="64"/>
      <c r="APY54" s="64"/>
      <c r="APZ54" s="64"/>
      <c r="AQA54" s="64"/>
      <c r="AQB54" s="64"/>
      <c r="AQC54" s="64"/>
      <c r="AQD54" s="64"/>
      <c r="AQE54" s="64"/>
      <c r="AQF54" s="64"/>
      <c r="AQG54" s="64"/>
      <c r="AQH54" s="64"/>
      <c r="AQI54" s="64"/>
      <c r="AQJ54" s="64"/>
      <c r="AQK54" s="64"/>
      <c r="AQL54" s="64"/>
      <c r="AQM54" s="64"/>
      <c r="AQN54" s="64"/>
      <c r="AQO54" s="64"/>
      <c r="AQP54" s="64"/>
      <c r="AQQ54" s="64"/>
      <c r="AQR54" s="64"/>
      <c r="AQS54" s="64"/>
      <c r="AQT54" s="64"/>
      <c r="AQU54" s="64"/>
      <c r="AQV54" s="64"/>
      <c r="AQW54" s="64"/>
      <c r="AQX54" s="64"/>
      <c r="AQY54" s="64"/>
      <c r="AQZ54" s="64"/>
      <c r="ARA54" s="64"/>
      <c r="ARB54" s="64"/>
      <c r="ARC54" s="64"/>
      <c r="ARD54" s="64"/>
      <c r="ARE54" s="64"/>
      <c r="ARF54" s="64"/>
      <c r="ARG54" s="64"/>
      <c r="ARH54" s="64"/>
      <c r="ARI54" s="64"/>
      <c r="ARJ54" s="64"/>
      <c r="ARK54" s="64"/>
      <c r="ARL54" s="64"/>
      <c r="ARM54" s="64"/>
      <c r="ARN54" s="64"/>
      <c r="ARO54" s="64"/>
      <c r="ARP54" s="64"/>
      <c r="ARQ54" s="64"/>
      <c r="ARR54" s="64"/>
      <c r="ARS54" s="64"/>
      <c r="ART54" s="64"/>
      <c r="ARU54" s="64"/>
      <c r="ARV54" s="64"/>
      <c r="ARW54" s="64"/>
      <c r="ARX54" s="64"/>
      <c r="ARY54" s="64"/>
      <c r="ARZ54" s="64"/>
      <c r="ASA54" s="64"/>
      <c r="ASB54" s="64"/>
      <c r="ASC54" s="64"/>
      <c r="ASD54" s="64"/>
      <c r="ASE54" s="64"/>
      <c r="ASF54" s="64"/>
      <c r="ASG54" s="64"/>
      <c r="ASH54" s="64"/>
      <c r="ASI54" s="64"/>
      <c r="ASJ54" s="64"/>
      <c r="ASK54" s="64"/>
      <c r="ASL54" s="64"/>
      <c r="ASM54" s="64"/>
      <c r="ASN54" s="64"/>
      <c r="ASO54" s="64"/>
      <c r="ASP54" s="64"/>
      <c r="ASQ54" s="64"/>
      <c r="ASR54" s="64"/>
      <c r="ASS54" s="64"/>
      <c r="AST54" s="64"/>
      <c r="ASU54" s="64"/>
      <c r="ASV54" s="64"/>
      <c r="ASW54" s="64"/>
      <c r="ASX54" s="64"/>
      <c r="ASY54" s="64"/>
      <c r="ASZ54" s="64"/>
      <c r="ATA54" s="64"/>
      <c r="ATB54" s="64"/>
      <c r="ATC54" s="64"/>
      <c r="ATD54" s="64"/>
      <c r="ATE54" s="64"/>
      <c r="ATF54" s="64"/>
      <c r="ATG54" s="64"/>
      <c r="ATH54" s="64"/>
      <c r="ATI54" s="64"/>
      <c r="ATJ54" s="64"/>
      <c r="ATK54" s="64"/>
      <c r="ATL54" s="64"/>
      <c r="ATM54" s="64"/>
      <c r="ATN54" s="64"/>
      <c r="ATO54" s="64"/>
      <c r="ATP54" s="64"/>
      <c r="ATQ54" s="64"/>
      <c r="ATR54" s="64"/>
      <c r="ATS54" s="64"/>
      <c r="ATT54" s="64"/>
      <c r="ATU54" s="64"/>
      <c r="ATV54" s="64"/>
      <c r="ATW54" s="64"/>
      <c r="ATX54" s="64"/>
      <c r="ATY54" s="64"/>
      <c r="ATZ54" s="64"/>
      <c r="AUA54" s="64"/>
      <c r="AUB54" s="64"/>
      <c r="AUC54" s="64"/>
      <c r="AUD54" s="64"/>
      <c r="AUE54" s="64"/>
      <c r="AUF54" s="64"/>
      <c r="AUG54" s="64"/>
      <c r="AUH54" s="64"/>
      <c r="AUI54" s="64"/>
      <c r="AUJ54" s="64"/>
      <c r="AUK54" s="64"/>
      <c r="AUL54" s="64"/>
      <c r="AUM54" s="64"/>
      <c r="AUN54" s="64"/>
      <c r="AUO54" s="64"/>
      <c r="AUP54" s="64"/>
      <c r="AUQ54" s="64"/>
      <c r="AUR54" s="64"/>
      <c r="AUS54" s="64"/>
      <c r="AUT54" s="64"/>
      <c r="AUU54" s="64"/>
      <c r="AUV54" s="64"/>
      <c r="AUW54" s="64"/>
      <c r="AUX54" s="64"/>
      <c r="AUY54" s="64"/>
      <c r="AUZ54" s="64"/>
      <c r="AVA54" s="64"/>
      <c r="AVB54" s="64"/>
      <c r="AVC54" s="64"/>
      <c r="AVD54" s="64"/>
      <c r="AVE54" s="64"/>
      <c r="AVF54" s="64"/>
      <c r="AVG54" s="64"/>
      <c r="AVH54" s="64"/>
      <c r="AVI54" s="64"/>
      <c r="AVJ54" s="64"/>
      <c r="AVK54" s="64"/>
      <c r="AVL54" s="64"/>
      <c r="AVM54" s="64"/>
      <c r="AVN54" s="64"/>
      <c r="AVO54" s="64"/>
      <c r="AVP54" s="64"/>
      <c r="AVQ54" s="64"/>
      <c r="AVR54" s="64"/>
      <c r="AVS54" s="64"/>
      <c r="AVT54" s="64"/>
      <c r="AVU54" s="64"/>
      <c r="AVV54" s="64"/>
      <c r="AVW54" s="64"/>
      <c r="AVX54" s="64"/>
      <c r="AVY54" s="64"/>
      <c r="AVZ54" s="64"/>
      <c r="AWA54" s="64"/>
      <c r="AWB54" s="64"/>
      <c r="AWC54" s="64"/>
      <c r="AWD54" s="64"/>
      <c r="AWE54" s="64"/>
      <c r="AWF54" s="64"/>
      <c r="AWG54" s="64"/>
      <c r="AWH54" s="64"/>
      <c r="AWI54" s="64"/>
      <c r="AWJ54" s="64"/>
      <c r="AWK54" s="64"/>
      <c r="AWL54" s="64"/>
      <c r="AWM54" s="64"/>
      <c r="AWN54" s="64"/>
      <c r="AWO54" s="64"/>
      <c r="AWP54" s="64"/>
      <c r="AWQ54" s="64"/>
      <c r="AWR54" s="64"/>
      <c r="AWS54" s="64"/>
      <c r="AWT54" s="64"/>
      <c r="AWU54" s="64"/>
      <c r="AWV54" s="64"/>
      <c r="AWW54" s="64"/>
      <c r="AWX54" s="64"/>
      <c r="AWY54" s="64"/>
      <c r="AWZ54" s="64"/>
      <c r="AXA54" s="64"/>
      <c r="AXB54" s="64"/>
      <c r="AXC54" s="64"/>
      <c r="AXD54" s="64"/>
      <c r="AXE54" s="64"/>
      <c r="AXF54" s="64"/>
      <c r="AXG54" s="64"/>
      <c r="AXH54" s="64"/>
      <c r="AXI54" s="64"/>
      <c r="AXJ54" s="64"/>
      <c r="AXK54" s="64"/>
      <c r="AXL54" s="64"/>
      <c r="AXM54" s="64"/>
      <c r="AXN54" s="64"/>
      <c r="AXO54" s="64"/>
      <c r="AXP54" s="64"/>
      <c r="AXQ54" s="64"/>
      <c r="AXR54" s="64"/>
      <c r="AXS54" s="64"/>
      <c r="AXT54" s="64"/>
      <c r="AXU54" s="64"/>
      <c r="AXV54" s="64"/>
      <c r="AXW54" s="64"/>
      <c r="AXX54" s="64"/>
      <c r="AXY54" s="64"/>
      <c r="AXZ54" s="64"/>
      <c r="AYA54" s="64"/>
      <c r="AYB54" s="64"/>
      <c r="AYC54" s="64"/>
      <c r="AYD54" s="64"/>
      <c r="AYE54" s="64"/>
      <c r="AYF54" s="64"/>
      <c r="AYG54" s="64"/>
      <c r="AYH54" s="64"/>
      <c r="AYI54" s="64"/>
      <c r="AYJ54" s="64"/>
      <c r="AYK54" s="64"/>
      <c r="AYL54" s="64"/>
      <c r="AYM54" s="64"/>
      <c r="AYN54" s="64"/>
      <c r="AYO54" s="64"/>
      <c r="AYP54" s="64"/>
      <c r="AYQ54" s="64"/>
      <c r="AYR54" s="64"/>
      <c r="AYS54" s="64"/>
      <c r="AYT54" s="64"/>
      <c r="AYU54" s="64"/>
      <c r="AYV54" s="64"/>
      <c r="AYW54" s="64"/>
      <c r="AYX54" s="64"/>
      <c r="AYY54" s="64"/>
      <c r="AYZ54" s="64"/>
      <c r="AZA54" s="64"/>
      <c r="AZB54" s="64"/>
      <c r="AZC54" s="64"/>
      <c r="AZD54" s="64"/>
      <c r="AZE54" s="64"/>
      <c r="AZF54" s="64"/>
      <c r="AZG54" s="64"/>
      <c r="AZH54" s="64"/>
      <c r="AZI54" s="64"/>
      <c r="AZJ54" s="64"/>
      <c r="AZK54" s="64"/>
      <c r="AZL54" s="64"/>
      <c r="AZM54" s="64"/>
      <c r="AZN54" s="64"/>
      <c r="AZO54" s="64"/>
      <c r="AZP54" s="64"/>
      <c r="AZQ54" s="64"/>
      <c r="AZR54" s="64"/>
      <c r="AZS54" s="64"/>
      <c r="AZT54" s="64"/>
      <c r="AZU54" s="64"/>
      <c r="AZV54" s="64"/>
      <c r="AZW54" s="64"/>
      <c r="AZX54" s="64"/>
      <c r="AZY54" s="64"/>
      <c r="AZZ54" s="64"/>
      <c r="BAA54" s="64"/>
      <c r="BAB54" s="64"/>
      <c r="BAC54" s="64"/>
      <c r="BAD54" s="64"/>
      <c r="BAE54" s="64"/>
      <c r="BAF54" s="64"/>
      <c r="BAG54" s="64"/>
      <c r="BAH54" s="64"/>
      <c r="BAI54" s="64"/>
      <c r="BAJ54" s="64"/>
      <c r="BAK54" s="64"/>
      <c r="BAL54" s="64"/>
      <c r="BAM54" s="64"/>
      <c r="BAN54" s="64"/>
      <c r="BAO54" s="64"/>
      <c r="BAP54" s="64"/>
      <c r="BAQ54" s="64"/>
      <c r="BAR54" s="64"/>
      <c r="BAS54" s="64"/>
      <c r="BAT54" s="64"/>
      <c r="BAU54" s="64"/>
      <c r="BAV54" s="64"/>
      <c r="BAW54" s="64"/>
      <c r="BAX54" s="64"/>
      <c r="BAY54" s="64"/>
      <c r="BAZ54" s="64"/>
      <c r="BBA54" s="64"/>
      <c r="BBB54" s="64"/>
      <c r="BBC54" s="64"/>
      <c r="BBD54" s="64"/>
      <c r="BBE54" s="64"/>
      <c r="BBF54" s="64"/>
      <c r="BBG54" s="64"/>
      <c r="BBH54" s="64"/>
      <c r="BBI54" s="64"/>
      <c r="BBJ54" s="64"/>
      <c r="BBK54" s="64"/>
      <c r="BBL54" s="64"/>
      <c r="BBM54" s="64"/>
      <c r="BBN54" s="64"/>
      <c r="BBO54" s="64"/>
      <c r="BBP54" s="64"/>
      <c r="BBQ54" s="64"/>
      <c r="BBR54" s="64"/>
      <c r="BBS54" s="64"/>
      <c r="BBT54" s="64"/>
      <c r="BBU54" s="64"/>
      <c r="BBV54" s="64"/>
      <c r="BBW54" s="64"/>
      <c r="BBX54" s="64"/>
      <c r="BBY54" s="64"/>
      <c r="BBZ54" s="64"/>
      <c r="BCA54" s="64"/>
      <c r="BCB54" s="64"/>
      <c r="BCC54" s="64"/>
      <c r="BCD54" s="64"/>
      <c r="BCE54" s="64"/>
      <c r="BCF54" s="64"/>
      <c r="BCG54" s="64"/>
      <c r="BCH54" s="64"/>
      <c r="BCI54" s="64"/>
      <c r="BCJ54" s="64"/>
      <c r="BCK54" s="64"/>
      <c r="BCL54" s="64"/>
      <c r="BCM54" s="64"/>
      <c r="BCN54" s="64"/>
      <c r="BCO54" s="64"/>
      <c r="BCP54" s="64"/>
      <c r="BCQ54" s="64"/>
      <c r="BCR54" s="64"/>
      <c r="BCS54" s="64"/>
      <c r="BCT54" s="64"/>
      <c r="BCU54" s="64"/>
      <c r="BCV54" s="64"/>
      <c r="BCW54" s="64"/>
      <c r="BCX54" s="64"/>
      <c r="BCY54" s="64"/>
      <c r="BCZ54" s="64"/>
      <c r="BDA54" s="64"/>
      <c r="BDB54" s="64"/>
      <c r="BDC54" s="64"/>
      <c r="BDD54" s="64"/>
      <c r="BDE54" s="64"/>
      <c r="BDF54" s="64"/>
      <c r="BDG54" s="64"/>
      <c r="BDH54" s="64"/>
      <c r="BDI54" s="64"/>
      <c r="BDJ54" s="64"/>
      <c r="BDK54" s="64"/>
      <c r="BDL54" s="64"/>
      <c r="BDM54" s="64"/>
      <c r="BDN54" s="64"/>
      <c r="BDO54" s="64"/>
      <c r="BDP54" s="64"/>
      <c r="BDQ54" s="64"/>
      <c r="BDR54" s="64"/>
      <c r="BDS54" s="64"/>
      <c r="BDT54" s="64"/>
      <c r="BDU54" s="64"/>
      <c r="BDV54" s="64"/>
      <c r="BDW54" s="64"/>
      <c r="BDX54" s="64"/>
      <c r="BDY54" s="64"/>
      <c r="BDZ54" s="64"/>
      <c r="BEA54" s="64"/>
      <c r="BEB54" s="64"/>
      <c r="BEC54" s="64"/>
      <c r="BED54" s="64"/>
      <c r="BEE54" s="64"/>
      <c r="BEF54" s="64"/>
      <c r="BEG54" s="64"/>
      <c r="BEH54" s="64"/>
      <c r="BEI54" s="64"/>
      <c r="BEJ54" s="64"/>
      <c r="BEK54" s="64"/>
      <c r="BEL54" s="64"/>
      <c r="BEM54" s="64"/>
      <c r="BEN54" s="64"/>
      <c r="BEO54" s="64"/>
      <c r="BEP54" s="64"/>
      <c r="BEQ54" s="64"/>
      <c r="BER54" s="64"/>
      <c r="BES54" s="64"/>
      <c r="BET54" s="64"/>
      <c r="BEU54" s="64"/>
      <c r="BEV54" s="64"/>
      <c r="BEW54" s="64"/>
      <c r="BEX54" s="64"/>
      <c r="BEY54" s="64"/>
      <c r="BEZ54" s="64"/>
      <c r="BFA54" s="64"/>
      <c r="BFB54" s="64"/>
      <c r="BFC54" s="64"/>
      <c r="BFD54" s="64"/>
      <c r="BFE54" s="64"/>
      <c r="BFF54" s="64"/>
      <c r="BFG54" s="64"/>
      <c r="BFH54" s="64"/>
      <c r="BFI54" s="64"/>
      <c r="BFJ54" s="64"/>
      <c r="BFK54" s="64"/>
      <c r="BFL54" s="64"/>
      <c r="BFM54" s="64"/>
      <c r="BFN54" s="64"/>
      <c r="BFO54" s="64"/>
      <c r="BFP54" s="64"/>
      <c r="BFQ54" s="64"/>
      <c r="BFR54" s="64"/>
      <c r="BFS54" s="64"/>
      <c r="BFT54" s="64"/>
      <c r="BFU54" s="64"/>
      <c r="BFV54" s="64"/>
      <c r="BFW54" s="64"/>
      <c r="BFX54" s="64"/>
      <c r="BFY54" s="64"/>
      <c r="BFZ54" s="64"/>
      <c r="BGA54" s="64"/>
      <c r="BGB54" s="64"/>
      <c r="BGC54" s="64"/>
      <c r="BGD54" s="64"/>
      <c r="BGE54" s="64"/>
      <c r="BGF54" s="64"/>
      <c r="BGG54" s="64"/>
      <c r="BGH54" s="64"/>
      <c r="BGI54" s="64"/>
      <c r="BGJ54" s="64"/>
      <c r="BGK54" s="64"/>
      <c r="BGL54" s="64"/>
      <c r="BGM54" s="64"/>
      <c r="BGN54" s="64"/>
      <c r="BGO54" s="64"/>
      <c r="BGP54" s="64"/>
      <c r="BGQ54" s="64"/>
      <c r="BGR54" s="64"/>
      <c r="BGS54" s="64"/>
      <c r="BGT54" s="64"/>
      <c r="BGU54" s="64"/>
      <c r="BGV54" s="64"/>
      <c r="BGW54" s="64"/>
      <c r="BGX54" s="64"/>
      <c r="BGY54" s="64"/>
      <c r="BGZ54" s="64"/>
      <c r="BHA54" s="64"/>
      <c r="BHB54" s="64"/>
      <c r="BHC54" s="64"/>
      <c r="BHD54" s="64"/>
      <c r="BHE54" s="64"/>
      <c r="BHF54" s="64"/>
      <c r="BHG54" s="64"/>
      <c r="BHH54" s="64"/>
      <c r="BHI54" s="64"/>
      <c r="BHJ54" s="64"/>
      <c r="BHK54" s="64"/>
      <c r="BHL54" s="64"/>
      <c r="BHM54" s="64"/>
      <c r="BHN54" s="64"/>
      <c r="BHO54" s="64"/>
      <c r="BHP54" s="64"/>
      <c r="BHQ54" s="64"/>
      <c r="BHR54" s="64"/>
      <c r="BHS54" s="64"/>
      <c r="BHT54" s="64"/>
      <c r="BHU54" s="64"/>
      <c r="BHV54" s="64"/>
      <c r="BHW54" s="64"/>
      <c r="BHX54" s="64"/>
      <c r="BHY54" s="64"/>
      <c r="BHZ54" s="64"/>
      <c r="BIA54" s="64"/>
      <c r="BIB54" s="64"/>
      <c r="BIC54" s="64"/>
      <c r="BID54" s="64"/>
      <c r="BIE54" s="64"/>
      <c r="BIF54" s="64"/>
      <c r="BIG54" s="64"/>
      <c r="BIH54" s="64"/>
      <c r="BII54" s="64"/>
      <c r="BIJ54" s="64"/>
      <c r="BIK54" s="64"/>
      <c r="BIL54" s="64"/>
      <c r="BIM54" s="64"/>
      <c r="BIN54" s="64"/>
      <c r="BIO54" s="64"/>
      <c r="BIP54" s="64"/>
      <c r="BIQ54" s="64"/>
      <c r="BIR54" s="64"/>
      <c r="BIS54" s="64"/>
      <c r="BIT54" s="64"/>
      <c r="BIU54" s="64"/>
      <c r="BIV54" s="64"/>
      <c r="BIW54" s="64"/>
      <c r="BIX54" s="64"/>
      <c r="BIY54" s="64"/>
      <c r="BIZ54" s="64"/>
      <c r="BJA54" s="64"/>
      <c r="BJB54" s="64"/>
      <c r="BJC54" s="64"/>
      <c r="BJD54" s="64"/>
      <c r="BJE54" s="64"/>
      <c r="BJF54" s="64"/>
      <c r="BJG54" s="64"/>
      <c r="BJH54" s="64"/>
      <c r="BJI54" s="64"/>
      <c r="BJJ54" s="64"/>
      <c r="BJK54" s="64"/>
      <c r="BJL54" s="64"/>
      <c r="BJM54" s="64"/>
      <c r="BJN54" s="64"/>
      <c r="BJO54" s="64"/>
      <c r="BJP54" s="64"/>
      <c r="BJQ54" s="64"/>
      <c r="BJR54" s="64"/>
      <c r="BJS54" s="64"/>
      <c r="BJT54" s="64"/>
      <c r="BJU54" s="64"/>
      <c r="BJV54" s="64"/>
      <c r="BJW54" s="64"/>
      <c r="BJX54" s="64"/>
      <c r="BJY54" s="64"/>
      <c r="BJZ54" s="64"/>
      <c r="BKA54" s="64"/>
      <c r="BKB54" s="64"/>
      <c r="BKC54" s="64"/>
      <c r="BKD54" s="64"/>
      <c r="BKE54" s="64"/>
      <c r="BKF54" s="64"/>
      <c r="BKG54" s="64"/>
      <c r="BKH54" s="64"/>
      <c r="BKI54" s="64"/>
      <c r="BKJ54" s="64"/>
      <c r="BKK54" s="64"/>
      <c r="BKL54" s="64"/>
      <c r="BKM54" s="64"/>
      <c r="BKN54" s="64"/>
      <c r="BKO54" s="64"/>
      <c r="BKP54" s="64"/>
      <c r="BKQ54" s="64"/>
      <c r="BKR54" s="64"/>
      <c r="BKS54" s="64"/>
      <c r="BKT54" s="64"/>
      <c r="BKU54" s="64"/>
      <c r="BKV54" s="64"/>
      <c r="BKW54" s="64"/>
      <c r="BKX54" s="64"/>
      <c r="BKY54" s="64"/>
      <c r="BKZ54" s="64"/>
      <c r="BLA54" s="64"/>
      <c r="BLB54" s="64"/>
      <c r="BLC54" s="64"/>
      <c r="BLD54" s="64"/>
      <c r="BLE54" s="64"/>
      <c r="BLF54" s="64"/>
      <c r="BLG54" s="64"/>
      <c r="BLH54" s="64"/>
      <c r="BLI54" s="64"/>
      <c r="BLJ54" s="64"/>
      <c r="BLK54" s="64"/>
      <c r="BLL54" s="64"/>
      <c r="BLM54" s="64"/>
      <c r="BLN54" s="64"/>
      <c r="BLO54" s="64"/>
      <c r="BLP54" s="64"/>
      <c r="BLQ54" s="64"/>
      <c r="BLR54" s="64"/>
      <c r="BLS54" s="64"/>
      <c r="BLT54" s="64"/>
      <c r="BLU54" s="64"/>
      <c r="BLV54" s="64"/>
      <c r="BLW54" s="64"/>
      <c r="BLX54" s="64"/>
      <c r="BLY54" s="64"/>
      <c r="BLZ54" s="64"/>
      <c r="BMA54" s="64"/>
      <c r="BMB54" s="64"/>
      <c r="BMC54" s="64"/>
      <c r="BMD54" s="64"/>
      <c r="BME54" s="64"/>
      <c r="BMF54" s="64"/>
      <c r="BMG54" s="64"/>
      <c r="BMH54" s="64"/>
      <c r="BMI54" s="64"/>
      <c r="BMJ54" s="64"/>
      <c r="BMK54" s="64"/>
      <c r="BML54" s="64"/>
      <c r="BMM54" s="64"/>
      <c r="BMN54" s="64"/>
      <c r="BMO54" s="64"/>
      <c r="BMP54" s="64"/>
      <c r="BMQ54" s="64"/>
      <c r="BMR54" s="64"/>
      <c r="BMS54" s="64"/>
      <c r="BMT54" s="64"/>
      <c r="BMU54" s="64"/>
      <c r="BMV54" s="64"/>
      <c r="BMW54" s="64"/>
      <c r="BMX54" s="64"/>
      <c r="BMY54" s="64"/>
      <c r="BMZ54" s="64"/>
      <c r="BNA54" s="64"/>
      <c r="BNB54" s="64"/>
      <c r="BNC54" s="64"/>
      <c r="BND54" s="64"/>
      <c r="BNE54" s="64"/>
      <c r="BNF54" s="64"/>
      <c r="BNG54" s="64"/>
      <c r="BNH54" s="64"/>
      <c r="BNI54" s="64"/>
      <c r="BNJ54" s="64"/>
      <c r="BNK54" s="64"/>
      <c r="BNL54" s="64"/>
      <c r="BNM54" s="64"/>
      <c r="BNN54" s="64"/>
      <c r="BNO54" s="64"/>
      <c r="BNP54" s="64"/>
      <c r="BNQ54" s="64"/>
      <c r="BNR54" s="64"/>
      <c r="BNS54" s="64"/>
      <c r="BNT54" s="64"/>
      <c r="BNU54" s="64"/>
      <c r="BNV54" s="64"/>
      <c r="BNW54" s="64"/>
      <c r="BNX54" s="64"/>
      <c r="BNY54" s="64"/>
      <c r="BNZ54" s="64"/>
      <c r="BOA54" s="64"/>
      <c r="BOB54" s="64"/>
      <c r="BOC54" s="64"/>
      <c r="BOD54" s="64"/>
      <c r="BOE54" s="64"/>
      <c r="BOF54" s="64"/>
      <c r="BOG54" s="64"/>
      <c r="BOH54" s="64"/>
      <c r="BOI54" s="64"/>
      <c r="BOJ54" s="64"/>
      <c r="BOK54" s="64"/>
      <c r="BOL54" s="64"/>
      <c r="BOM54" s="64"/>
      <c r="BON54" s="64"/>
      <c r="BOO54" s="64"/>
      <c r="BOP54" s="64"/>
      <c r="BOQ54" s="64"/>
      <c r="BOR54" s="64"/>
      <c r="BOS54" s="64"/>
      <c r="BOT54" s="64"/>
      <c r="BOU54" s="64"/>
      <c r="BOV54" s="64"/>
      <c r="BOW54" s="64"/>
      <c r="BOX54" s="64"/>
      <c r="BOY54" s="64"/>
      <c r="BOZ54" s="64"/>
      <c r="BPA54" s="64"/>
      <c r="BPB54" s="64"/>
      <c r="BPC54" s="64"/>
      <c r="BPD54" s="64"/>
      <c r="BPE54" s="64"/>
      <c r="BPF54" s="64"/>
      <c r="BPG54" s="64"/>
      <c r="BPH54" s="64"/>
      <c r="BPI54" s="64"/>
      <c r="BPJ54" s="64"/>
      <c r="BPK54" s="64"/>
      <c r="BPL54" s="64"/>
      <c r="BPM54" s="64"/>
      <c r="BPN54" s="64"/>
      <c r="BPO54" s="64"/>
      <c r="BPP54" s="64"/>
      <c r="BPQ54" s="64"/>
      <c r="BPR54" s="64"/>
      <c r="BPS54" s="64"/>
      <c r="BPT54" s="64"/>
      <c r="BPU54" s="64"/>
      <c r="BPV54" s="64"/>
      <c r="BPW54" s="64"/>
      <c r="BPX54" s="64"/>
      <c r="BPY54" s="64"/>
      <c r="BPZ54" s="64"/>
      <c r="BQA54" s="64"/>
      <c r="BQB54" s="64"/>
      <c r="BQC54" s="64"/>
      <c r="BQD54" s="64"/>
      <c r="BQE54" s="64"/>
      <c r="BQF54" s="64"/>
      <c r="BQG54" s="64"/>
      <c r="BQH54" s="64"/>
      <c r="BQI54" s="64"/>
      <c r="BQJ54" s="64"/>
      <c r="BQK54" s="64"/>
      <c r="BQL54" s="64"/>
      <c r="BQM54" s="64"/>
      <c r="BQN54" s="64"/>
      <c r="BQO54" s="64"/>
      <c r="BQP54" s="64"/>
      <c r="BQQ54" s="64"/>
      <c r="BQR54" s="64"/>
      <c r="BQS54" s="64"/>
      <c r="BQT54" s="64"/>
      <c r="BQU54" s="64"/>
      <c r="BQV54" s="64"/>
      <c r="BQW54" s="64"/>
      <c r="BQX54" s="64"/>
      <c r="BQY54" s="64"/>
      <c r="BQZ54" s="64"/>
      <c r="BRA54" s="64"/>
      <c r="BRB54" s="64"/>
      <c r="BRC54" s="64"/>
      <c r="BRD54" s="64"/>
      <c r="BRE54" s="64"/>
      <c r="BRF54" s="64"/>
      <c r="BRG54" s="64"/>
      <c r="BRH54" s="64"/>
      <c r="BRI54" s="64"/>
      <c r="BRJ54" s="64"/>
      <c r="BRK54" s="64"/>
      <c r="BRL54" s="64"/>
      <c r="BRM54" s="64"/>
      <c r="BRN54" s="64"/>
      <c r="BRO54" s="64"/>
      <c r="BRP54" s="64"/>
      <c r="BRQ54" s="64"/>
      <c r="BRR54" s="64"/>
      <c r="BRS54" s="64"/>
      <c r="BRT54" s="64"/>
      <c r="BRU54" s="64"/>
      <c r="BRV54" s="64"/>
      <c r="BRW54" s="64"/>
      <c r="BRX54" s="64"/>
      <c r="BRY54" s="64"/>
      <c r="BRZ54" s="64"/>
      <c r="BSA54" s="64"/>
      <c r="BSB54" s="64"/>
      <c r="BSC54" s="64"/>
      <c r="BSD54" s="64"/>
      <c r="BSE54" s="64"/>
      <c r="BSF54" s="64"/>
      <c r="BSG54" s="64"/>
      <c r="BSH54" s="64"/>
      <c r="BSI54" s="64"/>
      <c r="BSJ54" s="64"/>
      <c r="BSK54" s="64"/>
      <c r="BSL54" s="64"/>
      <c r="BSM54" s="64"/>
      <c r="BSN54" s="64"/>
      <c r="BSO54" s="64"/>
      <c r="BSP54" s="64"/>
      <c r="BSQ54" s="64"/>
      <c r="BSR54" s="64"/>
      <c r="BSS54" s="64"/>
      <c r="BST54" s="64"/>
      <c r="BSU54" s="64"/>
      <c r="BSV54" s="64"/>
      <c r="BSW54" s="64"/>
      <c r="BSX54" s="64"/>
      <c r="BSY54" s="64"/>
      <c r="BSZ54" s="64"/>
      <c r="BTA54" s="64"/>
      <c r="BTB54" s="64"/>
      <c r="BTC54" s="64"/>
      <c r="BTD54" s="64"/>
      <c r="BTE54" s="64"/>
      <c r="BTF54" s="64"/>
      <c r="BTG54" s="64"/>
      <c r="BTH54" s="64"/>
      <c r="BTI54" s="64"/>
      <c r="BTJ54" s="64"/>
      <c r="BTK54" s="64"/>
      <c r="BTL54" s="64"/>
      <c r="BTM54" s="64"/>
      <c r="BTN54" s="64"/>
      <c r="BTO54" s="64"/>
      <c r="BTP54" s="64"/>
      <c r="BTQ54" s="64"/>
      <c r="BTR54" s="64"/>
      <c r="BTS54" s="64"/>
      <c r="BTT54" s="64"/>
      <c r="BTU54" s="64"/>
      <c r="BTV54" s="64"/>
      <c r="BTW54" s="64"/>
      <c r="BTX54" s="64"/>
      <c r="BTY54" s="64"/>
      <c r="BTZ54" s="64"/>
      <c r="BUA54" s="64"/>
      <c r="BUB54" s="64"/>
      <c r="BUC54" s="64"/>
      <c r="BUD54" s="64"/>
      <c r="BUE54" s="64"/>
      <c r="BUF54" s="64"/>
      <c r="BUG54" s="64"/>
      <c r="BUH54" s="64"/>
      <c r="BUI54" s="64"/>
      <c r="BUJ54" s="64"/>
      <c r="BUK54" s="64"/>
      <c r="BUL54" s="64"/>
      <c r="BUM54" s="64"/>
      <c r="BUN54" s="64"/>
      <c r="BUO54" s="64"/>
      <c r="BUP54" s="64"/>
      <c r="BUQ54" s="64"/>
      <c r="BUR54" s="64"/>
      <c r="BUS54" s="64"/>
      <c r="BUT54" s="64"/>
      <c r="BUU54" s="64"/>
      <c r="BUV54" s="64"/>
      <c r="BUW54" s="64"/>
      <c r="BUX54" s="64"/>
      <c r="BUY54" s="64"/>
      <c r="BUZ54" s="64"/>
      <c r="BVA54" s="64"/>
      <c r="BVB54" s="64"/>
      <c r="BVC54" s="64"/>
      <c r="BVD54" s="64"/>
      <c r="BVE54" s="64"/>
      <c r="BVF54" s="64"/>
      <c r="BVG54" s="64"/>
      <c r="BVH54" s="64"/>
      <c r="BVI54" s="64"/>
      <c r="BVJ54" s="64"/>
      <c r="BVK54" s="64"/>
      <c r="BVL54" s="64"/>
      <c r="BVM54" s="64"/>
      <c r="BVN54" s="64"/>
      <c r="BVO54" s="64"/>
      <c r="BVP54" s="64"/>
      <c r="BVQ54" s="64"/>
      <c r="BVR54" s="64"/>
      <c r="BVS54" s="64"/>
      <c r="BVT54" s="64"/>
      <c r="BVU54" s="64"/>
      <c r="BVV54" s="64"/>
      <c r="BVW54" s="64"/>
      <c r="BVX54" s="64"/>
      <c r="BVY54" s="64"/>
      <c r="BVZ54" s="64"/>
      <c r="BWA54" s="64"/>
      <c r="BWB54" s="64"/>
      <c r="BWC54" s="64"/>
      <c r="BWD54" s="64"/>
      <c r="BWE54" s="64"/>
      <c r="BWF54" s="64"/>
      <c r="BWG54" s="64"/>
      <c r="BWH54" s="64"/>
      <c r="BWI54" s="64"/>
      <c r="BWJ54" s="64"/>
      <c r="BWK54" s="64"/>
      <c r="BWL54" s="64"/>
      <c r="BWM54" s="64"/>
      <c r="BWN54" s="64"/>
      <c r="BWO54" s="64"/>
      <c r="BWP54" s="64"/>
      <c r="BWQ54" s="64"/>
      <c r="BWR54" s="64"/>
      <c r="BWS54" s="64"/>
      <c r="BWT54" s="64"/>
      <c r="BWU54" s="64"/>
      <c r="BWV54" s="64"/>
      <c r="BWW54" s="64"/>
      <c r="BWX54" s="64"/>
      <c r="BWY54" s="64"/>
      <c r="BWZ54" s="64"/>
      <c r="BXA54" s="64"/>
      <c r="BXB54" s="64"/>
      <c r="BXC54" s="64"/>
      <c r="BXD54" s="64"/>
      <c r="BXE54" s="64"/>
      <c r="BXF54" s="64"/>
      <c r="BXG54" s="64"/>
      <c r="BXH54" s="64"/>
      <c r="BXI54" s="64"/>
      <c r="BXJ54" s="64"/>
      <c r="BXK54" s="64"/>
      <c r="BXL54" s="64"/>
      <c r="BXM54" s="64"/>
      <c r="BXN54" s="64"/>
      <c r="BXO54" s="64"/>
      <c r="BXP54" s="64"/>
      <c r="BXQ54" s="64"/>
      <c r="BXR54" s="64"/>
      <c r="BXS54" s="64"/>
      <c r="BXT54" s="64"/>
      <c r="BXU54" s="64"/>
      <c r="BXV54" s="64"/>
      <c r="BXW54" s="64"/>
      <c r="BXX54" s="64"/>
      <c r="BXY54" s="64"/>
      <c r="BXZ54" s="64"/>
      <c r="BYA54" s="64"/>
      <c r="BYB54" s="64"/>
      <c r="BYC54" s="64"/>
      <c r="BYD54" s="64"/>
      <c r="BYE54" s="64"/>
      <c r="BYF54" s="64"/>
      <c r="BYG54" s="64"/>
      <c r="BYH54" s="64"/>
      <c r="BYI54" s="64"/>
      <c r="BYJ54" s="64"/>
      <c r="BYK54" s="64"/>
      <c r="BYL54" s="64"/>
      <c r="BYM54" s="64"/>
      <c r="BYN54" s="64"/>
      <c r="BYO54" s="64"/>
      <c r="BYP54" s="64"/>
      <c r="BYQ54" s="64"/>
      <c r="BYR54" s="64"/>
      <c r="BYS54" s="64"/>
      <c r="BYT54" s="64"/>
      <c r="BYU54" s="64"/>
      <c r="BYV54" s="64"/>
      <c r="BYW54" s="64"/>
      <c r="BYX54" s="64"/>
      <c r="BYY54" s="64"/>
      <c r="BYZ54" s="64"/>
      <c r="BZA54" s="64"/>
      <c r="BZB54" s="64"/>
      <c r="BZC54" s="64"/>
      <c r="BZD54" s="64"/>
      <c r="BZE54" s="64"/>
      <c r="BZF54" s="64"/>
      <c r="BZG54" s="64"/>
      <c r="BZH54" s="64"/>
      <c r="BZI54" s="64"/>
      <c r="BZJ54" s="64"/>
      <c r="BZK54" s="64"/>
      <c r="BZL54" s="64"/>
      <c r="BZM54" s="64"/>
      <c r="BZN54" s="64"/>
      <c r="BZO54" s="64"/>
      <c r="BZP54" s="64"/>
      <c r="BZQ54" s="64"/>
      <c r="BZR54" s="64"/>
      <c r="BZS54" s="64"/>
      <c r="BZT54" s="64"/>
      <c r="BZU54" s="64"/>
      <c r="BZV54" s="64"/>
      <c r="BZW54" s="64"/>
      <c r="BZX54" s="64"/>
      <c r="BZY54" s="64"/>
      <c r="BZZ54" s="64"/>
      <c r="CAA54" s="64"/>
      <c r="CAB54" s="64"/>
      <c r="CAC54" s="64"/>
      <c r="CAD54" s="64"/>
      <c r="CAE54" s="64"/>
      <c r="CAF54" s="64"/>
      <c r="CAG54" s="64"/>
      <c r="CAH54" s="64"/>
      <c r="CAI54" s="64"/>
      <c r="CAJ54" s="64"/>
      <c r="CAK54" s="64"/>
      <c r="CAL54" s="64"/>
      <c r="CAM54" s="64"/>
      <c r="CAN54" s="64"/>
      <c r="CAO54" s="64"/>
      <c r="CAP54" s="64"/>
      <c r="CAQ54" s="64"/>
      <c r="CAR54" s="64"/>
      <c r="CAS54" s="64"/>
      <c r="CAT54" s="64"/>
      <c r="CAU54" s="64"/>
      <c r="CAV54" s="64"/>
      <c r="CAW54" s="64"/>
      <c r="CAX54" s="64"/>
      <c r="CAY54" s="64"/>
      <c r="CAZ54" s="64"/>
      <c r="CBA54" s="64"/>
      <c r="CBB54" s="64"/>
      <c r="CBC54" s="64"/>
      <c r="CBD54" s="64"/>
      <c r="CBE54" s="64"/>
      <c r="CBF54" s="64"/>
      <c r="CBG54" s="64"/>
      <c r="CBH54" s="64"/>
      <c r="CBI54" s="64"/>
      <c r="CBJ54" s="64"/>
      <c r="CBK54" s="64"/>
      <c r="CBL54" s="64"/>
      <c r="CBM54" s="64"/>
      <c r="CBN54" s="64"/>
      <c r="CBO54" s="64"/>
      <c r="CBP54" s="64"/>
      <c r="CBQ54" s="64"/>
      <c r="CBR54" s="64"/>
      <c r="CBS54" s="64"/>
      <c r="CBT54" s="64"/>
      <c r="CBU54" s="64"/>
      <c r="CBV54" s="64"/>
      <c r="CBW54" s="64"/>
      <c r="CBX54" s="64"/>
      <c r="CBY54" s="64"/>
      <c r="CBZ54" s="64"/>
      <c r="CCA54" s="64"/>
      <c r="CCB54" s="64"/>
      <c r="CCC54" s="64"/>
      <c r="CCD54" s="64"/>
      <c r="CCE54" s="64"/>
      <c r="CCF54" s="64"/>
      <c r="CCG54" s="64"/>
      <c r="CCH54" s="64"/>
      <c r="CCI54" s="64"/>
      <c r="CCJ54" s="64"/>
      <c r="CCK54" s="64"/>
      <c r="CCL54" s="64"/>
      <c r="CCM54" s="64"/>
      <c r="CCN54" s="64"/>
      <c r="CCO54" s="64"/>
      <c r="CCP54" s="64"/>
      <c r="CCQ54" s="64"/>
      <c r="CCR54" s="64"/>
      <c r="CCS54" s="64"/>
      <c r="CCT54" s="64"/>
      <c r="CCU54" s="64"/>
      <c r="CCV54" s="64"/>
      <c r="CCW54" s="64"/>
      <c r="CCX54" s="64"/>
      <c r="CCY54" s="64"/>
      <c r="CCZ54" s="64"/>
      <c r="CDA54" s="64"/>
      <c r="CDB54" s="64"/>
      <c r="CDC54" s="64"/>
      <c r="CDD54" s="64"/>
      <c r="CDE54" s="64"/>
      <c r="CDF54" s="64"/>
      <c r="CDG54" s="64"/>
      <c r="CDH54" s="64"/>
      <c r="CDI54" s="64"/>
      <c r="CDJ54" s="64"/>
      <c r="CDK54" s="64"/>
      <c r="CDL54" s="64"/>
      <c r="CDM54" s="64"/>
      <c r="CDN54" s="64"/>
      <c r="CDO54" s="64"/>
      <c r="CDP54" s="64"/>
      <c r="CDQ54" s="64"/>
      <c r="CDR54" s="64"/>
      <c r="CDS54" s="64"/>
      <c r="CDT54" s="64"/>
      <c r="CDU54" s="64"/>
      <c r="CDV54" s="64"/>
      <c r="CDW54" s="64"/>
      <c r="CDX54" s="64"/>
      <c r="CDY54" s="64"/>
      <c r="CDZ54" s="64"/>
      <c r="CEA54" s="64"/>
      <c r="CEB54" s="64"/>
      <c r="CEC54" s="64"/>
      <c r="CED54" s="64"/>
      <c r="CEE54" s="64"/>
      <c r="CEF54" s="64"/>
      <c r="CEG54" s="64"/>
      <c r="CEH54" s="64"/>
      <c r="CEI54" s="64"/>
      <c r="CEJ54" s="64"/>
      <c r="CEK54" s="64"/>
      <c r="CEL54" s="64"/>
      <c r="CEM54" s="64"/>
      <c r="CEN54" s="64"/>
      <c r="CEO54" s="64"/>
      <c r="CEP54" s="64"/>
      <c r="CEQ54" s="64"/>
      <c r="CER54" s="64"/>
      <c r="CES54" s="64"/>
      <c r="CET54" s="64"/>
      <c r="CEU54" s="64"/>
      <c r="CEV54" s="64"/>
      <c r="CEW54" s="64"/>
      <c r="CEX54" s="64"/>
      <c r="CEY54" s="64"/>
      <c r="CEZ54" s="64"/>
      <c r="CFA54" s="64"/>
      <c r="CFB54" s="64"/>
      <c r="CFC54" s="64"/>
      <c r="CFD54" s="64"/>
      <c r="CFE54" s="64"/>
      <c r="CFF54" s="64"/>
      <c r="CFG54" s="64"/>
      <c r="CFH54" s="64"/>
      <c r="CFI54" s="64"/>
      <c r="CFJ54" s="64"/>
      <c r="CFK54" s="64"/>
      <c r="CFL54" s="64"/>
      <c r="CFM54" s="64"/>
      <c r="CFN54" s="64"/>
      <c r="CFO54" s="64"/>
      <c r="CFP54" s="64"/>
      <c r="CFQ54" s="64"/>
      <c r="CFR54" s="64"/>
      <c r="CFS54" s="64"/>
      <c r="CFT54" s="64"/>
      <c r="CFU54" s="64"/>
      <c r="CFV54" s="64"/>
      <c r="CFW54" s="64"/>
      <c r="CFX54" s="64"/>
      <c r="CFY54" s="64"/>
      <c r="CFZ54" s="64"/>
      <c r="CGA54" s="64"/>
      <c r="CGB54" s="64"/>
      <c r="CGC54" s="64"/>
      <c r="CGD54" s="64"/>
      <c r="CGE54" s="64"/>
      <c r="CGF54" s="64"/>
      <c r="CGG54" s="64"/>
      <c r="CGH54" s="64"/>
      <c r="CGI54" s="64"/>
      <c r="CGJ54" s="64"/>
      <c r="CGK54" s="64"/>
      <c r="CGL54" s="64"/>
      <c r="CGM54" s="64"/>
      <c r="CGN54" s="64"/>
      <c r="CGO54" s="64"/>
      <c r="CGP54" s="64"/>
      <c r="CGQ54" s="64"/>
      <c r="CGR54" s="64"/>
      <c r="CGS54" s="64"/>
      <c r="CGT54" s="64"/>
      <c r="CGU54" s="64"/>
      <c r="CGV54" s="64"/>
      <c r="CGW54" s="64"/>
      <c r="CGX54" s="64"/>
      <c r="CGY54" s="64"/>
      <c r="CGZ54" s="64"/>
      <c r="CHA54" s="64"/>
      <c r="CHB54" s="64"/>
      <c r="CHC54" s="64"/>
      <c r="CHD54" s="64"/>
      <c r="CHE54" s="64"/>
      <c r="CHF54" s="64"/>
      <c r="CHG54" s="64"/>
      <c r="CHH54" s="64"/>
      <c r="CHI54" s="64"/>
      <c r="CHJ54" s="64"/>
      <c r="CHK54" s="64"/>
      <c r="CHL54" s="64"/>
      <c r="CHM54" s="64"/>
      <c r="CHN54" s="64"/>
      <c r="CHO54" s="64"/>
      <c r="CHP54" s="64"/>
      <c r="CHQ54" s="64"/>
      <c r="CHR54" s="64"/>
      <c r="CHS54" s="64"/>
      <c r="CHT54" s="64"/>
      <c r="CHU54" s="64"/>
      <c r="CHV54" s="64"/>
      <c r="CHW54" s="64"/>
      <c r="CHX54" s="64"/>
      <c r="CHY54" s="64"/>
      <c r="CHZ54" s="64"/>
      <c r="CIA54" s="64"/>
      <c r="CIB54" s="64"/>
      <c r="CIC54" s="64"/>
      <c r="CID54" s="64"/>
      <c r="CIE54" s="64"/>
      <c r="CIF54" s="64"/>
      <c r="CIG54" s="64"/>
      <c r="CIH54" s="64"/>
      <c r="CII54" s="64"/>
      <c r="CIJ54" s="64"/>
      <c r="CIK54" s="64"/>
      <c r="CIL54" s="64"/>
      <c r="CIM54" s="64"/>
      <c r="CIN54" s="64"/>
      <c r="CIO54" s="64"/>
      <c r="CIP54" s="64"/>
      <c r="CIQ54" s="64"/>
      <c r="CIR54" s="64"/>
      <c r="CIS54" s="64"/>
      <c r="CIT54" s="64"/>
      <c r="CIU54" s="64"/>
      <c r="CIV54" s="64"/>
      <c r="CIW54" s="64"/>
      <c r="CIX54" s="64"/>
      <c r="CIY54" s="64"/>
      <c r="CIZ54" s="64"/>
      <c r="CJA54" s="64"/>
      <c r="CJB54" s="64"/>
      <c r="CJC54" s="64"/>
      <c r="CJD54" s="64"/>
      <c r="CJE54" s="64"/>
      <c r="CJF54" s="64"/>
      <c r="CJG54" s="64"/>
      <c r="CJH54" s="64"/>
      <c r="CJI54" s="64"/>
      <c r="CJJ54" s="64"/>
      <c r="CJK54" s="64"/>
      <c r="CJL54" s="64"/>
      <c r="CJM54" s="64"/>
      <c r="CJN54" s="64"/>
      <c r="CJO54" s="64"/>
      <c r="CJP54" s="64"/>
      <c r="CJQ54" s="64"/>
      <c r="CJR54" s="64"/>
      <c r="CJS54" s="64"/>
      <c r="CJT54" s="64"/>
      <c r="CJU54" s="64"/>
      <c r="CJV54" s="64"/>
      <c r="CJW54" s="64"/>
      <c r="CJX54" s="64"/>
      <c r="CJY54" s="64"/>
      <c r="CJZ54" s="64"/>
      <c r="CKA54" s="64"/>
      <c r="CKB54" s="64"/>
      <c r="CKC54" s="64"/>
      <c r="CKD54" s="64"/>
      <c r="CKE54" s="64"/>
      <c r="CKF54" s="64"/>
      <c r="CKG54" s="64"/>
      <c r="CKH54" s="64"/>
      <c r="CKI54" s="64"/>
      <c r="CKJ54" s="64"/>
      <c r="CKK54" s="64"/>
      <c r="CKL54" s="64"/>
      <c r="CKM54" s="64"/>
      <c r="CKN54" s="64"/>
      <c r="CKO54" s="64"/>
      <c r="CKP54" s="64"/>
      <c r="CKQ54" s="64"/>
      <c r="CKR54" s="64"/>
      <c r="CKS54" s="64"/>
      <c r="CKT54" s="64"/>
      <c r="CKU54" s="64"/>
      <c r="CKV54" s="64"/>
      <c r="CKW54" s="64"/>
      <c r="CKX54" s="64"/>
      <c r="CKY54" s="64"/>
      <c r="CKZ54" s="64"/>
      <c r="CLA54" s="64"/>
      <c r="CLB54" s="64"/>
      <c r="CLC54" s="64"/>
      <c r="CLD54" s="64"/>
      <c r="CLE54" s="64"/>
      <c r="CLF54" s="64"/>
      <c r="CLG54" s="64"/>
      <c r="CLH54" s="64"/>
      <c r="CLI54" s="64"/>
      <c r="CLJ54" s="64"/>
      <c r="CLK54" s="64"/>
      <c r="CLL54" s="64"/>
      <c r="CLM54" s="64"/>
      <c r="CLN54" s="64"/>
      <c r="CLO54" s="64"/>
      <c r="CLP54" s="64"/>
      <c r="CLQ54" s="64"/>
      <c r="CLR54" s="64"/>
      <c r="CLS54" s="64"/>
      <c r="CLT54" s="64"/>
      <c r="CLU54" s="64"/>
      <c r="CLV54" s="64"/>
      <c r="CLW54" s="64"/>
      <c r="CLX54" s="64"/>
      <c r="CLY54" s="64"/>
      <c r="CLZ54" s="64"/>
      <c r="CMA54" s="64"/>
      <c r="CMB54" s="64"/>
      <c r="CMC54" s="64"/>
      <c r="CMD54" s="64"/>
      <c r="CME54" s="64"/>
      <c r="CMF54" s="64"/>
      <c r="CMG54" s="64"/>
      <c r="CMH54" s="64"/>
      <c r="CMI54" s="64"/>
      <c r="CMJ54" s="64"/>
      <c r="CMK54" s="64"/>
      <c r="CML54" s="64"/>
      <c r="CMM54" s="64"/>
      <c r="CMN54" s="64"/>
      <c r="CMO54" s="64"/>
      <c r="CMP54" s="64"/>
      <c r="CMQ54" s="64"/>
      <c r="CMR54" s="64"/>
      <c r="CMS54" s="64"/>
      <c r="CMT54" s="64"/>
      <c r="CMU54" s="64"/>
      <c r="CMV54" s="64"/>
      <c r="CMW54" s="64"/>
      <c r="CMX54" s="64"/>
      <c r="CMY54" s="64"/>
      <c r="CMZ54" s="64"/>
      <c r="CNA54" s="64"/>
      <c r="CNB54" s="64"/>
      <c r="CNC54" s="64"/>
      <c r="CND54" s="64"/>
      <c r="CNE54" s="64"/>
      <c r="CNF54" s="64"/>
      <c r="CNG54" s="64"/>
      <c r="CNH54" s="64"/>
      <c r="CNI54" s="64"/>
      <c r="CNJ54" s="64"/>
      <c r="CNK54" s="64"/>
      <c r="CNL54" s="64"/>
      <c r="CNM54" s="64"/>
      <c r="CNN54" s="64"/>
      <c r="CNO54" s="64"/>
      <c r="CNP54" s="64"/>
      <c r="CNQ54" s="64"/>
      <c r="CNR54" s="64"/>
      <c r="CNS54" s="64"/>
      <c r="CNT54" s="64"/>
      <c r="CNU54" s="64"/>
      <c r="CNV54" s="64"/>
      <c r="CNW54" s="64"/>
      <c r="CNX54" s="64"/>
      <c r="CNY54" s="64"/>
      <c r="CNZ54" s="64"/>
      <c r="COA54" s="64"/>
      <c r="COB54" s="64"/>
      <c r="COC54" s="64"/>
      <c r="COD54" s="64"/>
      <c r="COE54" s="64"/>
      <c r="COF54" s="64"/>
      <c r="COG54" s="64"/>
      <c r="COH54" s="64"/>
      <c r="COI54" s="64"/>
      <c r="COJ54" s="64"/>
      <c r="COK54" s="64"/>
      <c r="COL54" s="64"/>
      <c r="COM54" s="64"/>
      <c r="CON54" s="64"/>
      <c r="COO54" s="64"/>
      <c r="COP54" s="64"/>
      <c r="COQ54" s="64"/>
      <c r="COR54" s="64"/>
      <c r="COS54" s="64"/>
      <c r="COT54" s="64"/>
      <c r="COU54" s="64"/>
      <c r="COV54" s="64"/>
      <c r="COW54" s="64"/>
      <c r="COX54" s="64"/>
      <c r="COY54" s="64"/>
      <c r="COZ54" s="64"/>
      <c r="CPA54" s="64"/>
      <c r="CPB54" s="64"/>
      <c r="CPC54" s="64"/>
      <c r="CPD54" s="64"/>
      <c r="CPE54" s="64"/>
      <c r="CPF54" s="64"/>
      <c r="CPG54" s="64"/>
      <c r="CPH54" s="64"/>
      <c r="CPI54" s="64"/>
      <c r="CPJ54" s="64"/>
      <c r="CPK54" s="64"/>
      <c r="CPL54" s="64"/>
      <c r="CPM54" s="64"/>
      <c r="CPN54" s="64"/>
      <c r="CPO54" s="64"/>
      <c r="CPP54" s="64"/>
      <c r="CPQ54" s="64"/>
      <c r="CPR54" s="64"/>
      <c r="CPS54" s="64"/>
      <c r="CPT54" s="64"/>
      <c r="CPU54" s="64"/>
      <c r="CPV54" s="64"/>
      <c r="CPW54" s="64"/>
      <c r="CPX54" s="64"/>
      <c r="CPY54" s="64"/>
      <c r="CPZ54" s="64"/>
      <c r="CQA54" s="64"/>
      <c r="CQB54" s="64"/>
      <c r="CQC54" s="64"/>
      <c r="CQD54" s="64"/>
      <c r="CQE54" s="64"/>
      <c r="CQF54" s="64"/>
      <c r="CQG54" s="64"/>
      <c r="CQH54" s="64"/>
      <c r="CQI54" s="64"/>
      <c r="CQJ54" s="64"/>
      <c r="CQK54" s="64"/>
      <c r="CQL54" s="64"/>
      <c r="CQM54" s="64"/>
      <c r="CQN54" s="64"/>
      <c r="CQO54" s="64"/>
      <c r="CQP54" s="64"/>
      <c r="CQQ54" s="64"/>
      <c r="CQR54" s="64"/>
      <c r="CQS54" s="64"/>
      <c r="CQT54" s="64"/>
      <c r="CQU54" s="64"/>
      <c r="CQV54" s="64"/>
      <c r="CQW54" s="64"/>
      <c r="CQX54" s="64"/>
      <c r="CQY54" s="64"/>
      <c r="CQZ54" s="64"/>
      <c r="CRA54" s="64"/>
      <c r="CRB54" s="64"/>
      <c r="CRC54" s="64"/>
      <c r="CRD54" s="64"/>
      <c r="CRE54" s="64"/>
      <c r="CRF54" s="64"/>
      <c r="CRG54" s="64"/>
      <c r="CRH54" s="64"/>
      <c r="CRI54" s="64"/>
      <c r="CRJ54" s="64"/>
      <c r="CRK54" s="64"/>
      <c r="CRL54" s="64"/>
      <c r="CRM54" s="64"/>
      <c r="CRN54" s="64"/>
      <c r="CRO54" s="64"/>
      <c r="CRP54" s="64"/>
      <c r="CRQ54" s="64"/>
      <c r="CRR54" s="64"/>
      <c r="CRS54" s="64"/>
      <c r="CRT54" s="64"/>
      <c r="CRU54" s="64"/>
      <c r="CRV54" s="64"/>
      <c r="CRW54" s="64"/>
      <c r="CRX54" s="64"/>
      <c r="CRY54" s="64"/>
      <c r="CRZ54" s="64"/>
      <c r="CSA54" s="64"/>
      <c r="CSB54" s="64"/>
      <c r="CSC54" s="64"/>
      <c r="CSD54" s="64"/>
      <c r="CSE54" s="64"/>
      <c r="CSF54" s="64"/>
      <c r="CSG54" s="64"/>
      <c r="CSH54" s="64"/>
      <c r="CSI54" s="64"/>
      <c r="CSJ54" s="64"/>
      <c r="CSK54" s="64"/>
      <c r="CSL54" s="64"/>
      <c r="CSM54" s="64"/>
      <c r="CSN54" s="64"/>
      <c r="CSO54" s="64"/>
      <c r="CSP54" s="64"/>
      <c r="CSQ54" s="64"/>
      <c r="CSR54" s="64"/>
      <c r="CSS54" s="64"/>
      <c r="CST54" s="64"/>
      <c r="CSU54" s="64"/>
      <c r="CSV54" s="64"/>
      <c r="CSW54" s="64"/>
      <c r="CSX54" s="64"/>
      <c r="CSY54" s="64"/>
      <c r="CSZ54" s="64"/>
      <c r="CTA54" s="64"/>
      <c r="CTB54" s="64"/>
      <c r="CTC54" s="64"/>
      <c r="CTD54" s="64"/>
      <c r="CTE54" s="64"/>
      <c r="CTF54" s="64"/>
      <c r="CTG54" s="64"/>
      <c r="CTH54" s="64"/>
      <c r="CTI54" s="64"/>
      <c r="CTJ54" s="64"/>
      <c r="CTK54" s="64"/>
      <c r="CTL54" s="64"/>
      <c r="CTM54" s="64"/>
      <c r="CTN54" s="64"/>
      <c r="CTO54" s="64"/>
      <c r="CTP54" s="64"/>
      <c r="CTQ54" s="64"/>
      <c r="CTR54" s="64"/>
      <c r="CTS54" s="64"/>
      <c r="CTT54" s="64"/>
      <c r="CTU54" s="64"/>
      <c r="CTV54" s="64"/>
      <c r="CTW54" s="64"/>
      <c r="CTX54" s="64"/>
      <c r="CTY54" s="64"/>
      <c r="CTZ54" s="64"/>
      <c r="CUA54" s="64"/>
      <c r="CUB54" s="64"/>
      <c r="CUC54" s="64"/>
      <c r="CUD54" s="64"/>
      <c r="CUE54" s="64"/>
      <c r="CUF54" s="64"/>
      <c r="CUG54" s="64"/>
      <c r="CUH54" s="64"/>
      <c r="CUI54" s="64"/>
      <c r="CUJ54" s="64"/>
      <c r="CUK54" s="64"/>
      <c r="CUL54" s="64"/>
      <c r="CUM54" s="64"/>
      <c r="CUN54" s="64"/>
      <c r="CUO54" s="64"/>
      <c r="CUP54" s="64"/>
      <c r="CUQ54" s="64"/>
      <c r="CUR54" s="64"/>
      <c r="CUS54" s="64"/>
      <c r="CUT54" s="64"/>
      <c r="CUU54" s="64"/>
      <c r="CUV54" s="64"/>
      <c r="CUW54" s="64"/>
      <c r="CUX54" s="64"/>
      <c r="CUY54" s="64"/>
      <c r="CUZ54" s="64"/>
      <c r="CVA54" s="64"/>
      <c r="CVB54" s="64"/>
      <c r="CVC54" s="64"/>
      <c r="CVD54" s="64"/>
      <c r="CVE54" s="64"/>
      <c r="CVF54" s="64"/>
      <c r="CVG54" s="64"/>
      <c r="CVH54" s="64"/>
      <c r="CVI54" s="64"/>
      <c r="CVJ54" s="64"/>
      <c r="CVK54" s="64"/>
      <c r="CVL54" s="64"/>
      <c r="CVM54" s="64"/>
      <c r="CVN54" s="64"/>
      <c r="CVO54" s="64"/>
      <c r="CVP54" s="64"/>
      <c r="CVQ54" s="64"/>
      <c r="CVR54" s="64"/>
      <c r="CVS54" s="64"/>
      <c r="CVT54" s="64"/>
      <c r="CVU54" s="64"/>
      <c r="CVV54" s="64"/>
      <c r="CVW54" s="64"/>
      <c r="CVX54" s="64"/>
      <c r="CVY54" s="64"/>
      <c r="CVZ54" s="64"/>
      <c r="CWA54" s="64"/>
      <c r="CWB54" s="64"/>
      <c r="CWC54" s="64"/>
      <c r="CWD54" s="64"/>
      <c r="CWE54" s="64"/>
      <c r="CWF54" s="64"/>
      <c r="CWG54" s="64"/>
      <c r="CWH54" s="64"/>
      <c r="CWI54" s="64"/>
      <c r="CWJ54" s="64"/>
      <c r="CWK54" s="64"/>
      <c r="CWL54" s="64"/>
      <c r="CWM54" s="64"/>
      <c r="CWN54" s="64"/>
      <c r="CWO54" s="64"/>
      <c r="CWP54" s="64"/>
      <c r="CWQ54" s="64"/>
      <c r="CWR54" s="64"/>
      <c r="CWS54" s="64"/>
      <c r="CWT54" s="64"/>
      <c r="CWU54" s="64"/>
      <c r="CWV54" s="64"/>
      <c r="CWW54" s="64"/>
      <c r="CWX54" s="64"/>
      <c r="CWY54" s="64"/>
      <c r="CWZ54" s="64"/>
      <c r="CXA54" s="64"/>
      <c r="CXB54" s="64"/>
      <c r="CXC54" s="64"/>
      <c r="CXD54" s="64"/>
      <c r="CXE54" s="64"/>
      <c r="CXF54" s="64"/>
      <c r="CXG54" s="64"/>
      <c r="CXH54" s="64"/>
      <c r="CXI54" s="64"/>
      <c r="CXJ54" s="64"/>
      <c r="CXK54" s="64"/>
      <c r="CXL54" s="64"/>
      <c r="CXM54" s="64"/>
      <c r="CXN54" s="64"/>
      <c r="CXO54" s="64"/>
      <c r="CXP54" s="64"/>
      <c r="CXQ54" s="64"/>
      <c r="CXR54" s="64"/>
      <c r="CXS54" s="64"/>
      <c r="CXT54" s="64"/>
      <c r="CXU54" s="64"/>
      <c r="CXV54" s="64"/>
      <c r="CXW54" s="64"/>
      <c r="CXX54" s="64"/>
      <c r="CXY54" s="64"/>
      <c r="CXZ54" s="64"/>
      <c r="CYA54" s="64"/>
      <c r="CYB54" s="64"/>
      <c r="CYC54" s="64"/>
      <c r="CYD54" s="64"/>
      <c r="CYE54" s="64"/>
      <c r="CYF54" s="64"/>
      <c r="CYG54" s="64"/>
      <c r="CYH54" s="64"/>
      <c r="CYI54" s="64"/>
      <c r="CYJ54" s="64"/>
      <c r="CYK54" s="64"/>
      <c r="CYL54" s="64"/>
      <c r="CYM54" s="64"/>
      <c r="CYN54" s="64"/>
      <c r="CYO54" s="64"/>
      <c r="CYP54" s="64"/>
      <c r="CYQ54" s="64"/>
      <c r="CYR54" s="64"/>
      <c r="CYS54" s="64"/>
      <c r="CYT54" s="64"/>
      <c r="CYU54" s="64"/>
      <c r="CYV54" s="64"/>
      <c r="CYW54" s="64"/>
      <c r="CYX54" s="64"/>
      <c r="CYY54" s="64"/>
      <c r="CYZ54" s="64"/>
      <c r="CZA54" s="64"/>
      <c r="CZB54" s="64"/>
      <c r="CZC54" s="64"/>
      <c r="CZD54" s="64"/>
      <c r="CZE54" s="64"/>
      <c r="CZF54" s="64"/>
      <c r="CZG54" s="64"/>
      <c r="CZH54" s="64"/>
      <c r="CZI54" s="64"/>
      <c r="CZJ54" s="64"/>
      <c r="CZK54" s="64"/>
      <c r="CZL54" s="64"/>
      <c r="CZM54" s="64"/>
      <c r="CZN54" s="64"/>
      <c r="CZO54" s="64"/>
      <c r="CZP54" s="64"/>
      <c r="CZQ54" s="64"/>
      <c r="CZR54" s="64"/>
      <c r="CZS54" s="64"/>
      <c r="CZT54" s="64"/>
      <c r="CZU54" s="64"/>
      <c r="CZV54" s="64"/>
      <c r="CZW54" s="64"/>
      <c r="CZX54" s="64"/>
      <c r="CZY54" s="64"/>
      <c r="CZZ54" s="64"/>
      <c r="DAA54" s="64"/>
      <c r="DAB54" s="64"/>
      <c r="DAC54" s="64"/>
      <c r="DAD54" s="64"/>
      <c r="DAE54" s="64"/>
      <c r="DAF54" s="64"/>
      <c r="DAG54" s="64"/>
      <c r="DAH54" s="64"/>
      <c r="DAI54" s="64"/>
      <c r="DAJ54" s="64"/>
      <c r="DAK54" s="64"/>
      <c r="DAL54" s="64"/>
      <c r="DAM54" s="64"/>
      <c r="DAN54" s="64"/>
      <c r="DAO54" s="64"/>
      <c r="DAP54" s="64"/>
      <c r="DAQ54" s="64"/>
      <c r="DAR54" s="64"/>
      <c r="DAS54" s="64"/>
      <c r="DAT54" s="64"/>
      <c r="DAU54" s="64"/>
      <c r="DAV54" s="64"/>
      <c r="DAW54" s="64"/>
      <c r="DAX54" s="64"/>
      <c r="DAY54" s="64"/>
      <c r="DAZ54" s="64"/>
      <c r="DBA54" s="64"/>
      <c r="DBB54" s="64"/>
      <c r="DBC54" s="64"/>
      <c r="DBD54" s="64"/>
      <c r="DBE54" s="64"/>
      <c r="DBF54" s="64"/>
      <c r="DBG54" s="64"/>
      <c r="DBH54" s="64"/>
      <c r="DBI54" s="64"/>
      <c r="DBJ54" s="64"/>
      <c r="DBK54" s="64"/>
      <c r="DBL54" s="64"/>
      <c r="DBM54" s="64"/>
      <c r="DBN54" s="64"/>
      <c r="DBO54" s="64"/>
      <c r="DBP54" s="64"/>
      <c r="DBQ54" s="64"/>
      <c r="DBR54" s="64"/>
      <c r="DBS54" s="64"/>
      <c r="DBT54" s="64"/>
      <c r="DBU54" s="64"/>
      <c r="DBV54" s="64"/>
      <c r="DBW54" s="64"/>
      <c r="DBX54" s="64"/>
      <c r="DBY54" s="64"/>
      <c r="DBZ54" s="64"/>
      <c r="DCA54" s="64"/>
      <c r="DCB54" s="64"/>
      <c r="DCC54" s="64"/>
      <c r="DCD54" s="64"/>
      <c r="DCE54" s="64"/>
      <c r="DCF54" s="64"/>
      <c r="DCG54" s="64"/>
      <c r="DCH54" s="64"/>
      <c r="DCI54" s="64"/>
      <c r="DCJ54" s="64"/>
      <c r="DCK54" s="64"/>
      <c r="DCL54" s="64"/>
      <c r="DCM54" s="64"/>
      <c r="DCN54" s="64"/>
      <c r="DCO54" s="64"/>
      <c r="DCP54" s="64"/>
      <c r="DCQ54" s="64"/>
      <c r="DCR54" s="64"/>
      <c r="DCS54" s="64"/>
      <c r="DCT54" s="64"/>
      <c r="DCU54" s="64"/>
      <c r="DCV54" s="64"/>
      <c r="DCW54" s="64"/>
      <c r="DCX54" s="64"/>
      <c r="DCY54" s="64"/>
      <c r="DCZ54" s="64"/>
      <c r="DDA54" s="64"/>
      <c r="DDB54" s="64"/>
      <c r="DDC54" s="64"/>
      <c r="DDD54" s="64"/>
      <c r="DDE54" s="64"/>
      <c r="DDF54" s="64"/>
      <c r="DDG54" s="64"/>
      <c r="DDH54" s="64"/>
      <c r="DDI54" s="64"/>
      <c r="DDJ54" s="64"/>
      <c r="DDK54" s="64"/>
      <c r="DDL54" s="64"/>
      <c r="DDM54" s="64"/>
      <c r="DDN54" s="64"/>
      <c r="DDO54" s="64"/>
      <c r="DDP54" s="64"/>
      <c r="DDQ54" s="64"/>
      <c r="DDR54" s="64"/>
      <c r="DDS54" s="64"/>
      <c r="DDT54" s="64"/>
      <c r="DDU54" s="64"/>
      <c r="DDV54" s="64"/>
      <c r="DDW54" s="64"/>
      <c r="DDX54" s="64"/>
      <c r="DDY54" s="64"/>
      <c r="DDZ54" s="64"/>
      <c r="DEA54" s="64"/>
      <c r="DEB54" s="64"/>
      <c r="DEC54" s="64"/>
      <c r="DED54" s="64"/>
      <c r="DEE54" s="64"/>
      <c r="DEF54" s="64"/>
      <c r="DEG54" s="64"/>
      <c r="DEH54" s="64"/>
      <c r="DEI54" s="64"/>
      <c r="DEJ54" s="64"/>
      <c r="DEK54" s="64"/>
      <c r="DEL54" s="64"/>
      <c r="DEM54" s="64"/>
      <c r="DEN54" s="64"/>
      <c r="DEO54" s="64"/>
      <c r="DEP54" s="64"/>
      <c r="DEQ54" s="64"/>
      <c r="DER54" s="64"/>
      <c r="DES54" s="64"/>
      <c r="DET54" s="64"/>
      <c r="DEU54" s="64"/>
      <c r="DEV54" s="64"/>
      <c r="DEW54" s="64"/>
      <c r="DEX54" s="64"/>
      <c r="DEY54" s="64"/>
      <c r="DEZ54" s="64"/>
      <c r="DFA54" s="64"/>
      <c r="DFB54" s="64"/>
      <c r="DFC54" s="64"/>
      <c r="DFD54" s="64"/>
      <c r="DFE54" s="64"/>
      <c r="DFF54" s="64"/>
      <c r="DFG54" s="64"/>
      <c r="DFH54" s="64"/>
      <c r="DFI54" s="64"/>
      <c r="DFJ54" s="64"/>
      <c r="DFK54" s="64"/>
      <c r="DFL54" s="64"/>
      <c r="DFM54" s="64"/>
      <c r="DFN54" s="64"/>
      <c r="DFO54" s="64"/>
      <c r="DFP54" s="64"/>
      <c r="DFQ54" s="64"/>
      <c r="DFR54" s="64"/>
      <c r="DFS54" s="64"/>
      <c r="DFT54" s="64"/>
      <c r="DFU54" s="64"/>
      <c r="DFV54" s="64"/>
      <c r="DFW54" s="64"/>
      <c r="DFX54" s="64"/>
      <c r="DFY54" s="64"/>
      <c r="DFZ54" s="64"/>
      <c r="DGA54" s="64"/>
      <c r="DGB54" s="64"/>
      <c r="DGC54" s="64"/>
      <c r="DGD54" s="64"/>
      <c r="DGE54" s="64"/>
      <c r="DGF54" s="64"/>
      <c r="DGG54" s="64"/>
      <c r="DGH54" s="64"/>
      <c r="DGI54" s="64"/>
      <c r="DGJ54" s="64"/>
      <c r="DGK54" s="64"/>
      <c r="DGL54" s="64"/>
      <c r="DGM54" s="64"/>
      <c r="DGN54" s="64"/>
      <c r="DGO54" s="64"/>
      <c r="DGP54" s="64"/>
      <c r="DGQ54" s="64"/>
      <c r="DGR54" s="64"/>
      <c r="DGS54" s="64"/>
      <c r="DGT54" s="64"/>
      <c r="DGU54" s="64"/>
      <c r="DGV54" s="64"/>
      <c r="DGW54" s="64"/>
      <c r="DGX54" s="64"/>
      <c r="DGY54" s="64"/>
      <c r="DGZ54" s="64"/>
      <c r="DHA54" s="64"/>
      <c r="DHB54" s="64"/>
      <c r="DHC54" s="64"/>
      <c r="DHD54" s="64"/>
      <c r="DHE54" s="64"/>
      <c r="DHF54" s="64"/>
      <c r="DHG54" s="64"/>
      <c r="DHH54" s="64"/>
      <c r="DHI54" s="64"/>
      <c r="DHJ54" s="64"/>
      <c r="DHK54" s="64"/>
      <c r="DHL54" s="64"/>
      <c r="DHM54" s="64"/>
      <c r="DHN54" s="64"/>
      <c r="DHO54" s="64"/>
      <c r="DHP54" s="64"/>
      <c r="DHQ54" s="64"/>
      <c r="DHR54" s="64"/>
      <c r="DHS54" s="64"/>
      <c r="DHT54" s="64"/>
      <c r="DHU54" s="64"/>
      <c r="DHV54" s="64"/>
      <c r="DHW54" s="64"/>
      <c r="DHX54" s="64"/>
      <c r="DHY54" s="64"/>
      <c r="DHZ54" s="64"/>
      <c r="DIA54" s="64"/>
      <c r="DIB54" s="64"/>
      <c r="DIC54" s="64"/>
      <c r="DID54" s="64"/>
      <c r="DIE54" s="64"/>
      <c r="DIF54" s="64"/>
      <c r="DIG54" s="64"/>
      <c r="DIH54" s="64"/>
      <c r="DII54" s="64"/>
      <c r="DIJ54" s="64"/>
      <c r="DIK54" s="64"/>
      <c r="DIL54" s="64"/>
      <c r="DIM54" s="64"/>
      <c r="DIN54" s="64"/>
      <c r="DIO54" s="64"/>
      <c r="DIP54" s="64"/>
      <c r="DIQ54" s="64"/>
      <c r="DIR54" s="64"/>
      <c r="DIS54" s="64"/>
      <c r="DIT54" s="64"/>
      <c r="DIU54" s="64"/>
      <c r="DIV54" s="64"/>
      <c r="DIW54" s="64"/>
      <c r="DIX54" s="64"/>
      <c r="DIY54" s="64"/>
      <c r="DIZ54" s="64"/>
      <c r="DJA54" s="64"/>
      <c r="DJB54" s="64"/>
      <c r="DJC54" s="64"/>
      <c r="DJD54" s="64"/>
      <c r="DJE54" s="64"/>
      <c r="DJF54" s="64"/>
      <c r="DJG54" s="64"/>
      <c r="DJH54" s="64"/>
      <c r="DJI54" s="64"/>
      <c r="DJJ54" s="64"/>
      <c r="DJK54" s="64"/>
      <c r="DJL54" s="64"/>
      <c r="DJM54" s="64"/>
      <c r="DJN54" s="64"/>
      <c r="DJO54" s="64"/>
      <c r="DJP54" s="64"/>
      <c r="DJQ54" s="64"/>
      <c r="DJR54" s="64"/>
      <c r="DJS54" s="64"/>
      <c r="DJT54" s="64"/>
      <c r="DJU54" s="64"/>
      <c r="DJV54" s="64"/>
      <c r="DJW54" s="64"/>
      <c r="DJX54" s="64"/>
      <c r="DJY54" s="64"/>
      <c r="DJZ54" s="64"/>
      <c r="DKA54" s="64"/>
      <c r="DKB54" s="64"/>
      <c r="DKC54" s="64"/>
      <c r="DKD54" s="64"/>
      <c r="DKE54" s="64"/>
      <c r="DKF54" s="64"/>
      <c r="DKG54" s="64"/>
      <c r="DKH54" s="64"/>
      <c r="DKI54" s="64"/>
      <c r="DKJ54" s="64"/>
      <c r="DKK54" s="64"/>
      <c r="DKL54" s="64"/>
      <c r="DKM54" s="64"/>
      <c r="DKN54" s="64"/>
      <c r="DKO54" s="64"/>
      <c r="DKP54" s="64"/>
      <c r="DKQ54" s="64"/>
      <c r="DKR54" s="64"/>
      <c r="DKS54" s="64"/>
      <c r="DKT54" s="64"/>
      <c r="DKU54" s="64"/>
      <c r="DKV54" s="64"/>
      <c r="DKW54" s="64"/>
      <c r="DKX54" s="64"/>
      <c r="DKY54" s="64"/>
      <c r="DKZ54" s="64"/>
      <c r="DLA54" s="64"/>
      <c r="DLB54" s="64"/>
      <c r="DLC54" s="64"/>
      <c r="DLD54" s="64"/>
      <c r="DLE54" s="64"/>
      <c r="DLF54" s="64"/>
      <c r="DLG54" s="64"/>
      <c r="DLH54" s="64"/>
      <c r="DLI54" s="64"/>
      <c r="DLJ54" s="64"/>
      <c r="DLK54" s="64"/>
      <c r="DLL54" s="64"/>
      <c r="DLM54" s="64"/>
      <c r="DLN54" s="64"/>
      <c r="DLO54" s="64"/>
      <c r="DLP54" s="64"/>
      <c r="DLQ54" s="64"/>
      <c r="DLR54" s="64"/>
      <c r="DLS54" s="64"/>
      <c r="DLT54" s="64"/>
      <c r="DLU54" s="64"/>
      <c r="DLV54" s="64"/>
      <c r="DLW54" s="64"/>
      <c r="DLX54" s="64"/>
      <c r="DLY54" s="64"/>
      <c r="DLZ54" s="64"/>
      <c r="DMA54" s="64"/>
      <c r="DMB54" s="64"/>
      <c r="DMC54" s="64"/>
      <c r="DMD54" s="64"/>
      <c r="DME54" s="64"/>
      <c r="DMF54" s="64"/>
      <c r="DMG54" s="64"/>
      <c r="DMH54" s="64"/>
      <c r="DMI54" s="64"/>
      <c r="DMJ54" s="64"/>
      <c r="DMK54" s="64"/>
      <c r="DML54" s="64"/>
      <c r="DMM54" s="64"/>
      <c r="DMN54" s="64"/>
      <c r="DMO54" s="64"/>
      <c r="DMP54" s="64"/>
      <c r="DMQ54" s="64"/>
      <c r="DMR54" s="64"/>
      <c r="DMS54" s="64"/>
      <c r="DMT54" s="64"/>
      <c r="DMU54" s="64"/>
      <c r="DMV54" s="64"/>
      <c r="DMW54" s="64"/>
      <c r="DMX54" s="64"/>
      <c r="DMY54" s="64"/>
      <c r="DMZ54" s="64"/>
      <c r="DNA54" s="64"/>
      <c r="DNB54" s="64"/>
      <c r="DNC54" s="64"/>
      <c r="DND54" s="64"/>
      <c r="DNE54" s="64"/>
      <c r="DNF54" s="64"/>
      <c r="DNG54" s="64"/>
      <c r="DNH54" s="64"/>
      <c r="DNI54" s="64"/>
      <c r="DNJ54" s="64"/>
      <c r="DNK54" s="64"/>
      <c r="DNL54" s="64"/>
      <c r="DNM54" s="64"/>
      <c r="DNN54" s="64"/>
      <c r="DNO54" s="64"/>
      <c r="DNP54" s="64"/>
      <c r="DNQ54" s="64"/>
      <c r="DNR54" s="64"/>
      <c r="DNS54" s="64"/>
      <c r="DNT54" s="64"/>
      <c r="DNU54" s="64"/>
      <c r="DNV54" s="64"/>
      <c r="DNW54" s="64"/>
      <c r="DNX54" s="64"/>
      <c r="DNY54" s="64"/>
      <c r="DNZ54" s="64"/>
      <c r="DOA54" s="64"/>
      <c r="DOB54" s="64"/>
      <c r="DOC54" s="64"/>
      <c r="DOD54" s="64"/>
      <c r="DOE54" s="64"/>
      <c r="DOF54" s="64"/>
      <c r="DOG54" s="64"/>
      <c r="DOH54" s="64"/>
      <c r="DOI54" s="64"/>
      <c r="DOJ54" s="64"/>
      <c r="DOK54" s="64"/>
      <c r="DOL54" s="64"/>
      <c r="DOM54" s="64"/>
      <c r="DON54" s="64"/>
      <c r="DOO54" s="64"/>
      <c r="DOP54" s="64"/>
      <c r="DOQ54" s="64"/>
      <c r="DOR54" s="64"/>
      <c r="DOS54" s="64"/>
      <c r="DOT54" s="64"/>
      <c r="DOU54" s="64"/>
      <c r="DOV54" s="64"/>
      <c r="DOW54" s="64"/>
      <c r="DOX54" s="64"/>
      <c r="DOY54" s="64"/>
      <c r="DOZ54" s="64"/>
      <c r="DPA54" s="64"/>
      <c r="DPB54" s="64"/>
      <c r="DPC54" s="64"/>
      <c r="DPD54" s="64"/>
      <c r="DPE54" s="64"/>
      <c r="DPF54" s="64"/>
      <c r="DPG54" s="64"/>
      <c r="DPH54" s="64"/>
      <c r="DPI54" s="64"/>
      <c r="DPJ54" s="64"/>
      <c r="DPK54" s="64"/>
      <c r="DPL54" s="64"/>
      <c r="DPM54" s="64"/>
      <c r="DPN54" s="64"/>
      <c r="DPO54" s="64"/>
      <c r="DPP54" s="64"/>
      <c r="DPQ54" s="64"/>
      <c r="DPR54" s="64"/>
      <c r="DPS54" s="64"/>
      <c r="DPT54" s="64"/>
      <c r="DPU54" s="64"/>
      <c r="DPV54" s="64"/>
      <c r="DPW54" s="64"/>
      <c r="DPX54" s="64"/>
      <c r="DPY54" s="64"/>
      <c r="DPZ54" s="64"/>
      <c r="DQA54" s="64"/>
      <c r="DQB54" s="64"/>
      <c r="DQC54" s="64"/>
      <c r="DQD54" s="64"/>
      <c r="DQE54" s="64"/>
      <c r="DQF54" s="64"/>
      <c r="DQG54" s="64"/>
      <c r="DQH54" s="64"/>
      <c r="DQI54" s="64"/>
      <c r="DQJ54" s="64"/>
      <c r="DQK54" s="64"/>
      <c r="DQL54" s="64"/>
      <c r="DQM54" s="64"/>
      <c r="DQN54" s="64"/>
      <c r="DQO54" s="64"/>
      <c r="DQP54" s="64"/>
      <c r="DQQ54" s="64"/>
      <c r="DQR54" s="64"/>
      <c r="DQS54" s="64"/>
      <c r="DQT54" s="64"/>
      <c r="DQU54" s="64"/>
      <c r="DQV54" s="64"/>
      <c r="DQW54" s="64"/>
      <c r="DQX54" s="64"/>
      <c r="DQY54" s="64"/>
      <c r="DQZ54" s="64"/>
      <c r="DRA54" s="64"/>
      <c r="DRB54" s="64"/>
      <c r="DRC54" s="64"/>
      <c r="DRD54" s="64"/>
      <c r="DRE54" s="64"/>
      <c r="DRF54" s="64"/>
      <c r="DRG54" s="64"/>
      <c r="DRH54" s="64"/>
      <c r="DRI54" s="64"/>
      <c r="DRJ54" s="64"/>
      <c r="DRK54" s="64"/>
      <c r="DRL54" s="64"/>
      <c r="DRM54" s="64"/>
      <c r="DRN54" s="64"/>
      <c r="DRO54" s="64"/>
      <c r="DRP54" s="64"/>
      <c r="DRQ54" s="64"/>
      <c r="DRR54" s="64"/>
      <c r="DRS54" s="64"/>
      <c r="DRT54" s="64"/>
      <c r="DRU54" s="64"/>
      <c r="DRV54" s="64"/>
      <c r="DRW54" s="64"/>
      <c r="DRX54" s="64"/>
      <c r="DRY54" s="64"/>
      <c r="DRZ54" s="64"/>
      <c r="DSA54" s="64"/>
      <c r="DSB54" s="64"/>
      <c r="DSC54" s="64"/>
      <c r="DSD54" s="64"/>
      <c r="DSE54" s="64"/>
      <c r="DSF54" s="64"/>
      <c r="DSG54" s="64"/>
      <c r="DSH54" s="64"/>
      <c r="DSI54" s="64"/>
      <c r="DSJ54" s="64"/>
      <c r="DSK54" s="64"/>
      <c r="DSL54" s="64"/>
      <c r="DSM54" s="64"/>
      <c r="DSN54" s="64"/>
      <c r="DSO54" s="64"/>
      <c r="DSP54" s="64"/>
      <c r="DSQ54" s="64"/>
      <c r="DSR54" s="64"/>
      <c r="DSS54" s="64"/>
      <c r="DST54" s="64"/>
      <c r="DSU54" s="64"/>
      <c r="DSV54" s="64"/>
      <c r="DSW54" s="64"/>
      <c r="DSX54" s="64"/>
      <c r="DSY54" s="64"/>
      <c r="DSZ54" s="64"/>
      <c r="DTA54" s="64"/>
      <c r="DTB54" s="64"/>
      <c r="DTC54" s="64"/>
      <c r="DTD54" s="64"/>
      <c r="DTE54" s="64"/>
      <c r="DTF54" s="64"/>
      <c r="DTG54" s="64"/>
      <c r="DTH54" s="64"/>
      <c r="DTI54" s="64"/>
      <c r="DTJ54" s="64"/>
      <c r="DTK54" s="64"/>
      <c r="DTL54" s="64"/>
      <c r="DTM54" s="64"/>
      <c r="DTN54" s="64"/>
      <c r="DTO54" s="64"/>
      <c r="DTP54" s="64"/>
      <c r="DTQ54" s="64"/>
      <c r="DTR54" s="64"/>
      <c r="DTS54" s="64"/>
      <c r="DTT54" s="64"/>
      <c r="DTU54" s="64"/>
      <c r="DTV54" s="64"/>
      <c r="DTW54" s="64"/>
      <c r="DTX54" s="64"/>
      <c r="DTY54" s="64"/>
      <c r="DTZ54" s="64"/>
      <c r="DUA54" s="64"/>
      <c r="DUB54" s="64"/>
      <c r="DUC54" s="64"/>
      <c r="DUD54" s="64"/>
      <c r="DUE54" s="64"/>
      <c r="DUF54" s="64"/>
      <c r="DUG54" s="64"/>
      <c r="DUH54" s="64"/>
      <c r="DUI54" s="64"/>
      <c r="DUJ54" s="64"/>
      <c r="DUK54" s="64"/>
      <c r="DUL54" s="64"/>
      <c r="DUM54" s="64"/>
      <c r="DUN54" s="64"/>
      <c r="DUO54" s="64"/>
      <c r="DUP54" s="64"/>
      <c r="DUQ54" s="64"/>
      <c r="DUR54" s="64"/>
      <c r="DUS54" s="64"/>
      <c r="DUT54" s="64"/>
      <c r="DUU54" s="64"/>
      <c r="DUV54" s="64"/>
      <c r="DUW54" s="64"/>
      <c r="DUX54" s="64"/>
      <c r="DUY54" s="64"/>
      <c r="DUZ54" s="64"/>
      <c r="DVA54" s="64"/>
      <c r="DVB54" s="64"/>
      <c r="DVC54" s="64"/>
      <c r="DVD54" s="64"/>
      <c r="DVE54" s="64"/>
      <c r="DVF54" s="64"/>
      <c r="DVG54" s="64"/>
      <c r="DVH54" s="64"/>
      <c r="DVI54" s="64"/>
      <c r="DVJ54" s="64"/>
      <c r="DVK54" s="64"/>
      <c r="DVL54" s="64"/>
      <c r="DVM54" s="64"/>
      <c r="DVN54" s="64"/>
      <c r="DVO54" s="64"/>
      <c r="DVP54" s="64"/>
      <c r="DVQ54" s="64"/>
      <c r="DVR54" s="64"/>
      <c r="DVS54" s="64"/>
      <c r="DVT54" s="64"/>
      <c r="DVU54" s="64"/>
      <c r="DVV54" s="64"/>
      <c r="DVW54" s="64"/>
      <c r="DVX54" s="64"/>
      <c r="DVY54" s="64"/>
      <c r="DVZ54" s="64"/>
      <c r="DWA54" s="64"/>
      <c r="DWB54" s="64"/>
      <c r="DWC54" s="64"/>
      <c r="DWD54" s="64"/>
      <c r="DWE54" s="64"/>
      <c r="DWF54" s="64"/>
      <c r="DWG54" s="64"/>
      <c r="DWH54" s="64"/>
      <c r="DWI54" s="64"/>
      <c r="DWJ54" s="64"/>
      <c r="DWK54" s="64"/>
      <c r="DWL54" s="64"/>
      <c r="DWM54" s="64"/>
      <c r="DWN54" s="64"/>
      <c r="DWO54" s="64"/>
      <c r="DWP54" s="64"/>
      <c r="DWQ54" s="64"/>
      <c r="DWR54" s="64"/>
      <c r="DWS54" s="64"/>
      <c r="DWT54" s="64"/>
      <c r="DWU54" s="64"/>
      <c r="DWV54" s="64"/>
      <c r="DWW54" s="64"/>
      <c r="DWX54" s="64"/>
      <c r="DWY54" s="64"/>
      <c r="DWZ54" s="64"/>
      <c r="DXA54" s="64"/>
      <c r="DXB54" s="64"/>
      <c r="DXC54" s="64"/>
      <c r="DXD54" s="64"/>
      <c r="DXE54" s="64"/>
      <c r="DXF54" s="64"/>
      <c r="DXG54" s="64"/>
      <c r="DXH54" s="64"/>
      <c r="DXI54" s="64"/>
      <c r="DXJ54" s="64"/>
      <c r="DXK54" s="64"/>
      <c r="DXL54" s="64"/>
      <c r="DXM54" s="64"/>
      <c r="DXN54" s="64"/>
      <c r="DXO54" s="64"/>
      <c r="DXP54" s="64"/>
      <c r="DXQ54" s="64"/>
      <c r="DXR54" s="64"/>
      <c r="DXS54" s="64"/>
      <c r="DXT54" s="64"/>
      <c r="DXU54" s="64"/>
      <c r="DXV54" s="64"/>
      <c r="DXW54" s="64"/>
      <c r="DXX54" s="64"/>
      <c r="DXY54" s="64"/>
      <c r="DXZ54" s="64"/>
      <c r="DYA54" s="64"/>
      <c r="DYB54" s="64"/>
      <c r="DYC54" s="64"/>
      <c r="DYD54" s="64"/>
      <c r="DYE54" s="64"/>
      <c r="DYF54" s="64"/>
      <c r="DYG54" s="64"/>
      <c r="DYH54" s="64"/>
      <c r="DYI54" s="64"/>
      <c r="DYJ54" s="64"/>
      <c r="DYK54" s="64"/>
      <c r="DYL54" s="64"/>
      <c r="DYM54" s="64"/>
      <c r="DYN54" s="64"/>
      <c r="DYO54" s="64"/>
      <c r="DYP54" s="64"/>
      <c r="DYQ54" s="64"/>
      <c r="DYR54" s="64"/>
      <c r="DYS54" s="64"/>
      <c r="DYT54" s="64"/>
      <c r="DYU54" s="64"/>
      <c r="DYV54" s="64"/>
      <c r="DYW54" s="64"/>
      <c r="DYX54" s="64"/>
      <c r="DYY54" s="64"/>
      <c r="DYZ54" s="64"/>
      <c r="DZA54" s="64"/>
      <c r="DZB54" s="64"/>
      <c r="DZC54" s="64"/>
      <c r="DZD54" s="64"/>
      <c r="DZE54" s="64"/>
      <c r="DZF54" s="64"/>
      <c r="DZG54" s="64"/>
      <c r="DZH54" s="64"/>
      <c r="DZI54" s="64"/>
      <c r="DZJ54" s="64"/>
      <c r="DZK54" s="64"/>
      <c r="DZL54" s="64"/>
      <c r="DZM54" s="64"/>
      <c r="DZN54" s="64"/>
      <c r="DZO54" s="64"/>
      <c r="DZP54" s="64"/>
      <c r="DZQ54" s="64"/>
      <c r="DZR54" s="64"/>
      <c r="DZS54" s="64"/>
      <c r="DZT54" s="64"/>
      <c r="DZU54" s="64"/>
      <c r="DZV54" s="64"/>
      <c r="DZW54" s="64"/>
      <c r="DZX54" s="64"/>
      <c r="DZY54" s="64"/>
      <c r="DZZ54" s="64"/>
      <c r="EAA54" s="64"/>
      <c r="EAB54" s="64"/>
      <c r="EAC54" s="64"/>
      <c r="EAD54" s="64"/>
      <c r="EAE54" s="64"/>
      <c r="EAF54" s="64"/>
      <c r="EAG54" s="64"/>
      <c r="EAH54" s="64"/>
      <c r="EAI54" s="64"/>
      <c r="EAJ54" s="64"/>
      <c r="EAK54" s="64"/>
      <c r="EAL54" s="64"/>
      <c r="EAM54" s="64"/>
      <c r="EAN54" s="64"/>
      <c r="EAO54" s="64"/>
      <c r="EAP54" s="64"/>
      <c r="EAQ54" s="64"/>
      <c r="EAR54" s="64"/>
      <c r="EAS54" s="64"/>
      <c r="EAT54" s="64"/>
      <c r="EAU54" s="64"/>
      <c r="EAV54" s="64"/>
      <c r="EAW54" s="64"/>
      <c r="EAX54" s="64"/>
      <c r="EAY54" s="64"/>
      <c r="EAZ54" s="64"/>
      <c r="EBA54" s="64"/>
      <c r="EBB54" s="64"/>
      <c r="EBC54" s="64"/>
      <c r="EBD54" s="64"/>
      <c r="EBE54" s="64"/>
      <c r="EBF54" s="64"/>
      <c r="EBG54" s="64"/>
      <c r="EBH54" s="64"/>
      <c r="EBI54" s="64"/>
      <c r="EBJ54" s="64"/>
      <c r="EBK54" s="64"/>
      <c r="EBL54" s="64"/>
      <c r="EBM54" s="64"/>
      <c r="EBN54" s="64"/>
      <c r="EBO54" s="64"/>
      <c r="EBP54" s="64"/>
      <c r="EBQ54" s="64"/>
      <c r="EBR54" s="64"/>
      <c r="EBS54" s="64"/>
      <c r="EBT54" s="64"/>
      <c r="EBU54" s="64"/>
      <c r="EBV54" s="64"/>
      <c r="EBW54" s="64"/>
      <c r="EBX54" s="64"/>
      <c r="EBY54" s="64"/>
      <c r="EBZ54" s="64"/>
      <c r="ECA54" s="64"/>
      <c r="ECB54" s="64"/>
      <c r="ECC54" s="64"/>
      <c r="ECD54" s="64"/>
      <c r="ECE54" s="64"/>
      <c r="ECF54" s="64"/>
      <c r="ECG54" s="64"/>
      <c r="ECH54" s="64"/>
      <c r="ECI54" s="64"/>
      <c r="ECJ54" s="64"/>
      <c r="ECK54" s="64"/>
      <c r="ECL54" s="64"/>
      <c r="ECM54" s="64"/>
      <c r="ECN54" s="64"/>
      <c r="ECO54" s="64"/>
      <c r="ECP54" s="64"/>
      <c r="ECQ54" s="64"/>
      <c r="ECR54" s="64"/>
      <c r="ECS54" s="64"/>
      <c r="ECT54" s="64"/>
      <c r="ECU54" s="64"/>
      <c r="ECV54" s="64"/>
      <c r="ECW54" s="64"/>
      <c r="ECX54" s="64"/>
      <c r="ECY54" s="64"/>
      <c r="ECZ54" s="64"/>
      <c r="EDA54" s="64"/>
      <c r="EDB54" s="64"/>
      <c r="EDC54" s="64"/>
      <c r="EDD54" s="64"/>
      <c r="EDE54" s="64"/>
      <c r="EDF54" s="64"/>
      <c r="EDG54" s="64"/>
      <c r="EDH54" s="64"/>
      <c r="EDI54" s="64"/>
      <c r="EDJ54" s="64"/>
      <c r="EDK54" s="64"/>
      <c r="EDL54" s="64"/>
      <c r="EDM54" s="64"/>
      <c r="EDN54" s="64"/>
      <c r="EDO54" s="64"/>
      <c r="EDP54" s="64"/>
      <c r="EDQ54" s="64"/>
      <c r="EDR54" s="64"/>
      <c r="EDS54" s="64"/>
      <c r="EDT54" s="64"/>
      <c r="EDU54" s="64"/>
      <c r="EDV54" s="64"/>
      <c r="EDW54" s="64"/>
      <c r="EDX54" s="64"/>
      <c r="EDY54" s="64"/>
      <c r="EDZ54" s="64"/>
      <c r="EEA54" s="64"/>
      <c r="EEB54" s="64"/>
      <c r="EEC54" s="64"/>
      <c r="EED54" s="64"/>
      <c r="EEE54" s="64"/>
      <c r="EEF54" s="64"/>
      <c r="EEG54" s="64"/>
      <c r="EEH54" s="64"/>
      <c r="EEI54" s="64"/>
      <c r="EEJ54" s="64"/>
      <c r="EEK54" s="64"/>
      <c r="EEL54" s="64"/>
      <c r="EEM54" s="64"/>
      <c r="EEN54" s="64"/>
      <c r="EEO54" s="64"/>
      <c r="EEP54" s="64"/>
      <c r="EEQ54" s="64"/>
      <c r="EER54" s="64"/>
      <c r="EES54" s="64"/>
      <c r="EET54" s="64"/>
      <c r="EEU54" s="64"/>
      <c r="EEV54" s="64"/>
      <c r="EEW54" s="64"/>
      <c r="EEX54" s="64"/>
      <c r="EEY54" s="64"/>
      <c r="EEZ54" s="64"/>
      <c r="EFA54" s="64"/>
      <c r="EFB54" s="64"/>
      <c r="EFC54" s="64"/>
      <c r="EFD54" s="64"/>
      <c r="EFE54" s="64"/>
      <c r="EFF54" s="64"/>
      <c r="EFG54" s="64"/>
      <c r="EFH54" s="64"/>
      <c r="EFI54" s="64"/>
      <c r="EFJ54" s="64"/>
      <c r="EFK54" s="64"/>
      <c r="EFL54" s="64"/>
      <c r="EFM54" s="64"/>
      <c r="EFN54" s="64"/>
      <c r="EFO54" s="64"/>
      <c r="EFP54" s="64"/>
      <c r="EFQ54" s="64"/>
      <c r="EFR54" s="64"/>
      <c r="EFS54" s="64"/>
      <c r="EFT54" s="64"/>
      <c r="EFU54" s="64"/>
      <c r="EFV54" s="64"/>
      <c r="EFW54" s="64"/>
      <c r="EFX54" s="64"/>
      <c r="EFY54" s="64"/>
      <c r="EFZ54" s="64"/>
      <c r="EGA54" s="64"/>
      <c r="EGB54" s="64"/>
      <c r="EGC54" s="64"/>
      <c r="EGD54" s="64"/>
      <c r="EGE54" s="64"/>
      <c r="EGF54" s="64"/>
      <c r="EGG54" s="64"/>
      <c r="EGH54" s="64"/>
      <c r="EGI54" s="64"/>
      <c r="EGJ54" s="64"/>
      <c r="EGK54" s="64"/>
      <c r="EGL54" s="64"/>
      <c r="EGM54" s="64"/>
      <c r="EGN54" s="64"/>
      <c r="EGO54" s="64"/>
      <c r="EGP54" s="64"/>
      <c r="EGQ54" s="64"/>
      <c r="EGR54" s="64"/>
      <c r="EGS54" s="64"/>
      <c r="EGT54" s="64"/>
      <c r="EGU54" s="64"/>
      <c r="EGV54" s="64"/>
      <c r="EGW54" s="64"/>
      <c r="EGX54" s="64"/>
      <c r="EGY54" s="64"/>
      <c r="EGZ54" s="64"/>
      <c r="EHA54" s="64"/>
      <c r="EHB54" s="64"/>
      <c r="EHC54" s="64"/>
      <c r="EHD54" s="64"/>
      <c r="EHE54" s="64"/>
      <c r="EHF54" s="64"/>
      <c r="EHG54" s="64"/>
      <c r="EHH54" s="64"/>
      <c r="EHI54" s="64"/>
      <c r="EHJ54" s="64"/>
      <c r="EHK54" s="64"/>
      <c r="EHL54" s="64"/>
      <c r="EHM54" s="64"/>
      <c r="EHN54" s="64"/>
      <c r="EHO54" s="64"/>
      <c r="EHP54" s="64"/>
      <c r="EHQ54" s="64"/>
      <c r="EHR54" s="64"/>
      <c r="EHS54" s="64"/>
      <c r="EHT54" s="64"/>
      <c r="EHU54" s="64"/>
      <c r="EHV54" s="64"/>
      <c r="EHW54" s="64"/>
      <c r="EHX54" s="64"/>
      <c r="EHY54" s="64"/>
      <c r="EHZ54" s="64"/>
      <c r="EIA54" s="64"/>
      <c r="EIB54" s="64"/>
      <c r="EIC54" s="64"/>
      <c r="EID54" s="64"/>
      <c r="EIE54" s="64"/>
      <c r="EIF54" s="64"/>
      <c r="EIG54" s="64"/>
      <c r="EIH54" s="64"/>
      <c r="EII54" s="64"/>
      <c r="EIJ54" s="64"/>
      <c r="EIK54" s="64"/>
      <c r="EIL54" s="64"/>
      <c r="EIM54" s="64"/>
      <c r="EIN54" s="64"/>
      <c r="EIO54" s="64"/>
      <c r="EIP54" s="64"/>
      <c r="EIQ54" s="64"/>
      <c r="EIR54" s="64"/>
      <c r="EIS54" s="64"/>
      <c r="EIT54" s="64"/>
      <c r="EIU54" s="64"/>
      <c r="EIV54" s="64"/>
      <c r="EIW54" s="64"/>
      <c r="EIX54" s="64"/>
      <c r="EIY54" s="64"/>
      <c r="EIZ54" s="64"/>
      <c r="EJA54" s="64"/>
      <c r="EJB54" s="64"/>
      <c r="EJC54" s="64"/>
      <c r="EJD54" s="64"/>
      <c r="EJE54" s="64"/>
      <c r="EJF54" s="64"/>
      <c r="EJG54" s="64"/>
      <c r="EJH54" s="64"/>
      <c r="EJI54" s="64"/>
      <c r="EJJ54" s="64"/>
      <c r="EJK54" s="64"/>
      <c r="EJL54" s="64"/>
      <c r="EJM54" s="64"/>
      <c r="EJN54" s="64"/>
      <c r="EJO54" s="64"/>
      <c r="EJP54" s="64"/>
      <c r="EJQ54" s="64"/>
      <c r="EJR54" s="64"/>
      <c r="EJS54" s="64"/>
      <c r="EJT54" s="64"/>
      <c r="EJU54" s="64"/>
      <c r="EJV54" s="64"/>
      <c r="EJW54" s="64"/>
      <c r="EJX54" s="64"/>
      <c r="EJY54" s="64"/>
      <c r="EJZ54" s="64"/>
      <c r="EKA54" s="64"/>
      <c r="EKB54" s="64"/>
      <c r="EKC54" s="64"/>
      <c r="EKD54" s="64"/>
      <c r="EKE54" s="64"/>
      <c r="EKF54" s="64"/>
      <c r="EKG54" s="64"/>
      <c r="EKH54" s="64"/>
      <c r="EKI54" s="64"/>
      <c r="EKJ54" s="64"/>
      <c r="EKK54" s="64"/>
      <c r="EKL54" s="64"/>
      <c r="EKM54" s="64"/>
      <c r="EKN54" s="64"/>
      <c r="EKO54" s="64"/>
      <c r="EKP54" s="64"/>
      <c r="EKQ54" s="64"/>
      <c r="EKR54" s="64"/>
      <c r="EKS54" s="64"/>
      <c r="EKT54" s="64"/>
      <c r="EKU54" s="64"/>
      <c r="EKV54" s="64"/>
      <c r="EKW54" s="64"/>
      <c r="EKX54" s="64"/>
      <c r="EKY54" s="64"/>
      <c r="EKZ54" s="64"/>
      <c r="ELA54" s="64"/>
      <c r="ELB54" s="64"/>
      <c r="ELC54" s="64"/>
      <c r="ELD54" s="64"/>
      <c r="ELE54" s="64"/>
      <c r="ELF54" s="64"/>
      <c r="ELG54" s="64"/>
      <c r="ELH54" s="64"/>
      <c r="ELI54" s="64"/>
      <c r="ELJ54" s="64"/>
      <c r="ELK54" s="64"/>
      <c r="ELL54" s="64"/>
      <c r="ELM54" s="64"/>
      <c r="ELN54" s="64"/>
      <c r="ELO54" s="64"/>
      <c r="ELP54" s="64"/>
      <c r="ELQ54" s="64"/>
      <c r="ELR54" s="64"/>
      <c r="ELS54" s="64"/>
      <c r="ELT54" s="64"/>
      <c r="ELU54" s="64"/>
      <c r="ELV54" s="64"/>
      <c r="ELW54" s="64"/>
      <c r="ELX54" s="64"/>
      <c r="ELY54" s="64"/>
      <c r="ELZ54" s="64"/>
      <c r="EMA54" s="64"/>
      <c r="EMB54" s="64"/>
      <c r="EMC54" s="64"/>
      <c r="EMD54" s="64"/>
      <c r="EME54" s="64"/>
      <c r="EMF54" s="64"/>
      <c r="EMG54" s="64"/>
      <c r="EMH54" s="64"/>
      <c r="EMI54" s="64"/>
      <c r="EMJ54" s="64"/>
      <c r="EMK54" s="64"/>
      <c r="EML54" s="64"/>
      <c r="EMM54" s="64"/>
      <c r="EMN54" s="64"/>
      <c r="EMO54" s="64"/>
      <c r="EMP54" s="64"/>
      <c r="EMQ54" s="64"/>
      <c r="EMR54" s="64"/>
      <c r="EMS54" s="64"/>
      <c r="EMT54" s="64"/>
      <c r="EMU54" s="64"/>
      <c r="EMV54" s="64"/>
      <c r="EMW54" s="64"/>
      <c r="EMX54" s="64"/>
      <c r="EMY54" s="64"/>
      <c r="EMZ54" s="64"/>
      <c r="ENA54" s="64"/>
      <c r="ENB54" s="64"/>
      <c r="ENC54" s="64"/>
      <c r="END54" s="64"/>
      <c r="ENE54" s="64"/>
      <c r="ENF54" s="64"/>
      <c r="ENG54" s="64"/>
      <c r="ENH54" s="64"/>
      <c r="ENI54" s="64"/>
      <c r="ENJ54" s="64"/>
      <c r="ENK54" s="64"/>
      <c r="ENL54" s="64"/>
      <c r="ENM54" s="64"/>
      <c r="ENN54" s="64"/>
      <c r="ENO54" s="64"/>
      <c r="ENP54" s="64"/>
      <c r="ENQ54" s="64"/>
      <c r="ENR54" s="64"/>
      <c r="ENS54" s="64"/>
      <c r="ENT54" s="64"/>
      <c r="ENU54" s="64"/>
      <c r="ENV54" s="64"/>
      <c r="ENW54" s="64"/>
      <c r="ENX54" s="64"/>
      <c r="ENY54" s="64"/>
      <c r="ENZ54" s="64"/>
      <c r="EOA54" s="64"/>
      <c r="EOB54" s="64"/>
      <c r="EOC54" s="64"/>
      <c r="EOD54" s="64"/>
      <c r="EOE54" s="64"/>
      <c r="EOF54" s="64"/>
      <c r="EOG54" s="64"/>
      <c r="EOH54" s="64"/>
      <c r="EOI54" s="64"/>
      <c r="EOJ54" s="64"/>
      <c r="EOK54" s="64"/>
      <c r="EOL54" s="64"/>
      <c r="EOM54" s="64"/>
      <c r="EON54" s="64"/>
      <c r="EOO54" s="64"/>
      <c r="EOP54" s="64"/>
      <c r="EOQ54" s="64"/>
      <c r="EOR54" s="64"/>
      <c r="EOS54" s="64"/>
      <c r="EOT54" s="64"/>
      <c r="EOU54" s="64"/>
      <c r="EOV54" s="64"/>
      <c r="EOW54" s="64"/>
      <c r="EOX54" s="64"/>
      <c r="EOY54" s="64"/>
      <c r="EOZ54" s="64"/>
      <c r="EPA54" s="64"/>
      <c r="EPB54" s="64"/>
      <c r="EPC54" s="64"/>
      <c r="EPD54" s="64"/>
      <c r="EPE54" s="64"/>
      <c r="EPF54" s="64"/>
      <c r="EPG54" s="64"/>
      <c r="EPH54" s="64"/>
      <c r="EPI54" s="64"/>
      <c r="EPJ54" s="64"/>
      <c r="EPK54" s="64"/>
      <c r="EPL54" s="64"/>
      <c r="EPM54" s="64"/>
      <c r="EPN54" s="64"/>
      <c r="EPO54" s="64"/>
      <c r="EPP54" s="64"/>
      <c r="EPQ54" s="64"/>
      <c r="EPR54" s="64"/>
      <c r="EPS54" s="64"/>
      <c r="EPT54" s="64"/>
      <c r="EPU54" s="64"/>
      <c r="EPV54" s="64"/>
      <c r="EPW54" s="64"/>
      <c r="EPX54" s="64"/>
      <c r="EPY54" s="64"/>
      <c r="EPZ54" s="64"/>
      <c r="EQA54" s="64"/>
      <c r="EQB54" s="64"/>
      <c r="EQC54" s="64"/>
      <c r="EQD54" s="64"/>
      <c r="EQE54" s="64"/>
      <c r="EQF54" s="64"/>
      <c r="EQG54" s="64"/>
      <c r="EQH54" s="64"/>
      <c r="EQI54" s="64"/>
      <c r="EQJ54" s="64"/>
      <c r="EQK54" s="64"/>
      <c r="EQL54" s="64"/>
      <c r="EQM54" s="64"/>
      <c r="EQN54" s="64"/>
      <c r="EQO54" s="64"/>
      <c r="EQP54" s="64"/>
      <c r="EQQ54" s="64"/>
      <c r="EQR54" s="64"/>
      <c r="EQS54" s="64"/>
      <c r="EQT54" s="64"/>
      <c r="EQU54" s="64"/>
      <c r="EQV54" s="64"/>
      <c r="EQW54" s="64"/>
      <c r="EQX54" s="64"/>
      <c r="EQY54" s="64"/>
      <c r="EQZ54" s="64"/>
      <c r="ERA54" s="64"/>
      <c r="ERB54" s="64"/>
      <c r="ERC54" s="64"/>
      <c r="ERD54" s="64"/>
      <c r="ERE54" s="64"/>
      <c r="ERF54" s="64"/>
      <c r="ERG54" s="64"/>
      <c r="ERH54" s="64"/>
      <c r="ERI54" s="64"/>
      <c r="ERJ54" s="64"/>
      <c r="ERK54" s="64"/>
      <c r="ERL54" s="64"/>
      <c r="ERM54" s="64"/>
      <c r="ERN54" s="64"/>
      <c r="ERO54" s="64"/>
      <c r="ERP54" s="64"/>
      <c r="ERQ54" s="64"/>
      <c r="ERR54" s="64"/>
      <c r="ERS54" s="64"/>
      <c r="ERT54" s="64"/>
      <c r="ERU54" s="64"/>
      <c r="ERV54" s="64"/>
      <c r="ERW54" s="64"/>
      <c r="ERX54" s="64"/>
      <c r="ERY54" s="64"/>
      <c r="ERZ54" s="64"/>
      <c r="ESA54" s="64"/>
      <c r="ESB54" s="64"/>
      <c r="ESC54" s="64"/>
      <c r="ESD54" s="64"/>
      <c r="ESE54" s="64"/>
      <c r="ESF54" s="64"/>
      <c r="ESG54" s="64"/>
      <c r="ESH54" s="64"/>
      <c r="ESI54" s="64"/>
      <c r="ESJ54" s="64"/>
      <c r="ESK54" s="64"/>
      <c r="ESL54" s="64"/>
      <c r="ESM54" s="64"/>
      <c r="ESN54" s="64"/>
      <c r="ESO54" s="64"/>
      <c r="ESP54" s="64"/>
      <c r="ESQ54" s="64"/>
      <c r="ESR54" s="64"/>
      <c r="ESS54" s="64"/>
      <c r="EST54" s="64"/>
      <c r="ESU54" s="64"/>
      <c r="ESV54" s="64"/>
      <c r="ESW54" s="64"/>
      <c r="ESX54" s="64"/>
      <c r="ESY54" s="64"/>
      <c r="ESZ54" s="64"/>
      <c r="ETA54" s="64"/>
      <c r="ETB54" s="64"/>
      <c r="ETC54" s="64"/>
      <c r="ETD54" s="64"/>
      <c r="ETE54" s="64"/>
      <c r="ETF54" s="64"/>
      <c r="ETG54" s="64"/>
      <c r="ETH54" s="64"/>
      <c r="ETI54" s="64"/>
      <c r="ETJ54" s="64"/>
      <c r="ETK54" s="64"/>
      <c r="ETL54" s="64"/>
      <c r="ETM54" s="64"/>
      <c r="ETN54" s="64"/>
      <c r="ETO54" s="64"/>
      <c r="ETP54" s="64"/>
      <c r="ETQ54" s="64"/>
      <c r="ETR54" s="64"/>
      <c r="ETS54" s="64"/>
      <c r="ETT54" s="64"/>
      <c r="ETU54" s="64"/>
      <c r="ETV54" s="64"/>
      <c r="ETW54" s="64"/>
      <c r="ETX54" s="64"/>
      <c r="ETY54" s="64"/>
      <c r="ETZ54" s="64"/>
      <c r="EUA54" s="64"/>
      <c r="EUB54" s="64"/>
      <c r="EUC54" s="64"/>
      <c r="EUD54" s="64"/>
      <c r="EUE54" s="64"/>
      <c r="EUF54" s="64"/>
      <c r="EUG54" s="64"/>
      <c r="EUH54" s="64"/>
      <c r="EUI54" s="64"/>
      <c r="EUJ54" s="64"/>
      <c r="EUK54" s="64"/>
      <c r="EUL54" s="64"/>
      <c r="EUM54" s="64"/>
      <c r="EUN54" s="64"/>
      <c r="EUO54" s="64"/>
      <c r="EUP54" s="64"/>
      <c r="EUQ54" s="64"/>
      <c r="EUR54" s="64"/>
      <c r="EUS54" s="64"/>
      <c r="EUT54" s="64"/>
      <c r="EUU54" s="64"/>
      <c r="EUV54" s="64"/>
      <c r="EUW54" s="64"/>
      <c r="EUX54" s="64"/>
      <c r="EUY54" s="64"/>
      <c r="EUZ54" s="64"/>
      <c r="EVA54" s="64"/>
      <c r="EVB54" s="64"/>
      <c r="EVC54" s="64"/>
      <c r="EVD54" s="64"/>
      <c r="EVE54" s="64"/>
      <c r="EVF54" s="64"/>
      <c r="EVG54" s="64"/>
      <c r="EVH54" s="64"/>
      <c r="EVI54" s="64"/>
      <c r="EVJ54" s="64"/>
      <c r="EVK54" s="64"/>
      <c r="EVL54" s="64"/>
      <c r="EVM54" s="64"/>
      <c r="EVN54" s="64"/>
      <c r="EVO54" s="64"/>
      <c r="EVP54" s="64"/>
      <c r="EVQ54" s="64"/>
      <c r="EVR54" s="64"/>
      <c r="EVS54" s="64"/>
      <c r="EVT54" s="64"/>
      <c r="EVU54" s="64"/>
      <c r="EVV54" s="64"/>
      <c r="EVW54" s="64"/>
      <c r="EVX54" s="64"/>
      <c r="EVY54" s="64"/>
      <c r="EVZ54" s="64"/>
      <c r="EWA54" s="64"/>
      <c r="EWB54" s="64"/>
      <c r="EWC54" s="64"/>
      <c r="EWD54" s="64"/>
      <c r="EWE54" s="64"/>
      <c r="EWF54" s="64"/>
      <c r="EWG54" s="64"/>
      <c r="EWH54" s="64"/>
      <c r="EWI54" s="64"/>
      <c r="EWJ54" s="64"/>
      <c r="EWK54" s="64"/>
      <c r="EWL54" s="64"/>
      <c r="EWM54" s="64"/>
      <c r="EWN54" s="64"/>
      <c r="EWO54" s="64"/>
      <c r="EWP54" s="64"/>
      <c r="EWQ54" s="64"/>
      <c r="EWR54" s="64"/>
      <c r="EWS54" s="64"/>
      <c r="EWT54" s="64"/>
      <c r="EWU54" s="64"/>
      <c r="EWV54" s="64"/>
      <c r="EWW54" s="64"/>
      <c r="EWX54" s="64"/>
      <c r="EWY54" s="64"/>
      <c r="EWZ54" s="64"/>
      <c r="EXA54" s="64"/>
      <c r="EXB54" s="64"/>
      <c r="EXC54" s="64"/>
      <c r="EXD54" s="64"/>
      <c r="EXE54" s="64"/>
      <c r="EXF54" s="64"/>
      <c r="EXG54" s="64"/>
      <c r="EXH54" s="64"/>
      <c r="EXI54" s="64"/>
      <c r="EXJ54" s="64"/>
      <c r="EXK54" s="64"/>
      <c r="EXL54" s="64"/>
      <c r="EXM54" s="64"/>
      <c r="EXN54" s="64"/>
      <c r="EXO54" s="64"/>
      <c r="EXP54" s="64"/>
      <c r="EXQ54" s="64"/>
      <c r="EXR54" s="64"/>
      <c r="EXS54" s="64"/>
      <c r="EXT54" s="64"/>
      <c r="EXU54" s="64"/>
      <c r="EXV54" s="64"/>
      <c r="EXW54" s="64"/>
      <c r="EXX54" s="64"/>
      <c r="EXY54" s="64"/>
      <c r="EXZ54" s="64"/>
      <c r="EYA54" s="64"/>
      <c r="EYB54" s="64"/>
      <c r="EYC54" s="64"/>
      <c r="EYD54" s="64"/>
      <c r="EYE54" s="64"/>
      <c r="EYF54" s="64"/>
      <c r="EYG54" s="64"/>
      <c r="EYH54" s="64"/>
      <c r="EYI54" s="64"/>
      <c r="EYJ54" s="64"/>
      <c r="EYK54" s="64"/>
      <c r="EYL54" s="64"/>
      <c r="EYM54" s="64"/>
      <c r="EYN54" s="64"/>
      <c r="EYO54" s="64"/>
      <c r="EYP54" s="64"/>
      <c r="EYQ54" s="64"/>
      <c r="EYR54" s="64"/>
      <c r="EYS54" s="64"/>
      <c r="EYT54" s="64"/>
      <c r="EYU54" s="64"/>
      <c r="EYV54" s="64"/>
      <c r="EYW54" s="64"/>
      <c r="EYX54" s="64"/>
      <c r="EYY54" s="64"/>
      <c r="EYZ54" s="64"/>
      <c r="EZA54" s="64"/>
      <c r="EZB54" s="64"/>
      <c r="EZC54" s="64"/>
      <c r="EZD54" s="64"/>
      <c r="EZE54" s="64"/>
      <c r="EZF54" s="64"/>
      <c r="EZG54" s="64"/>
      <c r="EZH54" s="64"/>
      <c r="EZI54" s="64"/>
      <c r="EZJ54" s="64"/>
      <c r="EZK54" s="64"/>
      <c r="EZL54" s="64"/>
      <c r="EZM54" s="64"/>
      <c r="EZN54" s="64"/>
      <c r="EZO54" s="64"/>
      <c r="EZP54" s="64"/>
      <c r="EZQ54" s="64"/>
      <c r="EZR54" s="64"/>
      <c r="EZS54" s="64"/>
      <c r="EZT54" s="64"/>
      <c r="EZU54" s="64"/>
      <c r="EZV54" s="64"/>
      <c r="EZW54" s="64"/>
      <c r="EZX54" s="64"/>
      <c r="EZY54" s="64"/>
      <c r="EZZ54" s="64"/>
      <c r="FAA54" s="64"/>
      <c r="FAB54" s="64"/>
      <c r="FAC54" s="64"/>
      <c r="FAD54" s="64"/>
      <c r="FAE54" s="64"/>
      <c r="FAF54" s="64"/>
      <c r="FAG54" s="64"/>
      <c r="FAH54" s="64"/>
      <c r="FAI54" s="64"/>
      <c r="FAJ54" s="64"/>
      <c r="FAK54" s="64"/>
      <c r="FAL54" s="64"/>
      <c r="FAM54" s="64"/>
      <c r="FAN54" s="64"/>
      <c r="FAO54" s="64"/>
      <c r="FAP54" s="64"/>
      <c r="FAQ54" s="64"/>
      <c r="FAR54" s="64"/>
      <c r="FAS54" s="64"/>
      <c r="FAT54" s="64"/>
      <c r="FAU54" s="64"/>
      <c r="FAV54" s="64"/>
      <c r="FAW54" s="64"/>
      <c r="FAX54" s="64"/>
      <c r="FAY54" s="64"/>
      <c r="FAZ54" s="64"/>
      <c r="FBA54" s="64"/>
      <c r="FBB54" s="64"/>
      <c r="FBC54" s="64"/>
      <c r="FBD54" s="64"/>
      <c r="FBE54" s="64"/>
      <c r="FBF54" s="64"/>
      <c r="FBG54" s="64"/>
      <c r="FBH54" s="64"/>
      <c r="FBI54" s="64"/>
      <c r="FBJ54" s="64"/>
      <c r="FBK54" s="64"/>
      <c r="FBL54" s="64"/>
      <c r="FBM54" s="64"/>
      <c r="FBN54" s="64"/>
      <c r="FBO54" s="64"/>
      <c r="FBP54" s="64"/>
      <c r="FBQ54" s="64"/>
      <c r="FBR54" s="64"/>
      <c r="FBS54" s="64"/>
      <c r="FBT54" s="64"/>
      <c r="FBU54" s="64"/>
      <c r="FBV54" s="64"/>
      <c r="FBW54" s="64"/>
      <c r="FBX54" s="64"/>
      <c r="FBY54" s="64"/>
      <c r="FBZ54" s="64"/>
      <c r="FCA54" s="64"/>
      <c r="FCB54" s="64"/>
      <c r="FCC54" s="64"/>
      <c r="FCD54" s="64"/>
      <c r="FCE54" s="64"/>
      <c r="FCF54" s="64"/>
      <c r="FCG54" s="64"/>
      <c r="FCH54" s="64"/>
      <c r="FCI54" s="64"/>
      <c r="FCJ54" s="64"/>
      <c r="FCK54" s="64"/>
      <c r="FCL54" s="64"/>
      <c r="FCM54" s="64"/>
      <c r="FCN54" s="64"/>
      <c r="FCO54" s="64"/>
      <c r="FCP54" s="64"/>
      <c r="FCQ54" s="64"/>
      <c r="FCR54" s="64"/>
      <c r="FCS54" s="64"/>
      <c r="FCT54" s="64"/>
      <c r="FCU54" s="64"/>
      <c r="FCV54" s="64"/>
      <c r="FCW54" s="64"/>
      <c r="FCX54" s="64"/>
      <c r="FCY54" s="64"/>
      <c r="FCZ54" s="64"/>
      <c r="FDA54" s="64"/>
      <c r="FDB54" s="64"/>
      <c r="FDC54" s="64"/>
      <c r="FDD54" s="64"/>
      <c r="FDE54" s="64"/>
      <c r="FDF54" s="64"/>
      <c r="FDG54" s="64"/>
      <c r="FDH54" s="64"/>
      <c r="FDI54" s="64"/>
      <c r="FDJ54" s="64"/>
      <c r="FDK54" s="64"/>
      <c r="FDL54" s="64"/>
      <c r="FDM54" s="64"/>
      <c r="FDN54" s="64"/>
      <c r="FDO54" s="64"/>
      <c r="FDP54" s="64"/>
      <c r="FDQ54" s="64"/>
      <c r="FDR54" s="64"/>
      <c r="FDS54" s="64"/>
      <c r="FDT54" s="64"/>
      <c r="FDU54" s="64"/>
      <c r="FDV54" s="64"/>
      <c r="FDW54" s="64"/>
      <c r="FDX54" s="64"/>
      <c r="FDY54" s="64"/>
      <c r="FDZ54" s="64"/>
      <c r="FEA54" s="64"/>
      <c r="FEB54" s="64"/>
      <c r="FEC54" s="64"/>
      <c r="FED54" s="64"/>
      <c r="FEE54" s="64"/>
      <c r="FEF54" s="64"/>
      <c r="FEG54" s="64"/>
      <c r="FEH54" s="64"/>
      <c r="FEI54" s="64"/>
      <c r="FEJ54" s="64"/>
      <c r="FEK54" s="64"/>
      <c r="FEL54" s="64"/>
      <c r="FEM54" s="64"/>
      <c r="FEN54" s="64"/>
      <c r="FEO54" s="64"/>
      <c r="FEP54" s="64"/>
      <c r="FEQ54" s="64"/>
      <c r="FER54" s="64"/>
      <c r="FES54" s="64"/>
      <c r="FET54" s="64"/>
      <c r="FEU54" s="64"/>
      <c r="FEV54" s="64"/>
      <c r="FEW54" s="64"/>
      <c r="FEX54" s="64"/>
      <c r="FEY54" s="64"/>
      <c r="FEZ54" s="64"/>
      <c r="FFA54" s="64"/>
      <c r="FFB54" s="64"/>
      <c r="FFC54" s="64"/>
      <c r="FFD54" s="64"/>
      <c r="FFE54" s="64"/>
      <c r="FFF54" s="64"/>
      <c r="FFG54" s="64"/>
      <c r="FFH54" s="64"/>
      <c r="FFI54" s="64"/>
      <c r="FFJ54" s="64"/>
      <c r="FFK54" s="64"/>
      <c r="FFL54" s="64"/>
      <c r="FFM54" s="64"/>
      <c r="FFN54" s="64"/>
      <c r="FFO54" s="64"/>
      <c r="FFP54" s="64"/>
      <c r="FFQ54" s="64"/>
      <c r="FFR54" s="64"/>
      <c r="FFS54" s="64"/>
      <c r="FFT54" s="64"/>
      <c r="FFU54" s="64"/>
      <c r="FFV54" s="64"/>
      <c r="FFW54" s="64"/>
      <c r="FFX54" s="64"/>
      <c r="FFY54" s="64"/>
      <c r="FFZ54" s="64"/>
      <c r="FGA54" s="64"/>
      <c r="FGB54" s="64"/>
      <c r="FGC54" s="64"/>
      <c r="FGD54" s="64"/>
      <c r="FGE54" s="64"/>
      <c r="FGF54" s="64"/>
      <c r="FGG54" s="64"/>
      <c r="FGH54" s="64"/>
      <c r="FGI54" s="64"/>
      <c r="FGJ54" s="64"/>
      <c r="FGK54" s="64"/>
      <c r="FGL54" s="64"/>
      <c r="FGM54" s="64"/>
      <c r="FGN54" s="64"/>
      <c r="FGO54" s="64"/>
      <c r="FGP54" s="64"/>
      <c r="FGQ54" s="64"/>
      <c r="FGR54" s="64"/>
      <c r="FGS54" s="64"/>
      <c r="FGT54" s="64"/>
      <c r="FGU54" s="64"/>
      <c r="FGV54" s="64"/>
      <c r="FGW54" s="64"/>
      <c r="FGX54" s="64"/>
      <c r="FGY54" s="64"/>
      <c r="FGZ54" s="64"/>
      <c r="FHA54" s="64"/>
      <c r="FHB54" s="64"/>
      <c r="FHC54" s="64"/>
      <c r="FHD54" s="64"/>
      <c r="FHE54" s="64"/>
      <c r="FHF54" s="64"/>
      <c r="FHG54" s="64"/>
      <c r="FHH54" s="64"/>
      <c r="FHI54" s="64"/>
      <c r="FHJ54" s="64"/>
      <c r="FHK54" s="64"/>
      <c r="FHL54" s="64"/>
      <c r="FHM54" s="64"/>
      <c r="FHN54" s="64"/>
      <c r="FHO54" s="64"/>
      <c r="FHP54" s="64"/>
      <c r="FHQ54" s="64"/>
      <c r="FHR54" s="64"/>
      <c r="FHS54" s="64"/>
      <c r="FHT54" s="64"/>
      <c r="FHU54" s="64"/>
      <c r="FHV54" s="64"/>
      <c r="FHW54" s="64"/>
      <c r="FHX54" s="64"/>
      <c r="FHY54" s="64"/>
      <c r="FHZ54" s="64"/>
      <c r="FIA54" s="64"/>
      <c r="FIB54" s="64"/>
      <c r="FIC54" s="64"/>
      <c r="FID54" s="64"/>
      <c r="FIE54" s="64"/>
      <c r="FIF54" s="64"/>
      <c r="FIG54" s="64"/>
      <c r="FIH54" s="64"/>
      <c r="FII54" s="64"/>
      <c r="FIJ54" s="64"/>
      <c r="FIK54" s="64"/>
      <c r="FIL54" s="64"/>
      <c r="FIM54" s="64"/>
      <c r="FIN54" s="64"/>
      <c r="FIO54" s="64"/>
      <c r="FIP54" s="64"/>
      <c r="FIQ54" s="64"/>
      <c r="FIR54" s="64"/>
      <c r="FIS54" s="64"/>
      <c r="FIT54" s="64"/>
      <c r="FIU54" s="64"/>
      <c r="FIV54" s="64"/>
      <c r="FIW54" s="64"/>
      <c r="FIX54" s="64"/>
      <c r="FIY54" s="64"/>
      <c r="FIZ54" s="64"/>
      <c r="FJA54" s="64"/>
      <c r="FJB54" s="64"/>
      <c r="FJC54" s="64"/>
      <c r="FJD54" s="64"/>
      <c r="FJE54" s="64"/>
      <c r="FJF54" s="64"/>
      <c r="FJG54" s="64"/>
      <c r="FJH54" s="64"/>
      <c r="FJI54" s="64"/>
      <c r="FJJ54" s="64"/>
      <c r="FJK54" s="64"/>
      <c r="FJL54" s="64"/>
      <c r="FJM54" s="64"/>
      <c r="FJN54" s="64"/>
      <c r="FJO54" s="64"/>
      <c r="FJP54" s="64"/>
      <c r="FJQ54" s="64"/>
      <c r="FJR54" s="64"/>
      <c r="FJS54" s="64"/>
      <c r="FJT54" s="64"/>
      <c r="FJU54" s="64"/>
      <c r="FJV54" s="64"/>
      <c r="FJW54" s="64"/>
      <c r="FJX54" s="64"/>
      <c r="FJY54" s="64"/>
      <c r="FJZ54" s="64"/>
      <c r="FKA54" s="64"/>
      <c r="FKB54" s="64"/>
      <c r="FKC54" s="64"/>
      <c r="FKD54" s="64"/>
      <c r="FKE54" s="64"/>
      <c r="FKF54" s="64"/>
      <c r="FKG54" s="64"/>
      <c r="FKH54" s="64"/>
      <c r="FKI54" s="64"/>
      <c r="FKJ54" s="64"/>
      <c r="FKK54" s="64"/>
      <c r="FKL54" s="64"/>
      <c r="FKM54" s="64"/>
      <c r="FKN54" s="64"/>
      <c r="FKO54" s="64"/>
      <c r="FKP54" s="64"/>
      <c r="FKQ54" s="64"/>
      <c r="FKR54" s="64"/>
      <c r="FKS54" s="64"/>
      <c r="FKT54" s="64"/>
      <c r="FKU54" s="64"/>
      <c r="FKV54" s="64"/>
      <c r="FKW54" s="64"/>
      <c r="FKX54" s="64"/>
      <c r="FKY54" s="64"/>
      <c r="FKZ54" s="64"/>
      <c r="FLA54" s="64"/>
      <c r="FLB54" s="64"/>
      <c r="FLC54" s="64"/>
      <c r="FLD54" s="64"/>
      <c r="FLE54" s="64"/>
      <c r="FLF54" s="64"/>
      <c r="FLG54" s="64"/>
      <c r="FLH54" s="64"/>
      <c r="FLI54" s="64"/>
      <c r="FLJ54" s="64"/>
      <c r="FLK54" s="64"/>
      <c r="FLL54" s="64"/>
      <c r="FLM54" s="64"/>
      <c r="FLN54" s="64"/>
      <c r="FLO54" s="64"/>
      <c r="FLP54" s="64"/>
      <c r="FLQ54" s="64"/>
      <c r="FLR54" s="64"/>
      <c r="FLS54" s="64"/>
      <c r="FLT54" s="64"/>
      <c r="FLU54" s="64"/>
      <c r="FLV54" s="64"/>
      <c r="FLW54" s="64"/>
      <c r="FLX54" s="64"/>
      <c r="FLY54" s="64"/>
      <c r="FLZ54" s="64"/>
      <c r="FMA54" s="64"/>
      <c r="FMB54" s="64"/>
      <c r="FMC54" s="64"/>
      <c r="FMD54" s="64"/>
      <c r="FME54" s="64"/>
      <c r="FMF54" s="64"/>
      <c r="FMG54" s="64"/>
      <c r="FMH54" s="64"/>
      <c r="FMI54" s="64"/>
      <c r="FMJ54" s="64"/>
      <c r="FMK54" s="64"/>
      <c r="FML54" s="64"/>
      <c r="FMM54" s="64"/>
      <c r="FMN54" s="64"/>
      <c r="FMO54" s="64"/>
      <c r="FMP54" s="64"/>
      <c r="FMQ54" s="64"/>
      <c r="FMR54" s="64"/>
      <c r="FMS54" s="64"/>
      <c r="FMT54" s="64"/>
      <c r="FMU54" s="64"/>
      <c r="FMV54" s="64"/>
      <c r="FMW54" s="64"/>
      <c r="FMX54" s="64"/>
      <c r="FMY54" s="64"/>
      <c r="FMZ54" s="64"/>
      <c r="FNA54" s="64"/>
      <c r="FNB54" s="64"/>
      <c r="FNC54" s="64"/>
      <c r="FND54" s="64"/>
      <c r="FNE54" s="64"/>
      <c r="FNF54" s="64"/>
      <c r="FNG54" s="64"/>
      <c r="FNH54" s="64"/>
      <c r="FNI54" s="64"/>
      <c r="FNJ54" s="64"/>
      <c r="FNK54" s="64"/>
      <c r="FNL54" s="64"/>
      <c r="FNM54" s="64"/>
      <c r="FNN54" s="64"/>
      <c r="FNO54" s="64"/>
      <c r="FNP54" s="64"/>
      <c r="FNQ54" s="64"/>
      <c r="FNR54" s="64"/>
      <c r="FNS54" s="64"/>
      <c r="FNT54" s="64"/>
      <c r="FNU54" s="64"/>
      <c r="FNV54" s="64"/>
      <c r="FNW54" s="64"/>
      <c r="FNX54" s="64"/>
      <c r="FNY54" s="64"/>
      <c r="FNZ54" s="64"/>
      <c r="FOA54" s="64"/>
      <c r="FOB54" s="64"/>
      <c r="FOC54" s="64"/>
      <c r="FOD54" s="64"/>
      <c r="FOE54" s="64"/>
      <c r="FOF54" s="64"/>
      <c r="FOG54" s="64"/>
      <c r="FOH54" s="64"/>
      <c r="FOI54" s="64"/>
      <c r="FOJ54" s="64"/>
      <c r="FOK54" s="64"/>
      <c r="FOL54" s="64"/>
      <c r="FOM54" s="64"/>
      <c r="FON54" s="64"/>
      <c r="FOO54" s="64"/>
      <c r="FOP54" s="64"/>
      <c r="FOQ54" s="64"/>
      <c r="FOR54" s="64"/>
      <c r="FOS54" s="64"/>
      <c r="FOT54" s="64"/>
      <c r="FOU54" s="64"/>
      <c r="FOV54" s="64"/>
      <c r="FOW54" s="64"/>
      <c r="FOX54" s="64"/>
      <c r="FOY54" s="64"/>
      <c r="FOZ54" s="64"/>
      <c r="FPA54" s="64"/>
      <c r="FPB54" s="64"/>
      <c r="FPC54" s="64"/>
      <c r="FPD54" s="64"/>
      <c r="FPE54" s="64"/>
      <c r="FPF54" s="64"/>
      <c r="FPG54" s="64"/>
      <c r="FPH54" s="64"/>
      <c r="FPI54" s="64"/>
      <c r="FPJ54" s="64"/>
      <c r="FPK54" s="64"/>
      <c r="FPL54" s="64"/>
      <c r="FPM54" s="64"/>
      <c r="FPN54" s="64"/>
      <c r="FPO54" s="64"/>
      <c r="FPP54" s="64"/>
      <c r="FPQ54" s="64"/>
      <c r="FPR54" s="64"/>
      <c r="FPS54" s="64"/>
      <c r="FPT54" s="64"/>
      <c r="FPU54" s="64"/>
      <c r="FPV54" s="64"/>
      <c r="FPW54" s="64"/>
      <c r="FPX54" s="64"/>
      <c r="FPY54" s="64"/>
      <c r="FPZ54" s="64"/>
      <c r="FQA54" s="64"/>
      <c r="FQB54" s="64"/>
      <c r="FQC54" s="64"/>
      <c r="FQD54" s="64"/>
      <c r="FQE54" s="64"/>
      <c r="FQF54" s="64"/>
      <c r="FQG54" s="64"/>
      <c r="FQH54" s="64"/>
      <c r="FQI54" s="64"/>
      <c r="FQJ54" s="64"/>
      <c r="FQK54" s="64"/>
      <c r="FQL54" s="64"/>
      <c r="FQM54" s="64"/>
      <c r="FQN54" s="64"/>
      <c r="FQO54" s="64"/>
      <c r="FQP54" s="64"/>
      <c r="FQQ54" s="64"/>
      <c r="FQR54" s="64"/>
      <c r="FQS54" s="64"/>
      <c r="FQT54" s="64"/>
      <c r="FQU54" s="64"/>
      <c r="FQV54" s="64"/>
      <c r="FQW54" s="64"/>
      <c r="FQX54" s="64"/>
      <c r="FQY54" s="64"/>
      <c r="FQZ54" s="64"/>
      <c r="FRA54" s="64"/>
      <c r="FRB54" s="64"/>
      <c r="FRC54" s="64"/>
      <c r="FRD54" s="64"/>
      <c r="FRE54" s="64"/>
      <c r="FRF54" s="64"/>
      <c r="FRG54" s="64"/>
      <c r="FRH54" s="64"/>
      <c r="FRI54" s="64"/>
      <c r="FRJ54" s="64"/>
      <c r="FRK54" s="64"/>
      <c r="FRL54" s="64"/>
      <c r="FRM54" s="64"/>
      <c r="FRN54" s="64"/>
      <c r="FRO54" s="64"/>
      <c r="FRP54" s="64"/>
      <c r="FRQ54" s="64"/>
      <c r="FRR54" s="64"/>
      <c r="FRS54" s="64"/>
      <c r="FRT54" s="64"/>
      <c r="FRU54" s="64"/>
      <c r="FRV54" s="64"/>
      <c r="FRW54" s="64"/>
      <c r="FRX54" s="64"/>
      <c r="FRY54" s="64"/>
      <c r="FRZ54" s="64"/>
      <c r="FSA54" s="64"/>
      <c r="FSB54" s="64"/>
      <c r="FSC54" s="64"/>
      <c r="FSD54" s="64"/>
      <c r="FSE54" s="64"/>
      <c r="FSF54" s="64"/>
      <c r="FSG54" s="64"/>
      <c r="FSH54" s="64"/>
      <c r="FSI54" s="64"/>
      <c r="FSJ54" s="64"/>
      <c r="FSK54" s="64"/>
      <c r="FSL54" s="64"/>
      <c r="FSM54" s="64"/>
      <c r="FSN54" s="64"/>
      <c r="FSO54" s="64"/>
      <c r="FSP54" s="64"/>
      <c r="FSQ54" s="64"/>
      <c r="FSR54" s="64"/>
      <c r="FSS54" s="64"/>
      <c r="FST54" s="64"/>
      <c r="FSU54" s="64"/>
      <c r="FSV54" s="64"/>
      <c r="FSW54" s="64"/>
      <c r="FSX54" s="64"/>
      <c r="FSY54" s="64"/>
      <c r="FSZ54" s="64"/>
      <c r="FTA54" s="64"/>
      <c r="FTB54" s="64"/>
      <c r="FTC54" s="64"/>
      <c r="FTD54" s="64"/>
      <c r="FTE54" s="64"/>
      <c r="FTF54" s="64"/>
      <c r="FTG54" s="64"/>
      <c r="FTH54" s="64"/>
      <c r="FTI54" s="64"/>
      <c r="FTJ54" s="64"/>
      <c r="FTK54" s="64"/>
      <c r="FTL54" s="64"/>
      <c r="FTM54" s="64"/>
      <c r="FTN54" s="64"/>
      <c r="FTO54" s="64"/>
      <c r="FTP54" s="64"/>
      <c r="FTQ54" s="64"/>
      <c r="FTR54" s="64"/>
      <c r="FTS54" s="64"/>
      <c r="FTT54" s="64"/>
      <c r="FTU54" s="64"/>
      <c r="FTV54" s="64"/>
      <c r="FTW54" s="64"/>
      <c r="FTX54" s="64"/>
      <c r="FTY54" s="64"/>
      <c r="FTZ54" s="64"/>
      <c r="FUA54" s="64"/>
      <c r="FUB54" s="64"/>
      <c r="FUC54" s="64"/>
      <c r="FUD54" s="64"/>
      <c r="FUE54" s="64"/>
      <c r="FUF54" s="64"/>
      <c r="FUG54" s="64"/>
      <c r="FUH54" s="64"/>
      <c r="FUI54" s="64"/>
      <c r="FUJ54" s="64"/>
      <c r="FUK54" s="64"/>
      <c r="FUL54" s="64"/>
      <c r="FUM54" s="64"/>
      <c r="FUN54" s="64"/>
      <c r="FUO54" s="64"/>
      <c r="FUP54" s="64"/>
      <c r="FUQ54" s="64"/>
      <c r="FUR54" s="64"/>
      <c r="FUS54" s="64"/>
      <c r="FUT54" s="64"/>
      <c r="FUU54" s="64"/>
      <c r="FUV54" s="64"/>
      <c r="FUW54" s="64"/>
      <c r="FUX54" s="64"/>
      <c r="FUY54" s="64"/>
      <c r="FUZ54" s="64"/>
      <c r="FVA54" s="64"/>
      <c r="FVB54" s="64"/>
      <c r="FVC54" s="64"/>
      <c r="FVD54" s="64"/>
      <c r="FVE54" s="64"/>
      <c r="FVF54" s="64"/>
      <c r="FVG54" s="64"/>
      <c r="FVH54" s="64"/>
      <c r="FVI54" s="64"/>
      <c r="FVJ54" s="64"/>
      <c r="FVK54" s="64"/>
      <c r="FVL54" s="64"/>
      <c r="FVM54" s="64"/>
      <c r="FVN54" s="64"/>
      <c r="FVO54" s="64"/>
      <c r="FVP54" s="64"/>
      <c r="FVQ54" s="64"/>
      <c r="FVR54" s="64"/>
      <c r="FVS54" s="64"/>
      <c r="FVT54" s="64"/>
      <c r="FVU54" s="64"/>
      <c r="FVV54" s="64"/>
      <c r="FVW54" s="64"/>
      <c r="FVX54" s="64"/>
      <c r="FVY54" s="64"/>
      <c r="FVZ54" s="64"/>
      <c r="FWA54" s="64"/>
      <c r="FWB54" s="64"/>
      <c r="FWC54" s="64"/>
      <c r="FWD54" s="64"/>
      <c r="FWE54" s="64"/>
      <c r="FWF54" s="64"/>
      <c r="FWG54" s="64"/>
      <c r="FWH54" s="64"/>
      <c r="FWI54" s="64"/>
      <c r="FWJ54" s="64"/>
      <c r="FWK54" s="64"/>
      <c r="FWL54" s="64"/>
      <c r="FWM54" s="64"/>
      <c r="FWN54" s="64"/>
      <c r="FWO54" s="64"/>
      <c r="FWP54" s="64"/>
      <c r="FWQ54" s="64"/>
      <c r="FWR54" s="64"/>
      <c r="FWS54" s="64"/>
      <c r="FWT54" s="64"/>
      <c r="FWU54" s="64"/>
      <c r="FWV54" s="64"/>
      <c r="FWW54" s="64"/>
      <c r="FWX54" s="64"/>
      <c r="FWY54" s="64"/>
      <c r="FWZ54" s="64"/>
      <c r="FXA54" s="64"/>
      <c r="FXB54" s="64"/>
      <c r="FXC54" s="64"/>
      <c r="FXD54" s="64"/>
      <c r="FXE54" s="64"/>
      <c r="FXF54" s="64"/>
      <c r="FXG54" s="64"/>
      <c r="FXH54" s="64"/>
      <c r="FXI54" s="64"/>
      <c r="FXJ54" s="64"/>
      <c r="FXK54" s="64"/>
      <c r="FXL54" s="64"/>
      <c r="FXM54" s="64"/>
      <c r="FXN54" s="64"/>
      <c r="FXO54" s="64"/>
      <c r="FXP54" s="64"/>
      <c r="FXQ54" s="64"/>
      <c r="FXR54" s="64"/>
      <c r="FXS54" s="64"/>
      <c r="FXT54" s="64"/>
      <c r="FXU54" s="64"/>
      <c r="FXV54" s="64"/>
      <c r="FXW54" s="64"/>
      <c r="FXX54" s="64"/>
      <c r="FXY54" s="64"/>
      <c r="FXZ54" s="64"/>
      <c r="FYA54" s="64"/>
      <c r="FYB54" s="64"/>
      <c r="FYC54" s="64"/>
      <c r="FYD54" s="64"/>
      <c r="FYE54" s="64"/>
      <c r="FYF54" s="64"/>
      <c r="FYG54" s="64"/>
      <c r="FYH54" s="64"/>
      <c r="FYI54" s="64"/>
      <c r="FYJ54" s="64"/>
      <c r="FYK54" s="64"/>
      <c r="FYL54" s="64"/>
      <c r="FYM54" s="64"/>
      <c r="FYN54" s="64"/>
      <c r="FYO54" s="64"/>
      <c r="FYP54" s="64"/>
      <c r="FYQ54" s="64"/>
      <c r="FYR54" s="64"/>
      <c r="FYS54" s="64"/>
      <c r="FYT54" s="64"/>
      <c r="FYU54" s="64"/>
      <c r="FYV54" s="64"/>
      <c r="FYW54" s="64"/>
      <c r="FYX54" s="64"/>
      <c r="FYY54" s="64"/>
      <c r="FYZ54" s="64"/>
      <c r="FZA54" s="64"/>
      <c r="FZB54" s="64"/>
      <c r="FZC54" s="64"/>
      <c r="FZD54" s="64"/>
      <c r="FZE54" s="64"/>
      <c r="FZF54" s="64"/>
      <c r="FZG54" s="64"/>
      <c r="FZH54" s="64"/>
      <c r="FZI54" s="64"/>
      <c r="FZJ54" s="64"/>
      <c r="FZK54" s="64"/>
      <c r="FZL54" s="64"/>
      <c r="FZM54" s="64"/>
      <c r="FZN54" s="64"/>
      <c r="FZO54" s="64"/>
      <c r="FZP54" s="64"/>
      <c r="FZQ54" s="64"/>
      <c r="FZR54" s="64"/>
      <c r="FZS54" s="64"/>
      <c r="FZT54" s="64"/>
      <c r="FZU54" s="64"/>
      <c r="FZV54" s="64"/>
      <c r="FZW54" s="64"/>
      <c r="FZX54" s="64"/>
      <c r="FZY54" s="64"/>
      <c r="FZZ54" s="64"/>
      <c r="GAA54" s="64"/>
      <c r="GAB54" s="64"/>
      <c r="GAC54" s="64"/>
      <c r="GAD54" s="64"/>
      <c r="GAE54" s="64"/>
      <c r="GAF54" s="64"/>
      <c r="GAG54" s="64"/>
      <c r="GAH54" s="64"/>
      <c r="GAI54" s="64"/>
      <c r="GAJ54" s="64"/>
      <c r="GAK54" s="64"/>
      <c r="GAL54" s="64"/>
      <c r="GAM54" s="64"/>
      <c r="GAN54" s="64"/>
      <c r="GAO54" s="64"/>
      <c r="GAP54" s="64"/>
      <c r="GAQ54" s="64"/>
      <c r="GAR54" s="64"/>
      <c r="GAS54" s="64"/>
      <c r="GAT54" s="64"/>
      <c r="GAU54" s="64"/>
      <c r="GAV54" s="64"/>
      <c r="GAW54" s="64"/>
      <c r="GAX54" s="64"/>
      <c r="GAY54" s="64"/>
      <c r="GAZ54" s="64"/>
      <c r="GBA54" s="64"/>
      <c r="GBB54" s="64"/>
      <c r="GBC54" s="64"/>
      <c r="GBD54" s="64"/>
      <c r="GBE54" s="64"/>
      <c r="GBF54" s="64"/>
      <c r="GBG54" s="64"/>
      <c r="GBH54" s="64"/>
      <c r="GBI54" s="64"/>
      <c r="GBJ54" s="64"/>
      <c r="GBK54" s="64"/>
      <c r="GBL54" s="64"/>
      <c r="GBM54" s="64"/>
      <c r="GBN54" s="64"/>
      <c r="GBO54" s="64"/>
      <c r="GBP54" s="64"/>
      <c r="GBQ54" s="64"/>
      <c r="GBR54" s="64"/>
      <c r="GBS54" s="64"/>
      <c r="GBT54" s="64"/>
      <c r="GBU54" s="64"/>
      <c r="GBV54" s="64"/>
      <c r="GBW54" s="64"/>
      <c r="GBX54" s="64"/>
      <c r="GBY54" s="64"/>
      <c r="GBZ54" s="64"/>
      <c r="GCA54" s="64"/>
      <c r="GCB54" s="64"/>
      <c r="GCC54" s="64"/>
      <c r="GCD54" s="64"/>
      <c r="GCE54" s="64"/>
      <c r="GCF54" s="64"/>
      <c r="GCG54" s="64"/>
      <c r="GCH54" s="64"/>
      <c r="GCI54" s="64"/>
      <c r="GCJ54" s="64"/>
      <c r="GCK54" s="64"/>
      <c r="GCL54" s="64"/>
      <c r="GCM54" s="64"/>
      <c r="GCN54" s="64"/>
      <c r="GCO54" s="64"/>
      <c r="GCP54" s="64"/>
      <c r="GCQ54" s="64"/>
      <c r="GCR54" s="64"/>
      <c r="GCS54" s="64"/>
      <c r="GCT54" s="64"/>
      <c r="GCU54" s="64"/>
      <c r="GCV54" s="64"/>
      <c r="GCW54" s="64"/>
      <c r="GCX54" s="64"/>
      <c r="GCY54" s="64"/>
      <c r="GCZ54" s="64"/>
      <c r="GDA54" s="64"/>
      <c r="GDB54" s="64"/>
      <c r="GDC54" s="64"/>
      <c r="GDD54" s="64"/>
      <c r="GDE54" s="64"/>
      <c r="GDF54" s="64"/>
      <c r="GDG54" s="64"/>
      <c r="GDH54" s="64"/>
      <c r="GDI54" s="64"/>
      <c r="GDJ54" s="64"/>
      <c r="GDK54" s="64"/>
      <c r="GDL54" s="64"/>
      <c r="GDM54" s="64"/>
      <c r="GDN54" s="64"/>
      <c r="GDO54" s="64"/>
      <c r="GDP54" s="64"/>
      <c r="GDQ54" s="64"/>
      <c r="GDR54" s="64"/>
      <c r="GDS54" s="64"/>
      <c r="GDT54" s="64"/>
      <c r="GDU54" s="64"/>
      <c r="GDV54" s="64"/>
      <c r="GDW54" s="64"/>
      <c r="GDX54" s="64"/>
      <c r="GDY54" s="64"/>
      <c r="GDZ54" s="64"/>
      <c r="GEA54" s="64"/>
      <c r="GEB54" s="64"/>
      <c r="GEC54" s="64"/>
      <c r="GED54" s="64"/>
      <c r="GEE54" s="64"/>
      <c r="GEF54" s="64"/>
      <c r="GEG54" s="64"/>
      <c r="GEH54" s="64"/>
      <c r="GEI54" s="64"/>
      <c r="GEJ54" s="64"/>
      <c r="GEK54" s="64"/>
      <c r="GEL54" s="64"/>
      <c r="GEM54" s="64"/>
      <c r="GEN54" s="64"/>
      <c r="GEO54" s="64"/>
      <c r="GEP54" s="64"/>
      <c r="GEQ54" s="64"/>
      <c r="GER54" s="64"/>
      <c r="GES54" s="64"/>
      <c r="GET54" s="64"/>
      <c r="GEU54" s="64"/>
      <c r="GEV54" s="64"/>
      <c r="GEW54" s="64"/>
      <c r="GEX54" s="64"/>
      <c r="GEY54" s="64"/>
      <c r="GEZ54" s="64"/>
      <c r="GFA54" s="64"/>
      <c r="GFB54" s="64"/>
      <c r="GFC54" s="64"/>
      <c r="GFD54" s="64"/>
      <c r="GFE54" s="64"/>
      <c r="GFF54" s="64"/>
      <c r="GFG54" s="64"/>
      <c r="GFH54" s="64"/>
      <c r="GFI54" s="64"/>
      <c r="GFJ54" s="64"/>
      <c r="GFK54" s="64"/>
      <c r="GFL54" s="64"/>
      <c r="GFM54" s="64"/>
      <c r="GFN54" s="64"/>
      <c r="GFO54" s="64"/>
      <c r="GFP54" s="64"/>
      <c r="GFQ54" s="64"/>
      <c r="GFR54" s="64"/>
      <c r="GFS54" s="64"/>
      <c r="GFT54" s="64"/>
      <c r="GFU54" s="64"/>
      <c r="GFV54" s="64"/>
      <c r="GFW54" s="64"/>
      <c r="GFX54" s="64"/>
      <c r="GFY54" s="64"/>
      <c r="GFZ54" s="64"/>
      <c r="GGA54" s="64"/>
      <c r="GGB54" s="64"/>
      <c r="GGC54" s="64"/>
      <c r="GGD54" s="64"/>
      <c r="GGE54" s="64"/>
      <c r="GGF54" s="64"/>
      <c r="GGG54" s="64"/>
      <c r="GGH54" s="64"/>
      <c r="GGI54" s="64"/>
      <c r="GGJ54" s="64"/>
      <c r="GGK54" s="64"/>
      <c r="GGL54" s="64"/>
      <c r="GGM54" s="64"/>
      <c r="GGN54" s="64"/>
      <c r="GGO54" s="64"/>
      <c r="GGP54" s="64"/>
      <c r="GGQ54" s="64"/>
      <c r="GGR54" s="64"/>
      <c r="GGS54" s="64"/>
      <c r="GGT54" s="64"/>
      <c r="GGU54" s="64"/>
      <c r="GGV54" s="64"/>
      <c r="GGW54" s="64"/>
      <c r="GGX54" s="64"/>
      <c r="GGY54" s="64"/>
      <c r="GGZ54" s="64"/>
      <c r="GHA54" s="64"/>
      <c r="GHB54" s="64"/>
      <c r="GHC54" s="64"/>
      <c r="GHD54" s="64"/>
      <c r="GHE54" s="64"/>
      <c r="GHF54" s="64"/>
      <c r="GHG54" s="64"/>
      <c r="GHH54" s="64"/>
      <c r="GHI54" s="64"/>
      <c r="GHJ54" s="64"/>
      <c r="GHK54" s="64"/>
      <c r="GHL54" s="64"/>
      <c r="GHM54" s="64"/>
      <c r="GHN54" s="64"/>
      <c r="GHO54" s="64"/>
      <c r="GHP54" s="64"/>
      <c r="GHQ54" s="64"/>
      <c r="GHR54" s="64"/>
      <c r="GHS54" s="64"/>
      <c r="GHT54" s="64"/>
      <c r="GHU54" s="64"/>
      <c r="GHV54" s="64"/>
      <c r="GHW54" s="64"/>
      <c r="GHX54" s="64"/>
      <c r="GHY54" s="64"/>
      <c r="GHZ54" s="64"/>
      <c r="GIA54" s="64"/>
      <c r="GIB54" s="64"/>
      <c r="GIC54" s="64"/>
      <c r="GID54" s="64"/>
      <c r="GIE54" s="64"/>
      <c r="GIF54" s="64"/>
      <c r="GIG54" s="64"/>
      <c r="GIH54" s="64"/>
      <c r="GII54" s="64"/>
      <c r="GIJ54" s="64"/>
      <c r="GIK54" s="64"/>
      <c r="GIL54" s="64"/>
      <c r="GIM54" s="64"/>
      <c r="GIN54" s="64"/>
      <c r="GIO54" s="64"/>
      <c r="GIP54" s="64"/>
      <c r="GIQ54" s="64"/>
      <c r="GIR54" s="64"/>
      <c r="GIS54" s="64"/>
      <c r="GIT54" s="64"/>
      <c r="GIU54" s="64"/>
      <c r="GIV54" s="64"/>
      <c r="GIW54" s="64"/>
      <c r="GIX54" s="64"/>
      <c r="GIY54" s="64"/>
      <c r="GIZ54" s="64"/>
      <c r="GJA54" s="64"/>
      <c r="GJB54" s="64"/>
      <c r="GJC54" s="64"/>
      <c r="GJD54" s="64"/>
      <c r="GJE54" s="64"/>
      <c r="GJF54" s="64"/>
      <c r="GJG54" s="64"/>
      <c r="GJH54" s="64"/>
      <c r="GJI54" s="64"/>
      <c r="GJJ54" s="64"/>
      <c r="GJK54" s="64"/>
      <c r="GJL54" s="64"/>
      <c r="GJM54" s="64"/>
      <c r="GJN54" s="64"/>
      <c r="GJO54" s="64"/>
      <c r="GJP54" s="64"/>
      <c r="GJQ54" s="64"/>
      <c r="GJR54" s="64"/>
      <c r="GJS54" s="64"/>
      <c r="GJT54" s="64"/>
      <c r="GJU54" s="64"/>
      <c r="GJV54" s="64"/>
      <c r="GJW54" s="64"/>
      <c r="GJX54" s="64"/>
      <c r="GJY54" s="64"/>
      <c r="GJZ54" s="64"/>
      <c r="GKA54" s="64"/>
      <c r="GKB54" s="64"/>
      <c r="GKC54" s="64"/>
      <c r="GKD54" s="64"/>
      <c r="GKE54" s="64"/>
      <c r="GKF54" s="64"/>
      <c r="GKG54" s="64"/>
      <c r="GKH54" s="64"/>
      <c r="GKI54" s="64"/>
      <c r="GKJ54" s="64"/>
      <c r="GKK54" s="64"/>
      <c r="GKL54" s="64"/>
      <c r="GKM54" s="64"/>
      <c r="GKN54" s="64"/>
      <c r="GKO54" s="64"/>
      <c r="GKP54" s="64"/>
      <c r="GKQ54" s="64"/>
      <c r="GKR54" s="64"/>
      <c r="GKS54" s="64"/>
      <c r="GKT54" s="64"/>
      <c r="GKU54" s="64"/>
      <c r="GKV54" s="64"/>
      <c r="GKW54" s="64"/>
      <c r="GKX54" s="64"/>
      <c r="GKY54" s="64"/>
      <c r="GKZ54" s="64"/>
      <c r="GLA54" s="64"/>
      <c r="GLB54" s="64"/>
      <c r="GLC54" s="64"/>
      <c r="GLD54" s="64"/>
      <c r="GLE54" s="64"/>
      <c r="GLF54" s="64"/>
      <c r="GLG54" s="64"/>
      <c r="GLH54" s="64"/>
      <c r="GLI54" s="64"/>
      <c r="GLJ54" s="64"/>
      <c r="GLK54" s="64"/>
      <c r="GLL54" s="64"/>
      <c r="GLM54" s="64"/>
      <c r="GLN54" s="64"/>
      <c r="GLO54" s="64"/>
      <c r="GLP54" s="64"/>
      <c r="GLQ54" s="64"/>
      <c r="GLR54" s="64"/>
      <c r="GLS54" s="64"/>
      <c r="GLT54" s="64"/>
      <c r="GLU54" s="64"/>
      <c r="GLV54" s="64"/>
      <c r="GLW54" s="64"/>
      <c r="GLX54" s="64"/>
      <c r="GLY54" s="64"/>
      <c r="GLZ54" s="64"/>
      <c r="GMA54" s="64"/>
      <c r="GMB54" s="64"/>
      <c r="GMC54" s="64"/>
      <c r="GMD54" s="64"/>
      <c r="GME54" s="64"/>
      <c r="GMF54" s="64"/>
      <c r="GMG54" s="64"/>
      <c r="GMH54" s="64"/>
      <c r="GMI54" s="64"/>
      <c r="GMJ54" s="64"/>
      <c r="GMK54" s="64"/>
      <c r="GML54" s="64"/>
      <c r="GMM54" s="64"/>
      <c r="GMN54" s="64"/>
      <c r="GMO54" s="64"/>
      <c r="GMP54" s="64"/>
      <c r="GMQ54" s="64"/>
      <c r="GMR54" s="64"/>
      <c r="GMS54" s="64"/>
      <c r="GMT54" s="64"/>
      <c r="GMU54" s="64"/>
      <c r="GMV54" s="64"/>
      <c r="GMW54" s="64"/>
      <c r="GMX54" s="64"/>
      <c r="GMY54" s="64"/>
      <c r="GMZ54" s="64"/>
      <c r="GNA54" s="64"/>
      <c r="GNB54" s="64"/>
      <c r="GNC54" s="64"/>
      <c r="GND54" s="64"/>
      <c r="GNE54" s="64"/>
      <c r="GNF54" s="64"/>
      <c r="GNG54" s="64"/>
      <c r="GNH54" s="64"/>
      <c r="GNI54" s="64"/>
      <c r="GNJ54" s="64"/>
      <c r="GNK54" s="64"/>
      <c r="GNL54" s="64"/>
      <c r="GNM54" s="64"/>
      <c r="GNN54" s="64"/>
      <c r="GNO54" s="64"/>
      <c r="GNP54" s="64"/>
      <c r="GNQ54" s="64"/>
      <c r="GNR54" s="64"/>
      <c r="GNS54" s="64"/>
      <c r="GNT54" s="64"/>
      <c r="GNU54" s="64"/>
      <c r="GNV54" s="64"/>
      <c r="GNW54" s="64"/>
      <c r="GNX54" s="64"/>
      <c r="GNY54" s="64"/>
      <c r="GNZ54" s="64"/>
      <c r="GOA54" s="64"/>
      <c r="GOB54" s="64"/>
      <c r="GOC54" s="64"/>
      <c r="GOD54" s="64"/>
      <c r="GOE54" s="64"/>
      <c r="GOF54" s="64"/>
      <c r="GOG54" s="64"/>
      <c r="GOH54" s="64"/>
      <c r="GOI54" s="64"/>
      <c r="GOJ54" s="64"/>
      <c r="GOK54" s="64"/>
      <c r="GOL54" s="64"/>
      <c r="GOM54" s="64"/>
      <c r="GON54" s="64"/>
      <c r="GOO54" s="64"/>
      <c r="GOP54" s="64"/>
      <c r="GOQ54" s="64"/>
      <c r="GOR54" s="64"/>
      <c r="GOS54" s="64"/>
      <c r="GOT54" s="64"/>
      <c r="GOU54" s="64"/>
      <c r="GOV54" s="64"/>
      <c r="GOW54" s="64"/>
      <c r="GOX54" s="64"/>
      <c r="GOY54" s="64"/>
      <c r="GOZ54" s="64"/>
      <c r="GPA54" s="64"/>
      <c r="GPB54" s="64"/>
      <c r="GPC54" s="64"/>
      <c r="GPD54" s="64"/>
      <c r="GPE54" s="64"/>
      <c r="GPF54" s="64"/>
      <c r="GPG54" s="64"/>
      <c r="GPH54" s="64"/>
      <c r="GPI54" s="64"/>
      <c r="GPJ54" s="64"/>
      <c r="GPK54" s="64"/>
      <c r="GPL54" s="64"/>
      <c r="GPM54" s="64"/>
      <c r="GPN54" s="64"/>
      <c r="GPO54" s="64"/>
      <c r="GPP54" s="64"/>
      <c r="GPQ54" s="64"/>
      <c r="GPR54" s="64"/>
      <c r="GPS54" s="64"/>
      <c r="GPT54" s="64"/>
      <c r="GPU54" s="64"/>
      <c r="GPV54" s="64"/>
      <c r="GPW54" s="64"/>
      <c r="GPX54" s="64"/>
      <c r="GPY54" s="64"/>
      <c r="GPZ54" s="64"/>
      <c r="GQA54" s="64"/>
      <c r="GQB54" s="64"/>
      <c r="GQC54" s="64"/>
      <c r="GQD54" s="64"/>
      <c r="GQE54" s="64"/>
      <c r="GQF54" s="64"/>
      <c r="GQG54" s="64"/>
      <c r="GQH54" s="64"/>
      <c r="GQI54" s="64"/>
      <c r="GQJ54" s="64"/>
      <c r="GQK54" s="64"/>
      <c r="GQL54" s="64"/>
      <c r="GQM54" s="64"/>
      <c r="GQN54" s="64"/>
      <c r="GQO54" s="64"/>
      <c r="GQP54" s="64"/>
      <c r="GQQ54" s="64"/>
      <c r="GQR54" s="64"/>
      <c r="GQS54" s="64"/>
      <c r="GQT54" s="64"/>
      <c r="GQU54" s="64"/>
      <c r="GQV54" s="64"/>
      <c r="GQW54" s="64"/>
      <c r="GQX54" s="64"/>
      <c r="GQY54" s="64"/>
      <c r="GQZ54" s="64"/>
      <c r="GRA54" s="64"/>
      <c r="GRB54" s="64"/>
      <c r="GRC54" s="64"/>
      <c r="GRD54" s="64"/>
      <c r="GRE54" s="64"/>
      <c r="GRF54" s="64"/>
      <c r="GRG54" s="64"/>
      <c r="GRH54" s="64"/>
      <c r="GRI54" s="64"/>
      <c r="GRJ54" s="64"/>
      <c r="GRK54" s="64"/>
      <c r="GRL54" s="64"/>
      <c r="GRM54" s="64"/>
      <c r="GRN54" s="64"/>
      <c r="GRO54" s="64"/>
      <c r="GRP54" s="64"/>
      <c r="GRQ54" s="64"/>
      <c r="GRR54" s="64"/>
      <c r="GRS54" s="64"/>
      <c r="GRT54" s="64"/>
      <c r="GRU54" s="64"/>
      <c r="GRV54" s="64"/>
      <c r="GRW54" s="64"/>
      <c r="GRX54" s="64"/>
      <c r="GRY54" s="64"/>
      <c r="GRZ54" s="64"/>
      <c r="GSA54" s="64"/>
      <c r="GSB54" s="64"/>
      <c r="GSC54" s="64"/>
      <c r="GSD54" s="64"/>
      <c r="GSE54" s="64"/>
      <c r="GSF54" s="64"/>
      <c r="GSG54" s="64"/>
      <c r="GSH54" s="64"/>
      <c r="GSI54" s="64"/>
      <c r="GSJ54" s="64"/>
      <c r="GSK54" s="64"/>
      <c r="GSL54" s="64"/>
      <c r="GSM54" s="64"/>
      <c r="GSN54" s="64"/>
      <c r="GSO54" s="64"/>
      <c r="GSP54" s="64"/>
      <c r="GSQ54" s="64"/>
      <c r="GSR54" s="64"/>
      <c r="GSS54" s="64"/>
      <c r="GST54" s="64"/>
      <c r="GSU54" s="64"/>
      <c r="GSV54" s="64"/>
      <c r="GSW54" s="64"/>
      <c r="GSX54" s="64"/>
      <c r="GSY54" s="64"/>
      <c r="GSZ54" s="64"/>
      <c r="GTA54" s="64"/>
      <c r="GTB54" s="64"/>
      <c r="GTC54" s="64"/>
      <c r="GTD54" s="64"/>
      <c r="GTE54" s="64"/>
      <c r="GTF54" s="64"/>
      <c r="GTG54" s="64"/>
      <c r="GTH54" s="64"/>
      <c r="GTI54" s="64"/>
      <c r="GTJ54" s="64"/>
      <c r="GTK54" s="64"/>
      <c r="GTL54" s="64"/>
      <c r="GTM54" s="64"/>
      <c r="GTN54" s="64"/>
      <c r="GTO54" s="64"/>
      <c r="GTP54" s="64"/>
      <c r="GTQ54" s="64"/>
      <c r="GTR54" s="64"/>
      <c r="GTS54" s="64"/>
      <c r="GTT54" s="64"/>
      <c r="GTU54" s="64"/>
      <c r="GTV54" s="64"/>
      <c r="GTW54" s="64"/>
      <c r="GTX54" s="64"/>
      <c r="GTY54" s="64"/>
      <c r="GTZ54" s="64"/>
      <c r="GUA54" s="64"/>
      <c r="GUB54" s="64"/>
      <c r="GUC54" s="64"/>
      <c r="GUD54" s="64"/>
      <c r="GUE54" s="64"/>
      <c r="GUF54" s="64"/>
      <c r="GUG54" s="64"/>
      <c r="GUH54" s="64"/>
      <c r="GUI54" s="64"/>
      <c r="GUJ54" s="64"/>
      <c r="GUK54" s="64"/>
      <c r="GUL54" s="64"/>
      <c r="GUM54" s="64"/>
      <c r="GUN54" s="64"/>
      <c r="GUO54" s="64"/>
      <c r="GUP54" s="64"/>
      <c r="GUQ54" s="64"/>
      <c r="GUR54" s="64"/>
      <c r="GUS54" s="64"/>
      <c r="GUT54" s="64"/>
      <c r="GUU54" s="64"/>
      <c r="GUV54" s="64"/>
      <c r="GUW54" s="64"/>
      <c r="GUX54" s="64"/>
      <c r="GUY54" s="64"/>
      <c r="GUZ54" s="64"/>
      <c r="GVA54" s="64"/>
      <c r="GVB54" s="64"/>
      <c r="GVC54" s="64"/>
      <c r="GVD54" s="64"/>
      <c r="GVE54" s="64"/>
      <c r="GVF54" s="64"/>
      <c r="GVG54" s="64"/>
      <c r="GVH54" s="64"/>
      <c r="GVI54" s="64"/>
      <c r="GVJ54" s="64"/>
      <c r="GVK54" s="64"/>
      <c r="GVL54" s="64"/>
      <c r="GVM54" s="64"/>
      <c r="GVN54" s="64"/>
      <c r="GVO54" s="64"/>
      <c r="GVP54" s="64"/>
      <c r="GVQ54" s="64"/>
      <c r="GVR54" s="64"/>
      <c r="GVS54" s="64"/>
      <c r="GVT54" s="64"/>
      <c r="GVU54" s="64"/>
      <c r="GVV54" s="64"/>
      <c r="GVW54" s="64"/>
      <c r="GVX54" s="64"/>
      <c r="GVY54" s="64"/>
      <c r="GVZ54" s="64"/>
      <c r="GWA54" s="64"/>
      <c r="GWB54" s="64"/>
      <c r="GWC54" s="64"/>
      <c r="GWD54" s="64"/>
      <c r="GWE54" s="64"/>
      <c r="GWF54" s="64"/>
      <c r="GWG54" s="64"/>
      <c r="GWH54" s="64"/>
      <c r="GWI54" s="64"/>
      <c r="GWJ54" s="64"/>
      <c r="GWK54" s="64"/>
      <c r="GWL54" s="64"/>
      <c r="GWM54" s="64"/>
      <c r="GWN54" s="64"/>
      <c r="GWO54" s="64"/>
      <c r="GWP54" s="64"/>
      <c r="GWQ54" s="64"/>
      <c r="GWR54" s="64"/>
      <c r="GWS54" s="64"/>
      <c r="GWT54" s="64"/>
      <c r="GWU54" s="64"/>
      <c r="GWV54" s="64"/>
      <c r="GWW54" s="64"/>
      <c r="GWX54" s="64"/>
      <c r="GWY54" s="64"/>
      <c r="GWZ54" s="64"/>
      <c r="GXA54" s="64"/>
      <c r="GXB54" s="64"/>
      <c r="GXC54" s="64"/>
      <c r="GXD54" s="64"/>
      <c r="GXE54" s="64"/>
      <c r="GXF54" s="64"/>
      <c r="GXG54" s="64"/>
      <c r="GXH54" s="64"/>
      <c r="GXI54" s="64"/>
      <c r="GXJ54" s="64"/>
      <c r="GXK54" s="64"/>
      <c r="GXL54" s="64"/>
      <c r="GXM54" s="64"/>
      <c r="GXN54" s="64"/>
      <c r="GXO54" s="64"/>
      <c r="GXP54" s="64"/>
      <c r="GXQ54" s="64"/>
      <c r="GXR54" s="64"/>
      <c r="GXS54" s="64"/>
      <c r="GXT54" s="64"/>
      <c r="GXU54" s="64"/>
      <c r="GXV54" s="64"/>
      <c r="GXW54" s="64"/>
      <c r="GXX54" s="64"/>
      <c r="GXY54" s="64"/>
      <c r="GXZ54" s="64"/>
      <c r="GYA54" s="64"/>
      <c r="GYB54" s="64"/>
      <c r="GYC54" s="64"/>
      <c r="GYD54" s="64"/>
      <c r="GYE54" s="64"/>
      <c r="GYF54" s="64"/>
      <c r="GYG54" s="64"/>
      <c r="GYH54" s="64"/>
      <c r="GYI54" s="64"/>
      <c r="GYJ54" s="64"/>
      <c r="GYK54" s="64"/>
      <c r="GYL54" s="64"/>
      <c r="GYM54" s="64"/>
      <c r="GYN54" s="64"/>
      <c r="GYO54" s="64"/>
      <c r="GYP54" s="64"/>
      <c r="GYQ54" s="64"/>
      <c r="GYR54" s="64"/>
      <c r="GYS54" s="64"/>
      <c r="GYT54" s="64"/>
      <c r="GYU54" s="64"/>
      <c r="GYV54" s="64"/>
      <c r="GYW54" s="64"/>
      <c r="GYX54" s="64"/>
      <c r="GYY54" s="64"/>
      <c r="GYZ54" s="64"/>
      <c r="GZA54" s="64"/>
      <c r="GZB54" s="64"/>
      <c r="GZC54" s="64"/>
      <c r="GZD54" s="64"/>
      <c r="GZE54" s="64"/>
      <c r="GZF54" s="64"/>
      <c r="GZG54" s="64"/>
      <c r="GZH54" s="64"/>
      <c r="GZI54" s="64"/>
      <c r="GZJ54" s="64"/>
      <c r="GZK54" s="64"/>
      <c r="GZL54" s="64"/>
      <c r="GZM54" s="64"/>
      <c r="GZN54" s="64"/>
      <c r="GZO54" s="64"/>
      <c r="GZP54" s="64"/>
      <c r="GZQ54" s="64"/>
      <c r="GZR54" s="64"/>
      <c r="GZS54" s="64"/>
      <c r="GZT54" s="64"/>
      <c r="GZU54" s="64"/>
      <c r="GZV54" s="64"/>
      <c r="GZW54" s="64"/>
      <c r="GZX54" s="64"/>
      <c r="GZY54" s="64"/>
      <c r="GZZ54" s="64"/>
      <c r="HAA54" s="64"/>
      <c r="HAB54" s="64"/>
      <c r="HAC54" s="64"/>
      <c r="HAD54" s="64"/>
      <c r="HAE54" s="64"/>
      <c r="HAF54" s="64"/>
      <c r="HAG54" s="64"/>
      <c r="HAH54" s="64"/>
      <c r="HAI54" s="64"/>
      <c r="HAJ54" s="64"/>
      <c r="HAK54" s="64"/>
      <c r="HAL54" s="64"/>
      <c r="HAM54" s="64"/>
      <c r="HAN54" s="64"/>
      <c r="HAO54" s="64"/>
      <c r="HAP54" s="64"/>
      <c r="HAQ54" s="64"/>
      <c r="HAR54" s="64"/>
      <c r="HAS54" s="64"/>
      <c r="HAT54" s="64"/>
      <c r="HAU54" s="64"/>
      <c r="HAV54" s="64"/>
      <c r="HAW54" s="64"/>
      <c r="HAX54" s="64"/>
      <c r="HAY54" s="64"/>
      <c r="HAZ54" s="64"/>
      <c r="HBA54" s="64"/>
      <c r="HBB54" s="64"/>
      <c r="HBC54" s="64"/>
      <c r="HBD54" s="64"/>
      <c r="HBE54" s="64"/>
      <c r="HBF54" s="64"/>
      <c r="HBG54" s="64"/>
      <c r="HBH54" s="64"/>
      <c r="HBI54" s="64"/>
      <c r="HBJ54" s="64"/>
      <c r="HBK54" s="64"/>
      <c r="HBL54" s="64"/>
      <c r="HBM54" s="64"/>
      <c r="HBN54" s="64"/>
      <c r="HBO54" s="64"/>
      <c r="HBP54" s="64"/>
      <c r="HBQ54" s="64"/>
      <c r="HBR54" s="64"/>
      <c r="HBS54" s="64"/>
      <c r="HBT54" s="64"/>
      <c r="HBU54" s="64"/>
      <c r="HBV54" s="64"/>
      <c r="HBW54" s="64"/>
      <c r="HBX54" s="64"/>
      <c r="HBY54" s="64"/>
      <c r="HBZ54" s="64"/>
      <c r="HCA54" s="64"/>
      <c r="HCB54" s="64"/>
      <c r="HCC54" s="64"/>
      <c r="HCD54" s="64"/>
      <c r="HCE54" s="64"/>
      <c r="HCF54" s="64"/>
      <c r="HCG54" s="64"/>
      <c r="HCH54" s="64"/>
      <c r="HCI54" s="64"/>
      <c r="HCJ54" s="64"/>
      <c r="HCK54" s="64"/>
      <c r="HCL54" s="64"/>
      <c r="HCM54" s="64"/>
      <c r="HCN54" s="64"/>
      <c r="HCO54" s="64"/>
      <c r="HCP54" s="64"/>
      <c r="HCQ54" s="64"/>
      <c r="HCR54" s="64"/>
      <c r="HCS54" s="64"/>
      <c r="HCT54" s="64"/>
      <c r="HCU54" s="64"/>
      <c r="HCV54" s="64"/>
      <c r="HCW54" s="64"/>
      <c r="HCX54" s="64"/>
      <c r="HCY54" s="64"/>
      <c r="HCZ54" s="64"/>
      <c r="HDA54" s="64"/>
      <c r="HDB54" s="64"/>
      <c r="HDC54" s="64"/>
      <c r="HDD54" s="64"/>
      <c r="HDE54" s="64"/>
      <c r="HDF54" s="64"/>
      <c r="HDG54" s="64"/>
      <c r="HDH54" s="64"/>
      <c r="HDI54" s="64"/>
      <c r="HDJ54" s="64"/>
      <c r="HDK54" s="64"/>
      <c r="HDL54" s="64"/>
      <c r="HDM54" s="64"/>
      <c r="HDN54" s="64"/>
      <c r="HDO54" s="64"/>
      <c r="HDP54" s="64"/>
      <c r="HDQ54" s="64"/>
      <c r="HDR54" s="64"/>
      <c r="HDS54" s="64"/>
      <c r="HDT54" s="64"/>
      <c r="HDU54" s="64"/>
      <c r="HDV54" s="64"/>
      <c r="HDW54" s="64"/>
      <c r="HDX54" s="64"/>
      <c r="HDY54" s="64"/>
      <c r="HDZ54" s="64"/>
      <c r="HEA54" s="64"/>
      <c r="HEB54" s="64"/>
      <c r="HEC54" s="64"/>
      <c r="HED54" s="64"/>
      <c r="HEE54" s="64"/>
      <c r="HEF54" s="64"/>
      <c r="HEG54" s="64"/>
      <c r="HEH54" s="64"/>
      <c r="HEI54" s="64"/>
      <c r="HEJ54" s="64"/>
      <c r="HEK54" s="64"/>
      <c r="HEL54" s="64"/>
      <c r="HEM54" s="64"/>
      <c r="HEN54" s="64"/>
      <c r="HEO54" s="64"/>
      <c r="HEP54" s="64"/>
      <c r="HEQ54" s="64"/>
      <c r="HER54" s="64"/>
      <c r="HES54" s="64"/>
      <c r="HET54" s="64"/>
      <c r="HEU54" s="64"/>
      <c r="HEV54" s="64"/>
      <c r="HEW54" s="64"/>
      <c r="HEX54" s="64"/>
      <c r="HEY54" s="64"/>
      <c r="HEZ54" s="64"/>
      <c r="HFA54" s="64"/>
      <c r="HFB54" s="64"/>
      <c r="HFC54" s="64"/>
      <c r="HFD54" s="64"/>
      <c r="HFE54" s="64"/>
      <c r="HFF54" s="64"/>
      <c r="HFG54" s="64"/>
      <c r="HFH54" s="64"/>
      <c r="HFI54" s="64"/>
      <c r="HFJ54" s="64"/>
      <c r="HFK54" s="64"/>
      <c r="HFL54" s="64"/>
      <c r="HFM54" s="64"/>
      <c r="HFN54" s="64"/>
      <c r="HFO54" s="64"/>
      <c r="HFP54" s="64"/>
      <c r="HFQ54" s="64"/>
      <c r="HFR54" s="64"/>
      <c r="HFS54" s="64"/>
      <c r="HFT54" s="64"/>
      <c r="HFU54" s="64"/>
      <c r="HFV54" s="64"/>
      <c r="HFW54" s="64"/>
      <c r="HFX54" s="64"/>
      <c r="HFY54" s="64"/>
      <c r="HFZ54" s="64"/>
      <c r="HGA54" s="64"/>
      <c r="HGB54" s="64"/>
      <c r="HGC54" s="64"/>
      <c r="HGD54" s="64"/>
      <c r="HGE54" s="64"/>
      <c r="HGF54" s="64"/>
      <c r="HGG54" s="64"/>
      <c r="HGH54" s="64"/>
      <c r="HGI54" s="64"/>
      <c r="HGJ54" s="64"/>
      <c r="HGK54" s="64"/>
      <c r="HGL54" s="64"/>
      <c r="HGM54" s="64"/>
      <c r="HGN54" s="64"/>
      <c r="HGO54" s="64"/>
      <c r="HGP54" s="64"/>
      <c r="HGQ54" s="64"/>
      <c r="HGR54" s="64"/>
      <c r="HGS54" s="64"/>
      <c r="HGT54" s="64"/>
      <c r="HGU54" s="64"/>
      <c r="HGV54" s="64"/>
      <c r="HGW54" s="64"/>
      <c r="HGX54" s="64"/>
      <c r="HGY54" s="64"/>
      <c r="HGZ54" s="64"/>
      <c r="HHA54" s="64"/>
      <c r="HHB54" s="64"/>
      <c r="HHC54" s="64"/>
      <c r="HHD54" s="64"/>
      <c r="HHE54" s="64"/>
      <c r="HHF54" s="64"/>
      <c r="HHG54" s="64"/>
      <c r="HHH54" s="64"/>
      <c r="HHI54" s="64"/>
      <c r="HHJ54" s="64"/>
      <c r="HHK54" s="64"/>
      <c r="HHL54" s="64"/>
      <c r="HHM54" s="64"/>
      <c r="HHN54" s="64"/>
      <c r="HHO54" s="64"/>
      <c r="HHP54" s="64"/>
      <c r="HHQ54" s="64"/>
      <c r="HHR54" s="64"/>
      <c r="HHS54" s="64"/>
      <c r="HHT54" s="64"/>
      <c r="HHU54" s="64"/>
      <c r="HHV54" s="64"/>
      <c r="HHW54" s="64"/>
      <c r="HHX54" s="64"/>
      <c r="HHY54" s="64"/>
      <c r="HHZ54" s="64"/>
      <c r="HIA54" s="64"/>
      <c r="HIB54" s="64"/>
      <c r="HIC54" s="64"/>
      <c r="HID54" s="64"/>
      <c r="HIE54" s="64"/>
      <c r="HIF54" s="64"/>
      <c r="HIG54" s="64"/>
      <c r="HIH54" s="64"/>
      <c r="HII54" s="64"/>
      <c r="HIJ54" s="64"/>
      <c r="HIK54" s="64"/>
      <c r="HIL54" s="64"/>
      <c r="HIM54" s="64"/>
      <c r="HIN54" s="64"/>
      <c r="HIO54" s="64"/>
      <c r="HIP54" s="64"/>
      <c r="HIQ54" s="64"/>
      <c r="HIR54" s="64"/>
      <c r="HIS54" s="64"/>
      <c r="HIT54" s="64"/>
      <c r="HIU54" s="64"/>
      <c r="HIV54" s="64"/>
      <c r="HIW54" s="64"/>
      <c r="HIX54" s="64"/>
      <c r="HIY54" s="64"/>
      <c r="HIZ54" s="64"/>
      <c r="HJA54" s="64"/>
      <c r="HJB54" s="64"/>
      <c r="HJC54" s="64"/>
      <c r="HJD54" s="64"/>
      <c r="HJE54" s="64"/>
      <c r="HJF54" s="64"/>
      <c r="HJG54" s="64"/>
      <c r="HJH54" s="64"/>
      <c r="HJI54" s="64"/>
      <c r="HJJ54" s="64"/>
      <c r="HJK54" s="64"/>
      <c r="HJL54" s="64"/>
      <c r="HJM54" s="64"/>
      <c r="HJN54" s="64"/>
      <c r="HJO54" s="64"/>
      <c r="HJP54" s="64"/>
      <c r="HJQ54" s="64"/>
      <c r="HJR54" s="64"/>
      <c r="HJS54" s="64"/>
      <c r="HJT54" s="64"/>
      <c r="HJU54" s="64"/>
      <c r="HJV54" s="64"/>
      <c r="HJW54" s="64"/>
      <c r="HJX54" s="64"/>
      <c r="HJY54" s="64"/>
      <c r="HJZ54" s="64"/>
      <c r="HKA54" s="64"/>
      <c r="HKB54" s="64"/>
      <c r="HKC54" s="64"/>
      <c r="HKD54" s="64"/>
      <c r="HKE54" s="64"/>
      <c r="HKF54" s="64"/>
      <c r="HKG54" s="64"/>
      <c r="HKH54" s="64"/>
      <c r="HKI54" s="64"/>
      <c r="HKJ54" s="64"/>
      <c r="HKK54" s="64"/>
      <c r="HKL54" s="64"/>
      <c r="HKM54" s="64"/>
      <c r="HKN54" s="64"/>
      <c r="HKO54" s="64"/>
      <c r="HKP54" s="64"/>
      <c r="HKQ54" s="64"/>
      <c r="HKR54" s="64"/>
      <c r="HKS54" s="64"/>
      <c r="HKT54" s="64"/>
      <c r="HKU54" s="64"/>
      <c r="HKV54" s="64"/>
      <c r="HKW54" s="64"/>
      <c r="HKX54" s="64"/>
      <c r="HKY54" s="64"/>
      <c r="HKZ54" s="64"/>
      <c r="HLA54" s="64"/>
      <c r="HLB54" s="64"/>
      <c r="HLC54" s="64"/>
      <c r="HLD54" s="64"/>
      <c r="HLE54" s="64"/>
      <c r="HLF54" s="64"/>
      <c r="HLG54" s="64"/>
      <c r="HLH54" s="64"/>
      <c r="HLI54" s="64"/>
      <c r="HLJ54" s="64"/>
      <c r="HLK54" s="64"/>
      <c r="HLL54" s="64"/>
      <c r="HLM54" s="64"/>
      <c r="HLN54" s="64"/>
      <c r="HLO54" s="64"/>
      <c r="HLP54" s="64"/>
      <c r="HLQ54" s="64"/>
      <c r="HLR54" s="64"/>
      <c r="HLS54" s="64"/>
      <c r="HLT54" s="64"/>
      <c r="HLU54" s="64"/>
      <c r="HLV54" s="64"/>
      <c r="HLW54" s="64"/>
      <c r="HLX54" s="64"/>
      <c r="HLY54" s="64"/>
      <c r="HLZ54" s="64"/>
      <c r="HMA54" s="64"/>
      <c r="HMB54" s="64"/>
      <c r="HMC54" s="64"/>
      <c r="HMD54" s="64"/>
      <c r="HME54" s="64"/>
      <c r="HMF54" s="64"/>
      <c r="HMG54" s="64"/>
      <c r="HMH54" s="64"/>
      <c r="HMI54" s="64"/>
      <c r="HMJ54" s="64"/>
      <c r="HMK54" s="64"/>
      <c r="HML54" s="64"/>
      <c r="HMM54" s="64"/>
      <c r="HMN54" s="64"/>
      <c r="HMO54" s="64"/>
      <c r="HMP54" s="64"/>
      <c r="HMQ54" s="64"/>
      <c r="HMR54" s="64"/>
      <c r="HMS54" s="64"/>
      <c r="HMT54" s="64"/>
      <c r="HMU54" s="64"/>
      <c r="HMV54" s="64"/>
      <c r="HMW54" s="64"/>
      <c r="HMX54" s="64"/>
      <c r="HMY54" s="64"/>
      <c r="HMZ54" s="64"/>
      <c r="HNA54" s="64"/>
      <c r="HNB54" s="64"/>
      <c r="HNC54" s="64"/>
      <c r="HND54" s="64"/>
      <c r="HNE54" s="64"/>
      <c r="HNF54" s="64"/>
      <c r="HNG54" s="64"/>
      <c r="HNH54" s="64"/>
      <c r="HNI54" s="64"/>
      <c r="HNJ54" s="64"/>
      <c r="HNK54" s="64"/>
      <c r="HNL54" s="64"/>
      <c r="HNM54" s="64"/>
      <c r="HNN54" s="64"/>
      <c r="HNO54" s="64"/>
      <c r="HNP54" s="64"/>
      <c r="HNQ54" s="64"/>
      <c r="HNR54" s="64"/>
      <c r="HNS54" s="64"/>
      <c r="HNT54" s="64"/>
      <c r="HNU54" s="64"/>
      <c r="HNV54" s="64"/>
      <c r="HNW54" s="64"/>
      <c r="HNX54" s="64"/>
      <c r="HNY54" s="64"/>
      <c r="HNZ54" s="64"/>
      <c r="HOA54" s="64"/>
      <c r="HOB54" s="64"/>
      <c r="HOC54" s="64"/>
      <c r="HOD54" s="64"/>
      <c r="HOE54" s="64"/>
      <c r="HOF54" s="64"/>
      <c r="HOG54" s="64"/>
      <c r="HOH54" s="64"/>
      <c r="HOI54" s="64"/>
      <c r="HOJ54" s="64"/>
      <c r="HOK54" s="64"/>
      <c r="HOL54" s="64"/>
      <c r="HOM54" s="64"/>
      <c r="HON54" s="64"/>
      <c r="HOO54" s="64"/>
      <c r="HOP54" s="64"/>
      <c r="HOQ54" s="64"/>
      <c r="HOR54" s="64"/>
      <c r="HOS54" s="64"/>
      <c r="HOT54" s="64"/>
      <c r="HOU54" s="64"/>
      <c r="HOV54" s="64"/>
      <c r="HOW54" s="64"/>
      <c r="HOX54" s="64"/>
      <c r="HOY54" s="64"/>
      <c r="HOZ54" s="64"/>
      <c r="HPA54" s="64"/>
      <c r="HPB54" s="64"/>
      <c r="HPC54" s="64"/>
      <c r="HPD54" s="64"/>
      <c r="HPE54" s="64"/>
      <c r="HPF54" s="64"/>
      <c r="HPG54" s="64"/>
      <c r="HPH54" s="64"/>
      <c r="HPI54" s="64"/>
      <c r="HPJ54" s="64"/>
      <c r="HPK54" s="64"/>
      <c r="HPL54" s="64"/>
      <c r="HPM54" s="64"/>
      <c r="HPN54" s="64"/>
      <c r="HPO54" s="64"/>
      <c r="HPP54" s="64"/>
      <c r="HPQ54" s="64"/>
      <c r="HPR54" s="64"/>
      <c r="HPS54" s="64"/>
      <c r="HPT54" s="64"/>
      <c r="HPU54" s="64"/>
      <c r="HPV54" s="64"/>
      <c r="HPW54" s="64"/>
      <c r="HPX54" s="64"/>
      <c r="HPY54" s="64"/>
      <c r="HPZ54" s="64"/>
      <c r="HQA54" s="64"/>
      <c r="HQB54" s="64"/>
      <c r="HQC54" s="64"/>
      <c r="HQD54" s="64"/>
      <c r="HQE54" s="64"/>
      <c r="HQF54" s="64"/>
      <c r="HQG54" s="64"/>
      <c r="HQH54" s="64"/>
      <c r="HQI54" s="64"/>
      <c r="HQJ54" s="64"/>
      <c r="HQK54" s="64"/>
      <c r="HQL54" s="64"/>
      <c r="HQM54" s="64"/>
      <c r="HQN54" s="64"/>
      <c r="HQO54" s="64"/>
      <c r="HQP54" s="64"/>
      <c r="HQQ54" s="64"/>
      <c r="HQR54" s="64"/>
      <c r="HQS54" s="64"/>
      <c r="HQT54" s="64"/>
      <c r="HQU54" s="64"/>
      <c r="HQV54" s="64"/>
      <c r="HQW54" s="64"/>
      <c r="HQX54" s="64"/>
      <c r="HQY54" s="64"/>
      <c r="HQZ54" s="64"/>
      <c r="HRA54" s="64"/>
      <c r="HRB54" s="64"/>
      <c r="HRC54" s="64"/>
      <c r="HRD54" s="64"/>
      <c r="HRE54" s="64"/>
      <c r="HRF54" s="64"/>
      <c r="HRG54" s="64"/>
      <c r="HRH54" s="64"/>
      <c r="HRI54" s="64"/>
      <c r="HRJ54" s="64"/>
      <c r="HRK54" s="64"/>
      <c r="HRL54" s="64"/>
      <c r="HRM54" s="64"/>
      <c r="HRN54" s="64"/>
      <c r="HRO54" s="64"/>
      <c r="HRP54" s="64"/>
      <c r="HRQ54" s="64"/>
      <c r="HRR54" s="64"/>
      <c r="HRS54" s="64"/>
      <c r="HRT54" s="64"/>
      <c r="HRU54" s="64"/>
      <c r="HRV54" s="64"/>
      <c r="HRW54" s="64"/>
      <c r="HRX54" s="64"/>
      <c r="HRY54" s="64"/>
      <c r="HRZ54" s="64"/>
      <c r="HSA54" s="64"/>
      <c r="HSB54" s="64"/>
      <c r="HSC54" s="64"/>
      <c r="HSD54" s="64"/>
      <c r="HSE54" s="64"/>
      <c r="HSF54" s="64"/>
      <c r="HSG54" s="64"/>
      <c r="HSH54" s="64"/>
      <c r="HSI54" s="64"/>
      <c r="HSJ54" s="64"/>
      <c r="HSK54" s="64"/>
      <c r="HSL54" s="64"/>
      <c r="HSM54" s="64"/>
      <c r="HSN54" s="64"/>
      <c r="HSO54" s="64"/>
      <c r="HSP54" s="64"/>
      <c r="HSQ54" s="64"/>
      <c r="HSR54" s="64"/>
      <c r="HSS54" s="64"/>
      <c r="HST54" s="64"/>
      <c r="HSU54" s="64"/>
      <c r="HSV54" s="64"/>
      <c r="HSW54" s="64"/>
      <c r="HSX54" s="64"/>
      <c r="HSY54" s="64"/>
      <c r="HSZ54" s="64"/>
      <c r="HTA54" s="64"/>
      <c r="HTB54" s="64"/>
      <c r="HTC54" s="64"/>
      <c r="HTD54" s="64"/>
      <c r="HTE54" s="64"/>
      <c r="HTF54" s="64"/>
      <c r="HTG54" s="64"/>
      <c r="HTH54" s="64"/>
      <c r="HTI54" s="64"/>
      <c r="HTJ54" s="64"/>
      <c r="HTK54" s="64"/>
      <c r="HTL54" s="64"/>
      <c r="HTM54" s="64"/>
      <c r="HTN54" s="64"/>
      <c r="HTO54" s="64"/>
      <c r="HTP54" s="64"/>
      <c r="HTQ54" s="64"/>
      <c r="HTR54" s="64"/>
      <c r="HTS54" s="64"/>
      <c r="HTT54" s="64"/>
      <c r="HTU54" s="64"/>
      <c r="HTV54" s="64"/>
      <c r="HTW54" s="64"/>
      <c r="HTX54" s="64"/>
      <c r="HTY54" s="64"/>
      <c r="HTZ54" s="64"/>
      <c r="HUA54" s="64"/>
      <c r="HUB54" s="64"/>
      <c r="HUC54" s="64"/>
      <c r="HUD54" s="64"/>
      <c r="HUE54" s="64"/>
      <c r="HUF54" s="64"/>
      <c r="HUG54" s="64"/>
      <c r="HUH54" s="64"/>
      <c r="HUI54" s="64"/>
      <c r="HUJ54" s="64"/>
      <c r="HUK54" s="64"/>
      <c r="HUL54" s="64"/>
      <c r="HUM54" s="64"/>
      <c r="HUN54" s="64"/>
      <c r="HUO54" s="64"/>
      <c r="HUP54" s="64"/>
      <c r="HUQ54" s="64"/>
      <c r="HUR54" s="64"/>
      <c r="HUS54" s="64"/>
      <c r="HUT54" s="64"/>
      <c r="HUU54" s="64"/>
      <c r="HUV54" s="64"/>
      <c r="HUW54" s="64"/>
      <c r="HUX54" s="64"/>
      <c r="HUY54" s="64"/>
      <c r="HUZ54" s="64"/>
      <c r="HVA54" s="64"/>
      <c r="HVB54" s="64"/>
      <c r="HVC54" s="64"/>
      <c r="HVD54" s="64"/>
      <c r="HVE54" s="64"/>
      <c r="HVF54" s="64"/>
      <c r="HVG54" s="64"/>
      <c r="HVH54" s="64"/>
      <c r="HVI54" s="64"/>
      <c r="HVJ54" s="64"/>
      <c r="HVK54" s="64"/>
      <c r="HVL54" s="64"/>
      <c r="HVM54" s="64"/>
      <c r="HVN54" s="64"/>
      <c r="HVO54" s="64"/>
      <c r="HVP54" s="64"/>
      <c r="HVQ54" s="64"/>
      <c r="HVR54" s="64"/>
      <c r="HVS54" s="64"/>
      <c r="HVT54" s="64"/>
      <c r="HVU54" s="64"/>
      <c r="HVV54" s="64"/>
      <c r="HVW54" s="64"/>
      <c r="HVX54" s="64"/>
      <c r="HVY54" s="64"/>
      <c r="HVZ54" s="64"/>
      <c r="HWA54" s="64"/>
      <c r="HWB54" s="64"/>
      <c r="HWC54" s="64"/>
      <c r="HWD54" s="64"/>
      <c r="HWE54" s="64"/>
      <c r="HWF54" s="64"/>
      <c r="HWG54" s="64"/>
      <c r="HWH54" s="64"/>
      <c r="HWI54" s="64"/>
      <c r="HWJ54" s="64"/>
      <c r="HWK54" s="64"/>
      <c r="HWL54" s="64"/>
      <c r="HWM54" s="64"/>
      <c r="HWN54" s="64"/>
      <c r="HWO54" s="64"/>
      <c r="HWP54" s="64"/>
      <c r="HWQ54" s="64"/>
      <c r="HWR54" s="64"/>
      <c r="HWS54" s="64"/>
      <c r="HWT54" s="64"/>
      <c r="HWU54" s="64"/>
      <c r="HWV54" s="64"/>
      <c r="HWW54" s="64"/>
      <c r="HWX54" s="64"/>
      <c r="HWY54" s="64"/>
      <c r="HWZ54" s="64"/>
      <c r="HXA54" s="64"/>
      <c r="HXB54" s="64"/>
      <c r="HXC54" s="64"/>
      <c r="HXD54" s="64"/>
      <c r="HXE54" s="64"/>
      <c r="HXF54" s="64"/>
      <c r="HXG54" s="64"/>
      <c r="HXH54" s="64"/>
      <c r="HXI54" s="64"/>
      <c r="HXJ54" s="64"/>
      <c r="HXK54" s="64"/>
      <c r="HXL54" s="64"/>
      <c r="HXM54" s="64"/>
      <c r="HXN54" s="64"/>
      <c r="HXO54" s="64"/>
      <c r="HXP54" s="64"/>
      <c r="HXQ54" s="64"/>
      <c r="HXR54" s="64"/>
      <c r="HXS54" s="64"/>
      <c r="HXT54" s="64"/>
      <c r="HXU54" s="64"/>
      <c r="HXV54" s="64"/>
      <c r="HXW54" s="64"/>
      <c r="HXX54" s="64"/>
      <c r="HXY54" s="64"/>
      <c r="HXZ54" s="64"/>
      <c r="HYA54" s="64"/>
      <c r="HYB54" s="64"/>
      <c r="HYC54" s="64"/>
      <c r="HYD54" s="64"/>
      <c r="HYE54" s="64"/>
      <c r="HYF54" s="64"/>
      <c r="HYG54" s="64"/>
      <c r="HYH54" s="64"/>
      <c r="HYI54" s="64"/>
      <c r="HYJ54" s="64"/>
      <c r="HYK54" s="64"/>
      <c r="HYL54" s="64"/>
      <c r="HYM54" s="64"/>
      <c r="HYN54" s="64"/>
      <c r="HYO54" s="64"/>
      <c r="HYP54" s="64"/>
      <c r="HYQ54" s="64"/>
      <c r="HYR54" s="64"/>
      <c r="HYS54" s="64"/>
      <c r="HYT54" s="64"/>
      <c r="HYU54" s="64"/>
      <c r="HYV54" s="64"/>
      <c r="HYW54" s="64"/>
      <c r="HYX54" s="64"/>
      <c r="HYY54" s="64"/>
      <c r="HYZ54" s="64"/>
      <c r="HZA54" s="64"/>
      <c r="HZB54" s="64"/>
      <c r="HZC54" s="64"/>
      <c r="HZD54" s="64"/>
      <c r="HZE54" s="64"/>
      <c r="HZF54" s="64"/>
      <c r="HZG54" s="64"/>
      <c r="HZH54" s="64"/>
      <c r="HZI54" s="64"/>
      <c r="HZJ54" s="64"/>
      <c r="HZK54" s="64"/>
      <c r="HZL54" s="64"/>
      <c r="HZM54" s="64"/>
      <c r="HZN54" s="64"/>
      <c r="HZO54" s="64"/>
      <c r="HZP54" s="64"/>
      <c r="HZQ54" s="64"/>
      <c r="HZR54" s="64"/>
      <c r="HZS54" s="64"/>
      <c r="HZT54" s="64"/>
      <c r="HZU54" s="64"/>
      <c r="HZV54" s="64"/>
      <c r="HZW54" s="64"/>
      <c r="HZX54" s="64"/>
      <c r="HZY54" s="64"/>
      <c r="HZZ54" s="64"/>
      <c r="IAA54" s="64"/>
      <c r="IAB54" s="64"/>
      <c r="IAC54" s="64"/>
      <c r="IAD54" s="64"/>
      <c r="IAE54" s="64"/>
      <c r="IAF54" s="64"/>
      <c r="IAG54" s="64"/>
      <c r="IAH54" s="64"/>
      <c r="IAI54" s="64"/>
      <c r="IAJ54" s="64"/>
      <c r="IAK54" s="64"/>
      <c r="IAL54" s="64"/>
      <c r="IAM54" s="64"/>
      <c r="IAN54" s="64"/>
      <c r="IAO54" s="64"/>
      <c r="IAP54" s="64"/>
      <c r="IAQ54" s="64"/>
      <c r="IAR54" s="64"/>
      <c r="IAS54" s="64"/>
      <c r="IAT54" s="64"/>
      <c r="IAU54" s="64"/>
      <c r="IAV54" s="64"/>
      <c r="IAW54" s="64"/>
      <c r="IAX54" s="64"/>
      <c r="IAY54" s="64"/>
      <c r="IAZ54" s="64"/>
      <c r="IBA54" s="64"/>
      <c r="IBB54" s="64"/>
      <c r="IBC54" s="64"/>
      <c r="IBD54" s="64"/>
      <c r="IBE54" s="64"/>
      <c r="IBF54" s="64"/>
      <c r="IBG54" s="64"/>
      <c r="IBH54" s="64"/>
      <c r="IBI54" s="64"/>
      <c r="IBJ54" s="64"/>
      <c r="IBK54" s="64"/>
      <c r="IBL54" s="64"/>
      <c r="IBM54" s="64"/>
      <c r="IBN54" s="64"/>
      <c r="IBO54" s="64"/>
      <c r="IBP54" s="64"/>
      <c r="IBQ54" s="64"/>
      <c r="IBR54" s="64"/>
      <c r="IBS54" s="64"/>
      <c r="IBT54" s="64"/>
      <c r="IBU54" s="64"/>
      <c r="IBV54" s="64"/>
      <c r="IBW54" s="64"/>
      <c r="IBX54" s="64"/>
      <c r="IBY54" s="64"/>
      <c r="IBZ54" s="64"/>
      <c r="ICA54" s="64"/>
      <c r="ICB54" s="64"/>
      <c r="ICC54" s="64"/>
      <c r="ICD54" s="64"/>
      <c r="ICE54" s="64"/>
      <c r="ICF54" s="64"/>
      <c r="ICG54" s="64"/>
      <c r="ICH54" s="64"/>
      <c r="ICI54" s="64"/>
      <c r="ICJ54" s="64"/>
      <c r="ICK54" s="64"/>
      <c r="ICL54" s="64"/>
      <c r="ICM54" s="64"/>
      <c r="ICN54" s="64"/>
      <c r="ICO54" s="64"/>
      <c r="ICP54" s="64"/>
      <c r="ICQ54" s="64"/>
      <c r="ICR54" s="64"/>
      <c r="ICS54" s="64"/>
      <c r="ICT54" s="64"/>
      <c r="ICU54" s="64"/>
      <c r="ICV54" s="64"/>
      <c r="ICW54" s="64"/>
      <c r="ICX54" s="64"/>
      <c r="ICY54" s="64"/>
      <c r="ICZ54" s="64"/>
      <c r="IDA54" s="64"/>
      <c r="IDB54" s="64"/>
      <c r="IDC54" s="64"/>
      <c r="IDD54" s="64"/>
      <c r="IDE54" s="64"/>
      <c r="IDF54" s="64"/>
      <c r="IDG54" s="64"/>
      <c r="IDH54" s="64"/>
      <c r="IDI54" s="64"/>
      <c r="IDJ54" s="64"/>
      <c r="IDK54" s="64"/>
      <c r="IDL54" s="64"/>
      <c r="IDM54" s="64"/>
      <c r="IDN54" s="64"/>
      <c r="IDO54" s="64"/>
      <c r="IDP54" s="64"/>
      <c r="IDQ54" s="64"/>
      <c r="IDR54" s="64"/>
      <c r="IDS54" s="64"/>
      <c r="IDT54" s="64"/>
      <c r="IDU54" s="64"/>
      <c r="IDV54" s="64"/>
      <c r="IDW54" s="64"/>
      <c r="IDX54" s="64"/>
      <c r="IDY54" s="64"/>
      <c r="IDZ54" s="64"/>
      <c r="IEA54" s="64"/>
      <c r="IEB54" s="64"/>
      <c r="IEC54" s="64"/>
      <c r="IED54" s="64"/>
      <c r="IEE54" s="64"/>
      <c r="IEF54" s="64"/>
      <c r="IEG54" s="64"/>
      <c r="IEH54" s="64"/>
      <c r="IEI54" s="64"/>
      <c r="IEJ54" s="64"/>
      <c r="IEK54" s="64"/>
      <c r="IEL54" s="64"/>
      <c r="IEM54" s="64"/>
      <c r="IEN54" s="64"/>
      <c r="IEO54" s="64"/>
      <c r="IEP54" s="64"/>
      <c r="IEQ54" s="64"/>
      <c r="IER54" s="64"/>
      <c r="IES54" s="64"/>
      <c r="IET54" s="64"/>
      <c r="IEU54" s="64"/>
      <c r="IEV54" s="64"/>
      <c r="IEW54" s="64"/>
      <c r="IEX54" s="64"/>
      <c r="IEY54" s="64"/>
      <c r="IEZ54" s="64"/>
      <c r="IFA54" s="64"/>
      <c r="IFB54" s="64"/>
      <c r="IFC54" s="64"/>
      <c r="IFD54" s="64"/>
      <c r="IFE54" s="64"/>
      <c r="IFF54" s="64"/>
      <c r="IFG54" s="64"/>
      <c r="IFH54" s="64"/>
      <c r="IFI54" s="64"/>
      <c r="IFJ54" s="64"/>
      <c r="IFK54" s="64"/>
      <c r="IFL54" s="64"/>
      <c r="IFM54" s="64"/>
      <c r="IFN54" s="64"/>
      <c r="IFO54" s="64"/>
      <c r="IFP54" s="64"/>
      <c r="IFQ54" s="64"/>
      <c r="IFR54" s="64"/>
      <c r="IFS54" s="64"/>
      <c r="IFT54" s="64"/>
      <c r="IFU54" s="64"/>
      <c r="IFV54" s="64"/>
      <c r="IFW54" s="64"/>
      <c r="IFX54" s="64"/>
      <c r="IFY54" s="64"/>
      <c r="IFZ54" s="64"/>
      <c r="IGA54" s="64"/>
      <c r="IGB54" s="64"/>
      <c r="IGC54" s="64"/>
      <c r="IGD54" s="64"/>
      <c r="IGE54" s="64"/>
      <c r="IGF54" s="64"/>
      <c r="IGG54" s="64"/>
      <c r="IGH54" s="64"/>
      <c r="IGI54" s="64"/>
      <c r="IGJ54" s="64"/>
      <c r="IGK54" s="64"/>
      <c r="IGL54" s="64"/>
      <c r="IGM54" s="64"/>
      <c r="IGN54" s="64"/>
      <c r="IGO54" s="64"/>
      <c r="IGP54" s="64"/>
      <c r="IGQ54" s="64"/>
      <c r="IGR54" s="64"/>
      <c r="IGS54" s="64"/>
      <c r="IGT54" s="64"/>
      <c r="IGU54" s="64"/>
      <c r="IGV54" s="64"/>
      <c r="IGW54" s="64"/>
      <c r="IGX54" s="64"/>
      <c r="IGY54" s="64"/>
      <c r="IGZ54" s="64"/>
      <c r="IHA54" s="64"/>
      <c r="IHB54" s="64"/>
      <c r="IHC54" s="64"/>
      <c r="IHD54" s="64"/>
      <c r="IHE54" s="64"/>
      <c r="IHF54" s="64"/>
      <c r="IHG54" s="64"/>
      <c r="IHH54" s="64"/>
      <c r="IHI54" s="64"/>
      <c r="IHJ54" s="64"/>
      <c r="IHK54" s="64"/>
      <c r="IHL54" s="64"/>
      <c r="IHM54" s="64"/>
      <c r="IHN54" s="64"/>
      <c r="IHO54" s="64"/>
      <c r="IHP54" s="64"/>
      <c r="IHQ54" s="64"/>
      <c r="IHR54" s="64"/>
      <c r="IHS54" s="64"/>
      <c r="IHT54" s="64"/>
      <c r="IHU54" s="64"/>
      <c r="IHV54" s="64"/>
      <c r="IHW54" s="64"/>
      <c r="IHX54" s="64"/>
      <c r="IHY54" s="64"/>
      <c r="IHZ54" s="64"/>
      <c r="IIA54" s="64"/>
      <c r="IIB54" s="64"/>
      <c r="IIC54" s="64"/>
      <c r="IID54" s="64"/>
      <c r="IIE54" s="64"/>
      <c r="IIF54" s="64"/>
      <c r="IIG54" s="64"/>
      <c r="IIH54" s="64"/>
      <c r="III54" s="64"/>
      <c r="IIJ54" s="64"/>
      <c r="IIK54" s="64"/>
      <c r="IIL54" s="64"/>
      <c r="IIM54" s="64"/>
      <c r="IIN54" s="64"/>
      <c r="IIO54" s="64"/>
      <c r="IIP54" s="64"/>
      <c r="IIQ54" s="64"/>
      <c r="IIR54" s="64"/>
      <c r="IIS54" s="64"/>
      <c r="IIT54" s="64"/>
      <c r="IIU54" s="64"/>
      <c r="IIV54" s="64"/>
      <c r="IIW54" s="64"/>
      <c r="IIX54" s="64"/>
      <c r="IIY54" s="64"/>
      <c r="IIZ54" s="64"/>
      <c r="IJA54" s="64"/>
      <c r="IJB54" s="64"/>
      <c r="IJC54" s="64"/>
      <c r="IJD54" s="64"/>
      <c r="IJE54" s="64"/>
      <c r="IJF54" s="64"/>
      <c r="IJG54" s="64"/>
      <c r="IJH54" s="64"/>
      <c r="IJI54" s="64"/>
      <c r="IJJ54" s="64"/>
      <c r="IJK54" s="64"/>
      <c r="IJL54" s="64"/>
      <c r="IJM54" s="64"/>
      <c r="IJN54" s="64"/>
      <c r="IJO54" s="64"/>
      <c r="IJP54" s="64"/>
      <c r="IJQ54" s="64"/>
      <c r="IJR54" s="64"/>
      <c r="IJS54" s="64"/>
      <c r="IJT54" s="64"/>
      <c r="IJU54" s="64"/>
      <c r="IJV54" s="64"/>
      <c r="IJW54" s="64"/>
      <c r="IJX54" s="64"/>
      <c r="IJY54" s="64"/>
      <c r="IJZ54" s="64"/>
      <c r="IKA54" s="64"/>
      <c r="IKB54" s="64"/>
      <c r="IKC54" s="64"/>
      <c r="IKD54" s="64"/>
      <c r="IKE54" s="64"/>
      <c r="IKF54" s="64"/>
      <c r="IKG54" s="64"/>
      <c r="IKH54" s="64"/>
      <c r="IKI54" s="64"/>
      <c r="IKJ54" s="64"/>
      <c r="IKK54" s="64"/>
      <c r="IKL54" s="64"/>
      <c r="IKM54" s="64"/>
      <c r="IKN54" s="64"/>
      <c r="IKO54" s="64"/>
      <c r="IKP54" s="64"/>
      <c r="IKQ54" s="64"/>
      <c r="IKR54" s="64"/>
      <c r="IKS54" s="64"/>
      <c r="IKT54" s="64"/>
      <c r="IKU54" s="64"/>
      <c r="IKV54" s="64"/>
      <c r="IKW54" s="64"/>
      <c r="IKX54" s="64"/>
      <c r="IKY54" s="64"/>
      <c r="IKZ54" s="64"/>
      <c r="ILA54" s="64"/>
      <c r="ILB54" s="64"/>
      <c r="ILC54" s="64"/>
      <c r="ILD54" s="64"/>
      <c r="ILE54" s="64"/>
      <c r="ILF54" s="64"/>
      <c r="ILG54" s="64"/>
      <c r="ILH54" s="64"/>
      <c r="ILI54" s="64"/>
      <c r="ILJ54" s="64"/>
      <c r="ILK54" s="64"/>
      <c r="ILL54" s="64"/>
      <c r="ILM54" s="64"/>
      <c r="ILN54" s="64"/>
      <c r="ILO54" s="64"/>
      <c r="ILP54" s="64"/>
      <c r="ILQ54" s="64"/>
      <c r="ILR54" s="64"/>
      <c r="ILS54" s="64"/>
      <c r="ILT54" s="64"/>
      <c r="ILU54" s="64"/>
      <c r="ILV54" s="64"/>
      <c r="ILW54" s="64"/>
      <c r="ILX54" s="64"/>
      <c r="ILY54" s="64"/>
      <c r="ILZ54" s="64"/>
      <c r="IMA54" s="64"/>
      <c r="IMB54" s="64"/>
      <c r="IMC54" s="64"/>
      <c r="IMD54" s="64"/>
      <c r="IME54" s="64"/>
      <c r="IMF54" s="64"/>
      <c r="IMG54" s="64"/>
      <c r="IMH54" s="64"/>
      <c r="IMI54" s="64"/>
      <c r="IMJ54" s="64"/>
      <c r="IMK54" s="64"/>
      <c r="IML54" s="64"/>
      <c r="IMM54" s="64"/>
      <c r="IMN54" s="64"/>
      <c r="IMO54" s="64"/>
      <c r="IMP54" s="64"/>
      <c r="IMQ54" s="64"/>
      <c r="IMR54" s="64"/>
      <c r="IMS54" s="64"/>
      <c r="IMT54" s="64"/>
      <c r="IMU54" s="64"/>
      <c r="IMV54" s="64"/>
      <c r="IMW54" s="64"/>
      <c r="IMX54" s="64"/>
      <c r="IMY54" s="64"/>
      <c r="IMZ54" s="64"/>
      <c r="INA54" s="64"/>
      <c r="INB54" s="64"/>
      <c r="INC54" s="64"/>
      <c r="IND54" s="64"/>
      <c r="INE54" s="64"/>
      <c r="INF54" s="64"/>
      <c r="ING54" s="64"/>
      <c r="INH54" s="64"/>
      <c r="INI54" s="64"/>
      <c r="INJ54" s="64"/>
      <c r="INK54" s="64"/>
      <c r="INL54" s="64"/>
      <c r="INM54" s="64"/>
      <c r="INN54" s="64"/>
      <c r="INO54" s="64"/>
      <c r="INP54" s="64"/>
      <c r="INQ54" s="64"/>
      <c r="INR54" s="64"/>
      <c r="INS54" s="64"/>
      <c r="INT54" s="64"/>
      <c r="INU54" s="64"/>
      <c r="INV54" s="64"/>
      <c r="INW54" s="64"/>
      <c r="INX54" s="64"/>
      <c r="INY54" s="64"/>
      <c r="INZ54" s="64"/>
      <c r="IOA54" s="64"/>
      <c r="IOB54" s="64"/>
      <c r="IOC54" s="64"/>
      <c r="IOD54" s="64"/>
      <c r="IOE54" s="64"/>
      <c r="IOF54" s="64"/>
      <c r="IOG54" s="64"/>
      <c r="IOH54" s="64"/>
      <c r="IOI54" s="64"/>
      <c r="IOJ54" s="64"/>
      <c r="IOK54" s="64"/>
      <c r="IOL54" s="64"/>
      <c r="IOM54" s="64"/>
      <c r="ION54" s="64"/>
      <c r="IOO54" s="64"/>
      <c r="IOP54" s="64"/>
      <c r="IOQ54" s="64"/>
      <c r="IOR54" s="64"/>
      <c r="IOS54" s="64"/>
      <c r="IOT54" s="64"/>
      <c r="IOU54" s="64"/>
      <c r="IOV54" s="64"/>
      <c r="IOW54" s="64"/>
      <c r="IOX54" s="64"/>
      <c r="IOY54" s="64"/>
      <c r="IOZ54" s="64"/>
      <c r="IPA54" s="64"/>
      <c r="IPB54" s="64"/>
      <c r="IPC54" s="64"/>
      <c r="IPD54" s="64"/>
      <c r="IPE54" s="64"/>
      <c r="IPF54" s="64"/>
      <c r="IPG54" s="64"/>
      <c r="IPH54" s="64"/>
      <c r="IPI54" s="64"/>
      <c r="IPJ54" s="64"/>
      <c r="IPK54" s="64"/>
      <c r="IPL54" s="64"/>
      <c r="IPM54" s="64"/>
      <c r="IPN54" s="64"/>
      <c r="IPO54" s="64"/>
      <c r="IPP54" s="64"/>
      <c r="IPQ54" s="64"/>
      <c r="IPR54" s="64"/>
      <c r="IPS54" s="64"/>
      <c r="IPT54" s="64"/>
      <c r="IPU54" s="64"/>
      <c r="IPV54" s="64"/>
      <c r="IPW54" s="64"/>
      <c r="IPX54" s="64"/>
      <c r="IPY54" s="64"/>
      <c r="IPZ54" s="64"/>
      <c r="IQA54" s="64"/>
      <c r="IQB54" s="64"/>
      <c r="IQC54" s="64"/>
      <c r="IQD54" s="64"/>
      <c r="IQE54" s="64"/>
      <c r="IQF54" s="64"/>
      <c r="IQG54" s="64"/>
      <c r="IQH54" s="64"/>
      <c r="IQI54" s="64"/>
      <c r="IQJ54" s="64"/>
      <c r="IQK54" s="64"/>
      <c r="IQL54" s="64"/>
      <c r="IQM54" s="64"/>
      <c r="IQN54" s="64"/>
      <c r="IQO54" s="64"/>
      <c r="IQP54" s="64"/>
      <c r="IQQ54" s="64"/>
      <c r="IQR54" s="64"/>
      <c r="IQS54" s="64"/>
      <c r="IQT54" s="64"/>
      <c r="IQU54" s="64"/>
      <c r="IQV54" s="64"/>
      <c r="IQW54" s="64"/>
      <c r="IQX54" s="64"/>
      <c r="IQY54" s="64"/>
      <c r="IQZ54" s="64"/>
      <c r="IRA54" s="64"/>
      <c r="IRB54" s="64"/>
      <c r="IRC54" s="64"/>
      <c r="IRD54" s="64"/>
      <c r="IRE54" s="64"/>
      <c r="IRF54" s="64"/>
      <c r="IRG54" s="64"/>
      <c r="IRH54" s="64"/>
      <c r="IRI54" s="64"/>
      <c r="IRJ54" s="64"/>
      <c r="IRK54" s="64"/>
      <c r="IRL54" s="64"/>
      <c r="IRM54" s="64"/>
      <c r="IRN54" s="64"/>
      <c r="IRO54" s="64"/>
      <c r="IRP54" s="64"/>
      <c r="IRQ54" s="64"/>
      <c r="IRR54" s="64"/>
      <c r="IRS54" s="64"/>
      <c r="IRT54" s="64"/>
      <c r="IRU54" s="64"/>
      <c r="IRV54" s="64"/>
      <c r="IRW54" s="64"/>
      <c r="IRX54" s="64"/>
      <c r="IRY54" s="64"/>
      <c r="IRZ54" s="64"/>
      <c r="ISA54" s="64"/>
      <c r="ISB54" s="64"/>
      <c r="ISC54" s="64"/>
      <c r="ISD54" s="64"/>
      <c r="ISE54" s="64"/>
      <c r="ISF54" s="64"/>
      <c r="ISG54" s="64"/>
      <c r="ISH54" s="64"/>
      <c r="ISI54" s="64"/>
      <c r="ISJ54" s="64"/>
      <c r="ISK54" s="64"/>
      <c r="ISL54" s="64"/>
      <c r="ISM54" s="64"/>
      <c r="ISN54" s="64"/>
      <c r="ISO54" s="64"/>
      <c r="ISP54" s="64"/>
      <c r="ISQ54" s="64"/>
      <c r="ISR54" s="64"/>
      <c r="ISS54" s="64"/>
      <c r="IST54" s="64"/>
      <c r="ISU54" s="64"/>
      <c r="ISV54" s="64"/>
      <c r="ISW54" s="64"/>
      <c r="ISX54" s="64"/>
      <c r="ISY54" s="64"/>
      <c r="ISZ54" s="64"/>
      <c r="ITA54" s="64"/>
      <c r="ITB54" s="64"/>
      <c r="ITC54" s="64"/>
      <c r="ITD54" s="64"/>
      <c r="ITE54" s="64"/>
      <c r="ITF54" s="64"/>
      <c r="ITG54" s="64"/>
      <c r="ITH54" s="64"/>
      <c r="ITI54" s="64"/>
      <c r="ITJ54" s="64"/>
      <c r="ITK54" s="64"/>
      <c r="ITL54" s="64"/>
      <c r="ITM54" s="64"/>
      <c r="ITN54" s="64"/>
      <c r="ITO54" s="64"/>
      <c r="ITP54" s="64"/>
      <c r="ITQ54" s="64"/>
      <c r="ITR54" s="64"/>
      <c r="ITS54" s="64"/>
      <c r="ITT54" s="64"/>
      <c r="ITU54" s="64"/>
      <c r="ITV54" s="64"/>
      <c r="ITW54" s="64"/>
      <c r="ITX54" s="64"/>
      <c r="ITY54" s="64"/>
      <c r="ITZ54" s="64"/>
      <c r="IUA54" s="64"/>
      <c r="IUB54" s="64"/>
      <c r="IUC54" s="64"/>
      <c r="IUD54" s="64"/>
      <c r="IUE54" s="64"/>
      <c r="IUF54" s="64"/>
      <c r="IUG54" s="64"/>
      <c r="IUH54" s="64"/>
      <c r="IUI54" s="64"/>
      <c r="IUJ54" s="64"/>
      <c r="IUK54" s="64"/>
      <c r="IUL54" s="64"/>
      <c r="IUM54" s="64"/>
      <c r="IUN54" s="64"/>
      <c r="IUO54" s="64"/>
      <c r="IUP54" s="64"/>
      <c r="IUQ54" s="64"/>
      <c r="IUR54" s="64"/>
      <c r="IUS54" s="64"/>
      <c r="IUT54" s="64"/>
      <c r="IUU54" s="64"/>
      <c r="IUV54" s="64"/>
      <c r="IUW54" s="64"/>
      <c r="IUX54" s="64"/>
      <c r="IUY54" s="64"/>
      <c r="IUZ54" s="64"/>
      <c r="IVA54" s="64"/>
      <c r="IVB54" s="64"/>
      <c r="IVC54" s="64"/>
      <c r="IVD54" s="64"/>
      <c r="IVE54" s="64"/>
      <c r="IVF54" s="64"/>
      <c r="IVG54" s="64"/>
      <c r="IVH54" s="64"/>
      <c r="IVI54" s="64"/>
      <c r="IVJ54" s="64"/>
      <c r="IVK54" s="64"/>
      <c r="IVL54" s="64"/>
      <c r="IVM54" s="64"/>
      <c r="IVN54" s="64"/>
      <c r="IVO54" s="64"/>
      <c r="IVP54" s="64"/>
      <c r="IVQ54" s="64"/>
      <c r="IVR54" s="64"/>
      <c r="IVS54" s="64"/>
      <c r="IVT54" s="64"/>
      <c r="IVU54" s="64"/>
      <c r="IVV54" s="64"/>
      <c r="IVW54" s="64"/>
      <c r="IVX54" s="64"/>
      <c r="IVY54" s="64"/>
      <c r="IVZ54" s="64"/>
      <c r="IWA54" s="64"/>
      <c r="IWB54" s="64"/>
      <c r="IWC54" s="64"/>
      <c r="IWD54" s="64"/>
      <c r="IWE54" s="64"/>
      <c r="IWF54" s="64"/>
      <c r="IWG54" s="64"/>
      <c r="IWH54" s="64"/>
      <c r="IWI54" s="64"/>
      <c r="IWJ54" s="64"/>
      <c r="IWK54" s="64"/>
      <c r="IWL54" s="64"/>
      <c r="IWM54" s="64"/>
      <c r="IWN54" s="64"/>
      <c r="IWO54" s="64"/>
      <c r="IWP54" s="64"/>
      <c r="IWQ54" s="64"/>
      <c r="IWR54" s="64"/>
      <c r="IWS54" s="64"/>
      <c r="IWT54" s="64"/>
      <c r="IWU54" s="64"/>
      <c r="IWV54" s="64"/>
      <c r="IWW54" s="64"/>
      <c r="IWX54" s="64"/>
      <c r="IWY54" s="64"/>
      <c r="IWZ54" s="64"/>
      <c r="IXA54" s="64"/>
      <c r="IXB54" s="64"/>
      <c r="IXC54" s="64"/>
      <c r="IXD54" s="64"/>
      <c r="IXE54" s="64"/>
      <c r="IXF54" s="64"/>
      <c r="IXG54" s="64"/>
      <c r="IXH54" s="64"/>
      <c r="IXI54" s="64"/>
      <c r="IXJ54" s="64"/>
      <c r="IXK54" s="64"/>
      <c r="IXL54" s="64"/>
      <c r="IXM54" s="64"/>
      <c r="IXN54" s="64"/>
      <c r="IXO54" s="64"/>
      <c r="IXP54" s="64"/>
      <c r="IXQ54" s="64"/>
      <c r="IXR54" s="64"/>
      <c r="IXS54" s="64"/>
      <c r="IXT54" s="64"/>
      <c r="IXU54" s="64"/>
      <c r="IXV54" s="64"/>
      <c r="IXW54" s="64"/>
      <c r="IXX54" s="64"/>
      <c r="IXY54" s="64"/>
      <c r="IXZ54" s="64"/>
      <c r="IYA54" s="64"/>
      <c r="IYB54" s="64"/>
      <c r="IYC54" s="64"/>
      <c r="IYD54" s="64"/>
      <c r="IYE54" s="64"/>
      <c r="IYF54" s="64"/>
      <c r="IYG54" s="64"/>
      <c r="IYH54" s="64"/>
      <c r="IYI54" s="64"/>
      <c r="IYJ54" s="64"/>
      <c r="IYK54" s="64"/>
      <c r="IYL54" s="64"/>
      <c r="IYM54" s="64"/>
      <c r="IYN54" s="64"/>
      <c r="IYO54" s="64"/>
      <c r="IYP54" s="64"/>
      <c r="IYQ54" s="64"/>
      <c r="IYR54" s="64"/>
      <c r="IYS54" s="64"/>
      <c r="IYT54" s="64"/>
      <c r="IYU54" s="64"/>
      <c r="IYV54" s="64"/>
      <c r="IYW54" s="64"/>
      <c r="IYX54" s="64"/>
      <c r="IYY54" s="64"/>
      <c r="IYZ54" s="64"/>
      <c r="IZA54" s="64"/>
      <c r="IZB54" s="64"/>
      <c r="IZC54" s="64"/>
      <c r="IZD54" s="64"/>
      <c r="IZE54" s="64"/>
      <c r="IZF54" s="64"/>
      <c r="IZG54" s="64"/>
      <c r="IZH54" s="64"/>
      <c r="IZI54" s="64"/>
      <c r="IZJ54" s="64"/>
      <c r="IZK54" s="64"/>
      <c r="IZL54" s="64"/>
      <c r="IZM54" s="64"/>
      <c r="IZN54" s="64"/>
      <c r="IZO54" s="64"/>
      <c r="IZP54" s="64"/>
      <c r="IZQ54" s="64"/>
      <c r="IZR54" s="64"/>
      <c r="IZS54" s="64"/>
      <c r="IZT54" s="64"/>
      <c r="IZU54" s="64"/>
      <c r="IZV54" s="64"/>
      <c r="IZW54" s="64"/>
      <c r="IZX54" s="64"/>
      <c r="IZY54" s="64"/>
      <c r="IZZ54" s="64"/>
      <c r="JAA54" s="64"/>
      <c r="JAB54" s="64"/>
      <c r="JAC54" s="64"/>
      <c r="JAD54" s="64"/>
      <c r="JAE54" s="64"/>
      <c r="JAF54" s="64"/>
      <c r="JAG54" s="64"/>
      <c r="JAH54" s="64"/>
      <c r="JAI54" s="64"/>
      <c r="JAJ54" s="64"/>
      <c r="JAK54" s="64"/>
      <c r="JAL54" s="64"/>
      <c r="JAM54" s="64"/>
      <c r="JAN54" s="64"/>
      <c r="JAO54" s="64"/>
      <c r="JAP54" s="64"/>
      <c r="JAQ54" s="64"/>
      <c r="JAR54" s="64"/>
      <c r="JAS54" s="64"/>
      <c r="JAT54" s="64"/>
      <c r="JAU54" s="64"/>
      <c r="JAV54" s="64"/>
      <c r="JAW54" s="64"/>
      <c r="JAX54" s="64"/>
      <c r="JAY54" s="64"/>
      <c r="JAZ54" s="64"/>
      <c r="JBA54" s="64"/>
      <c r="JBB54" s="64"/>
      <c r="JBC54" s="64"/>
      <c r="JBD54" s="64"/>
      <c r="JBE54" s="64"/>
      <c r="JBF54" s="64"/>
      <c r="JBG54" s="64"/>
      <c r="JBH54" s="64"/>
      <c r="JBI54" s="64"/>
      <c r="JBJ54" s="64"/>
      <c r="JBK54" s="64"/>
      <c r="JBL54" s="64"/>
      <c r="JBM54" s="64"/>
      <c r="JBN54" s="64"/>
      <c r="JBO54" s="64"/>
      <c r="JBP54" s="64"/>
      <c r="JBQ54" s="64"/>
      <c r="JBR54" s="64"/>
      <c r="JBS54" s="64"/>
      <c r="JBT54" s="64"/>
      <c r="JBU54" s="64"/>
      <c r="JBV54" s="64"/>
      <c r="JBW54" s="64"/>
      <c r="JBX54" s="64"/>
      <c r="JBY54" s="64"/>
      <c r="JBZ54" s="64"/>
      <c r="JCA54" s="64"/>
      <c r="JCB54" s="64"/>
      <c r="JCC54" s="64"/>
      <c r="JCD54" s="64"/>
      <c r="JCE54" s="64"/>
      <c r="JCF54" s="64"/>
      <c r="JCG54" s="64"/>
      <c r="JCH54" s="64"/>
      <c r="JCI54" s="64"/>
      <c r="JCJ54" s="64"/>
      <c r="JCK54" s="64"/>
      <c r="JCL54" s="64"/>
      <c r="JCM54" s="64"/>
      <c r="JCN54" s="64"/>
      <c r="JCO54" s="64"/>
      <c r="JCP54" s="64"/>
      <c r="JCQ54" s="64"/>
      <c r="JCR54" s="64"/>
      <c r="JCS54" s="64"/>
      <c r="JCT54" s="64"/>
      <c r="JCU54" s="64"/>
      <c r="JCV54" s="64"/>
      <c r="JCW54" s="64"/>
      <c r="JCX54" s="64"/>
      <c r="JCY54" s="64"/>
      <c r="JCZ54" s="64"/>
      <c r="JDA54" s="64"/>
      <c r="JDB54" s="64"/>
      <c r="JDC54" s="64"/>
      <c r="JDD54" s="64"/>
      <c r="JDE54" s="64"/>
      <c r="JDF54" s="64"/>
      <c r="JDG54" s="64"/>
      <c r="JDH54" s="64"/>
      <c r="JDI54" s="64"/>
      <c r="JDJ54" s="64"/>
      <c r="JDK54" s="64"/>
      <c r="JDL54" s="64"/>
      <c r="JDM54" s="64"/>
      <c r="JDN54" s="64"/>
      <c r="JDO54" s="64"/>
      <c r="JDP54" s="64"/>
      <c r="JDQ54" s="64"/>
      <c r="JDR54" s="64"/>
      <c r="JDS54" s="64"/>
      <c r="JDT54" s="64"/>
      <c r="JDU54" s="64"/>
      <c r="JDV54" s="64"/>
      <c r="JDW54" s="64"/>
      <c r="JDX54" s="64"/>
      <c r="JDY54" s="64"/>
      <c r="JDZ54" s="64"/>
      <c r="JEA54" s="64"/>
      <c r="JEB54" s="64"/>
      <c r="JEC54" s="64"/>
      <c r="JED54" s="64"/>
      <c r="JEE54" s="64"/>
      <c r="JEF54" s="64"/>
      <c r="JEG54" s="64"/>
      <c r="JEH54" s="64"/>
      <c r="JEI54" s="64"/>
      <c r="JEJ54" s="64"/>
      <c r="JEK54" s="64"/>
      <c r="JEL54" s="64"/>
      <c r="JEM54" s="64"/>
      <c r="JEN54" s="64"/>
      <c r="JEO54" s="64"/>
      <c r="JEP54" s="64"/>
      <c r="JEQ54" s="64"/>
      <c r="JER54" s="64"/>
      <c r="JES54" s="64"/>
      <c r="JET54" s="64"/>
      <c r="JEU54" s="64"/>
      <c r="JEV54" s="64"/>
      <c r="JEW54" s="64"/>
      <c r="JEX54" s="64"/>
      <c r="JEY54" s="64"/>
      <c r="JEZ54" s="64"/>
      <c r="JFA54" s="64"/>
      <c r="JFB54" s="64"/>
      <c r="JFC54" s="64"/>
      <c r="JFD54" s="64"/>
      <c r="JFE54" s="64"/>
      <c r="JFF54" s="64"/>
      <c r="JFG54" s="64"/>
      <c r="JFH54" s="64"/>
      <c r="JFI54" s="64"/>
      <c r="JFJ54" s="64"/>
      <c r="JFK54" s="64"/>
      <c r="JFL54" s="64"/>
      <c r="JFM54" s="64"/>
      <c r="JFN54" s="64"/>
      <c r="JFO54" s="64"/>
      <c r="JFP54" s="64"/>
      <c r="JFQ54" s="64"/>
      <c r="JFR54" s="64"/>
      <c r="JFS54" s="64"/>
      <c r="JFT54" s="64"/>
      <c r="JFU54" s="64"/>
      <c r="JFV54" s="64"/>
      <c r="JFW54" s="64"/>
      <c r="JFX54" s="64"/>
      <c r="JFY54" s="64"/>
      <c r="JFZ54" s="64"/>
      <c r="JGA54" s="64"/>
      <c r="JGB54" s="64"/>
      <c r="JGC54" s="64"/>
      <c r="JGD54" s="64"/>
      <c r="JGE54" s="64"/>
      <c r="JGF54" s="64"/>
      <c r="JGG54" s="64"/>
      <c r="JGH54" s="64"/>
      <c r="JGI54" s="64"/>
      <c r="JGJ54" s="64"/>
      <c r="JGK54" s="64"/>
      <c r="JGL54" s="64"/>
      <c r="JGM54" s="64"/>
      <c r="JGN54" s="64"/>
      <c r="JGO54" s="64"/>
      <c r="JGP54" s="64"/>
      <c r="JGQ54" s="64"/>
      <c r="JGR54" s="64"/>
      <c r="JGS54" s="64"/>
      <c r="JGT54" s="64"/>
      <c r="JGU54" s="64"/>
      <c r="JGV54" s="64"/>
      <c r="JGW54" s="64"/>
      <c r="JGX54" s="64"/>
      <c r="JGY54" s="64"/>
      <c r="JGZ54" s="64"/>
      <c r="JHA54" s="64"/>
      <c r="JHB54" s="64"/>
      <c r="JHC54" s="64"/>
      <c r="JHD54" s="64"/>
      <c r="JHE54" s="64"/>
      <c r="JHF54" s="64"/>
      <c r="JHG54" s="64"/>
      <c r="JHH54" s="64"/>
      <c r="JHI54" s="64"/>
      <c r="JHJ54" s="64"/>
      <c r="JHK54" s="64"/>
      <c r="JHL54" s="64"/>
      <c r="JHM54" s="64"/>
      <c r="JHN54" s="64"/>
      <c r="JHO54" s="64"/>
      <c r="JHP54" s="64"/>
      <c r="JHQ54" s="64"/>
      <c r="JHR54" s="64"/>
      <c r="JHS54" s="64"/>
      <c r="JHT54" s="64"/>
      <c r="JHU54" s="64"/>
      <c r="JHV54" s="64"/>
      <c r="JHW54" s="64"/>
      <c r="JHX54" s="64"/>
      <c r="JHY54" s="64"/>
      <c r="JHZ54" s="64"/>
      <c r="JIA54" s="64"/>
      <c r="JIB54" s="64"/>
      <c r="JIC54" s="64"/>
      <c r="JID54" s="64"/>
      <c r="JIE54" s="64"/>
      <c r="JIF54" s="64"/>
      <c r="JIG54" s="64"/>
      <c r="JIH54" s="64"/>
      <c r="JII54" s="64"/>
      <c r="JIJ54" s="64"/>
      <c r="JIK54" s="64"/>
      <c r="JIL54" s="64"/>
      <c r="JIM54" s="64"/>
      <c r="JIN54" s="64"/>
      <c r="JIO54" s="64"/>
      <c r="JIP54" s="64"/>
      <c r="JIQ54" s="64"/>
      <c r="JIR54" s="64"/>
      <c r="JIS54" s="64"/>
      <c r="JIT54" s="64"/>
      <c r="JIU54" s="64"/>
      <c r="JIV54" s="64"/>
      <c r="JIW54" s="64"/>
      <c r="JIX54" s="64"/>
      <c r="JIY54" s="64"/>
      <c r="JIZ54" s="64"/>
      <c r="JJA54" s="64"/>
      <c r="JJB54" s="64"/>
      <c r="JJC54" s="64"/>
      <c r="JJD54" s="64"/>
      <c r="JJE54" s="64"/>
      <c r="JJF54" s="64"/>
      <c r="JJG54" s="64"/>
      <c r="JJH54" s="64"/>
      <c r="JJI54" s="64"/>
      <c r="JJJ54" s="64"/>
      <c r="JJK54" s="64"/>
      <c r="JJL54" s="64"/>
      <c r="JJM54" s="64"/>
      <c r="JJN54" s="64"/>
      <c r="JJO54" s="64"/>
      <c r="JJP54" s="64"/>
      <c r="JJQ54" s="64"/>
      <c r="JJR54" s="64"/>
      <c r="JJS54" s="64"/>
      <c r="JJT54" s="64"/>
      <c r="JJU54" s="64"/>
      <c r="JJV54" s="64"/>
      <c r="JJW54" s="64"/>
      <c r="JJX54" s="64"/>
      <c r="JJY54" s="64"/>
      <c r="JJZ54" s="64"/>
      <c r="JKA54" s="64"/>
      <c r="JKB54" s="64"/>
      <c r="JKC54" s="64"/>
      <c r="JKD54" s="64"/>
      <c r="JKE54" s="64"/>
      <c r="JKF54" s="64"/>
      <c r="JKG54" s="64"/>
      <c r="JKH54" s="64"/>
      <c r="JKI54" s="64"/>
      <c r="JKJ54" s="64"/>
      <c r="JKK54" s="64"/>
      <c r="JKL54" s="64"/>
      <c r="JKM54" s="64"/>
      <c r="JKN54" s="64"/>
      <c r="JKO54" s="64"/>
      <c r="JKP54" s="64"/>
      <c r="JKQ54" s="64"/>
      <c r="JKR54" s="64"/>
      <c r="JKS54" s="64"/>
      <c r="JKT54" s="64"/>
      <c r="JKU54" s="64"/>
      <c r="JKV54" s="64"/>
      <c r="JKW54" s="64"/>
      <c r="JKX54" s="64"/>
      <c r="JKY54" s="64"/>
      <c r="JKZ54" s="64"/>
      <c r="JLA54" s="64"/>
      <c r="JLB54" s="64"/>
      <c r="JLC54" s="64"/>
      <c r="JLD54" s="64"/>
      <c r="JLE54" s="64"/>
      <c r="JLF54" s="64"/>
      <c r="JLG54" s="64"/>
      <c r="JLH54" s="64"/>
      <c r="JLI54" s="64"/>
      <c r="JLJ54" s="64"/>
      <c r="JLK54" s="64"/>
      <c r="JLL54" s="64"/>
      <c r="JLM54" s="64"/>
      <c r="JLN54" s="64"/>
      <c r="JLO54" s="64"/>
      <c r="JLP54" s="64"/>
      <c r="JLQ54" s="64"/>
      <c r="JLR54" s="64"/>
      <c r="JLS54" s="64"/>
      <c r="JLT54" s="64"/>
      <c r="JLU54" s="64"/>
      <c r="JLV54" s="64"/>
      <c r="JLW54" s="64"/>
      <c r="JLX54" s="64"/>
      <c r="JLY54" s="64"/>
      <c r="JLZ54" s="64"/>
      <c r="JMA54" s="64"/>
      <c r="JMB54" s="64"/>
      <c r="JMC54" s="64"/>
      <c r="JMD54" s="64"/>
      <c r="JME54" s="64"/>
      <c r="JMF54" s="64"/>
      <c r="JMG54" s="64"/>
      <c r="JMH54" s="64"/>
      <c r="JMI54" s="64"/>
      <c r="JMJ54" s="64"/>
      <c r="JMK54" s="64"/>
      <c r="JML54" s="64"/>
      <c r="JMM54" s="64"/>
      <c r="JMN54" s="64"/>
      <c r="JMO54" s="64"/>
      <c r="JMP54" s="64"/>
      <c r="JMQ54" s="64"/>
      <c r="JMR54" s="64"/>
      <c r="JMS54" s="64"/>
      <c r="JMT54" s="64"/>
      <c r="JMU54" s="64"/>
      <c r="JMV54" s="64"/>
      <c r="JMW54" s="64"/>
      <c r="JMX54" s="64"/>
      <c r="JMY54" s="64"/>
      <c r="JMZ54" s="64"/>
      <c r="JNA54" s="64"/>
      <c r="JNB54" s="64"/>
      <c r="JNC54" s="64"/>
      <c r="JND54" s="64"/>
      <c r="JNE54" s="64"/>
      <c r="JNF54" s="64"/>
      <c r="JNG54" s="64"/>
      <c r="JNH54" s="64"/>
      <c r="JNI54" s="64"/>
      <c r="JNJ54" s="64"/>
      <c r="JNK54" s="64"/>
      <c r="JNL54" s="64"/>
      <c r="JNM54" s="64"/>
      <c r="JNN54" s="64"/>
      <c r="JNO54" s="64"/>
      <c r="JNP54" s="64"/>
      <c r="JNQ54" s="64"/>
      <c r="JNR54" s="64"/>
      <c r="JNS54" s="64"/>
      <c r="JNT54" s="64"/>
      <c r="JNU54" s="64"/>
      <c r="JNV54" s="64"/>
      <c r="JNW54" s="64"/>
      <c r="JNX54" s="64"/>
      <c r="JNY54" s="64"/>
      <c r="JNZ54" s="64"/>
      <c r="JOA54" s="64"/>
      <c r="JOB54" s="64"/>
      <c r="JOC54" s="64"/>
      <c r="JOD54" s="64"/>
      <c r="JOE54" s="64"/>
      <c r="JOF54" s="64"/>
      <c r="JOG54" s="64"/>
      <c r="JOH54" s="64"/>
      <c r="JOI54" s="64"/>
      <c r="JOJ54" s="64"/>
      <c r="JOK54" s="64"/>
      <c r="JOL54" s="64"/>
      <c r="JOM54" s="64"/>
      <c r="JON54" s="64"/>
      <c r="JOO54" s="64"/>
      <c r="JOP54" s="64"/>
      <c r="JOQ54" s="64"/>
      <c r="JOR54" s="64"/>
      <c r="JOS54" s="64"/>
      <c r="JOT54" s="64"/>
      <c r="JOU54" s="64"/>
      <c r="JOV54" s="64"/>
      <c r="JOW54" s="64"/>
      <c r="JOX54" s="64"/>
      <c r="JOY54" s="64"/>
      <c r="JOZ54" s="64"/>
      <c r="JPA54" s="64"/>
      <c r="JPB54" s="64"/>
      <c r="JPC54" s="64"/>
      <c r="JPD54" s="64"/>
      <c r="JPE54" s="64"/>
      <c r="JPF54" s="64"/>
      <c r="JPG54" s="64"/>
      <c r="JPH54" s="64"/>
      <c r="JPI54" s="64"/>
      <c r="JPJ54" s="64"/>
      <c r="JPK54" s="64"/>
      <c r="JPL54" s="64"/>
      <c r="JPM54" s="64"/>
      <c r="JPN54" s="64"/>
      <c r="JPO54" s="64"/>
      <c r="JPP54" s="64"/>
      <c r="JPQ54" s="64"/>
      <c r="JPR54" s="64"/>
      <c r="JPS54" s="64"/>
      <c r="JPT54" s="64"/>
      <c r="JPU54" s="64"/>
      <c r="JPV54" s="64"/>
      <c r="JPW54" s="64"/>
      <c r="JPX54" s="64"/>
      <c r="JPY54" s="64"/>
      <c r="JPZ54" s="64"/>
      <c r="JQA54" s="64"/>
      <c r="JQB54" s="64"/>
      <c r="JQC54" s="64"/>
      <c r="JQD54" s="64"/>
      <c r="JQE54" s="64"/>
      <c r="JQF54" s="64"/>
      <c r="JQG54" s="64"/>
      <c r="JQH54" s="64"/>
      <c r="JQI54" s="64"/>
      <c r="JQJ54" s="64"/>
      <c r="JQK54" s="64"/>
      <c r="JQL54" s="64"/>
      <c r="JQM54" s="64"/>
      <c r="JQN54" s="64"/>
      <c r="JQO54" s="64"/>
      <c r="JQP54" s="64"/>
      <c r="JQQ54" s="64"/>
      <c r="JQR54" s="64"/>
      <c r="JQS54" s="64"/>
      <c r="JQT54" s="64"/>
      <c r="JQU54" s="64"/>
      <c r="JQV54" s="64"/>
      <c r="JQW54" s="64"/>
      <c r="JQX54" s="64"/>
      <c r="JQY54" s="64"/>
      <c r="JQZ54" s="64"/>
      <c r="JRA54" s="64"/>
      <c r="JRB54" s="64"/>
      <c r="JRC54" s="64"/>
      <c r="JRD54" s="64"/>
      <c r="JRE54" s="64"/>
      <c r="JRF54" s="64"/>
      <c r="JRG54" s="64"/>
      <c r="JRH54" s="64"/>
      <c r="JRI54" s="64"/>
      <c r="JRJ54" s="64"/>
      <c r="JRK54" s="64"/>
      <c r="JRL54" s="64"/>
      <c r="JRM54" s="64"/>
      <c r="JRN54" s="64"/>
      <c r="JRO54" s="64"/>
      <c r="JRP54" s="64"/>
      <c r="JRQ54" s="64"/>
      <c r="JRR54" s="64"/>
      <c r="JRS54" s="64"/>
      <c r="JRT54" s="64"/>
      <c r="JRU54" s="64"/>
      <c r="JRV54" s="64"/>
      <c r="JRW54" s="64"/>
      <c r="JRX54" s="64"/>
      <c r="JRY54" s="64"/>
      <c r="JRZ54" s="64"/>
      <c r="JSA54" s="64"/>
      <c r="JSB54" s="64"/>
      <c r="JSC54" s="64"/>
      <c r="JSD54" s="64"/>
      <c r="JSE54" s="64"/>
      <c r="JSF54" s="64"/>
      <c r="JSG54" s="64"/>
      <c r="JSH54" s="64"/>
      <c r="JSI54" s="64"/>
      <c r="JSJ54" s="64"/>
      <c r="JSK54" s="64"/>
      <c r="JSL54" s="64"/>
      <c r="JSM54" s="64"/>
      <c r="JSN54" s="64"/>
      <c r="JSO54" s="64"/>
      <c r="JSP54" s="64"/>
      <c r="JSQ54" s="64"/>
      <c r="JSR54" s="64"/>
      <c r="JSS54" s="64"/>
      <c r="JST54" s="64"/>
      <c r="JSU54" s="64"/>
      <c r="JSV54" s="64"/>
      <c r="JSW54" s="64"/>
      <c r="JSX54" s="64"/>
      <c r="JSY54" s="64"/>
      <c r="JSZ54" s="64"/>
      <c r="JTA54" s="64"/>
      <c r="JTB54" s="64"/>
      <c r="JTC54" s="64"/>
      <c r="JTD54" s="64"/>
      <c r="JTE54" s="64"/>
      <c r="JTF54" s="64"/>
      <c r="JTG54" s="64"/>
      <c r="JTH54" s="64"/>
      <c r="JTI54" s="64"/>
      <c r="JTJ54" s="64"/>
      <c r="JTK54" s="64"/>
      <c r="JTL54" s="64"/>
      <c r="JTM54" s="64"/>
      <c r="JTN54" s="64"/>
      <c r="JTO54" s="64"/>
      <c r="JTP54" s="64"/>
      <c r="JTQ54" s="64"/>
      <c r="JTR54" s="64"/>
      <c r="JTS54" s="64"/>
      <c r="JTT54" s="64"/>
      <c r="JTU54" s="64"/>
      <c r="JTV54" s="64"/>
      <c r="JTW54" s="64"/>
      <c r="JTX54" s="64"/>
      <c r="JTY54" s="64"/>
      <c r="JTZ54" s="64"/>
      <c r="JUA54" s="64"/>
      <c r="JUB54" s="64"/>
      <c r="JUC54" s="64"/>
      <c r="JUD54" s="64"/>
      <c r="JUE54" s="64"/>
      <c r="JUF54" s="64"/>
      <c r="JUG54" s="64"/>
      <c r="JUH54" s="64"/>
      <c r="JUI54" s="64"/>
      <c r="JUJ54" s="64"/>
      <c r="JUK54" s="64"/>
      <c r="JUL54" s="64"/>
      <c r="JUM54" s="64"/>
      <c r="JUN54" s="64"/>
      <c r="JUO54" s="64"/>
      <c r="JUP54" s="64"/>
      <c r="JUQ54" s="64"/>
      <c r="JUR54" s="64"/>
      <c r="JUS54" s="64"/>
      <c r="JUT54" s="64"/>
      <c r="JUU54" s="64"/>
      <c r="JUV54" s="64"/>
      <c r="JUW54" s="64"/>
      <c r="JUX54" s="64"/>
      <c r="JUY54" s="64"/>
      <c r="JUZ54" s="64"/>
      <c r="JVA54" s="64"/>
      <c r="JVB54" s="64"/>
      <c r="JVC54" s="64"/>
      <c r="JVD54" s="64"/>
      <c r="JVE54" s="64"/>
      <c r="JVF54" s="64"/>
      <c r="JVG54" s="64"/>
      <c r="JVH54" s="64"/>
      <c r="JVI54" s="64"/>
      <c r="JVJ54" s="64"/>
      <c r="JVK54" s="64"/>
      <c r="JVL54" s="64"/>
      <c r="JVM54" s="64"/>
      <c r="JVN54" s="64"/>
      <c r="JVO54" s="64"/>
      <c r="JVP54" s="64"/>
      <c r="JVQ54" s="64"/>
      <c r="JVR54" s="64"/>
      <c r="JVS54" s="64"/>
      <c r="JVT54" s="64"/>
      <c r="JVU54" s="64"/>
      <c r="JVV54" s="64"/>
      <c r="JVW54" s="64"/>
      <c r="JVX54" s="64"/>
      <c r="JVY54" s="64"/>
      <c r="JVZ54" s="64"/>
      <c r="JWA54" s="64"/>
      <c r="JWB54" s="64"/>
      <c r="JWC54" s="64"/>
      <c r="JWD54" s="64"/>
      <c r="JWE54" s="64"/>
      <c r="JWF54" s="64"/>
      <c r="JWG54" s="64"/>
      <c r="JWH54" s="64"/>
      <c r="JWI54" s="64"/>
      <c r="JWJ54" s="64"/>
      <c r="JWK54" s="64"/>
      <c r="JWL54" s="64"/>
      <c r="JWM54" s="64"/>
      <c r="JWN54" s="64"/>
      <c r="JWO54" s="64"/>
      <c r="JWP54" s="64"/>
      <c r="JWQ54" s="64"/>
      <c r="JWR54" s="64"/>
      <c r="JWS54" s="64"/>
      <c r="JWT54" s="64"/>
      <c r="JWU54" s="64"/>
      <c r="JWV54" s="64"/>
      <c r="JWW54" s="64"/>
      <c r="JWX54" s="64"/>
      <c r="JWY54" s="64"/>
      <c r="JWZ54" s="64"/>
      <c r="JXA54" s="64"/>
      <c r="JXB54" s="64"/>
      <c r="JXC54" s="64"/>
      <c r="JXD54" s="64"/>
      <c r="JXE54" s="64"/>
      <c r="JXF54" s="64"/>
      <c r="JXG54" s="64"/>
      <c r="JXH54" s="64"/>
      <c r="JXI54" s="64"/>
      <c r="JXJ54" s="64"/>
      <c r="JXK54" s="64"/>
      <c r="JXL54" s="64"/>
      <c r="JXM54" s="64"/>
      <c r="JXN54" s="64"/>
      <c r="JXO54" s="64"/>
      <c r="JXP54" s="64"/>
      <c r="JXQ54" s="64"/>
      <c r="JXR54" s="64"/>
      <c r="JXS54" s="64"/>
      <c r="JXT54" s="64"/>
      <c r="JXU54" s="64"/>
      <c r="JXV54" s="64"/>
      <c r="JXW54" s="64"/>
      <c r="JXX54" s="64"/>
      <c r="JXY54" s="64"/>
      <c r="JXZ54" s="64"/>
      <c r="JYA54" s="64"/>
      <c r="JYB54" s="64"/>
      <c r="JYC54" s="64"/>
      <c r="JYD54" s="64"/>
      <c r="JYE54" s="64"/>
      <c r="JYF54" s="64"/>
      <c r="JYG54" s="64"/>
      <c r="JYH54" s="64"/>
      <c r="JYI54" s="64"/>
      <c r="JYJ54" s="64"/>
      <c r="JYK54" s="64"/>
      <c r="JYL54" s="64"/>
      <c r="JYM54" s="64"/>
      <c r="JYN54" s="64"/>
      <c r="JYO54" s="64"/>
      <c r="JYP54" s="64"/>
      <c r="JYQ54" s="64"/>
      <c r="JYR54" s="64"/>
      <c r="JYS54" s="64"/>
      <c r="JYT54" s="64"/>
      <c r="JYU54" s="64"/>
      <c r="JYV54" s="64"/>
      <c r="JYW54" s="64"/>
      <c r="JYX54" s="64"/>
      <c r="JYY54" s="64"/>
      <c r="JYZ54" s="64"/>
      <c r="JZA54" s="64"/>
      <c r="JZB54" s="64"/>
      <c r="JZC54" s="64"/>
      <c r="JZD54" s="64"/>
      <c r="JZE54" s="64"/>
      <c r="JZF54" s="64"/>
      <c r="JZG54" s="64"/>
      <c r="JZH54" s="64"/>
      <c r="JZI54" s="64"/>
      <c r="JZJ54" s="64"/>
      <c r="JZK54" s="64"/>
      <c r="JZL54" s="64"/>
      <c r="JZM54" s="64"/>
      <c r="JZN54" s="64"/>
      <c r="JZO54" s="64"/>
      <c r="JZP54" s="64"/>
      <c r="JZQ54" s="64"/>
      <c r="JZR54" s="64"/>
      <c r="JZS54" s="64"/>
      <c r="JZT54" s="64"/>
      <c r="JZU54" s="64"/>
      <c r="JZV54" s="64"/>
      <c r="JZW54" s="64"/>
      <c r="JZX54" s="64"/>
      <c r="JZY54" s="64"/>
      <c r="JZZ54" s="64"/>
      <c r="KAA54" s="64"/>
      <c r="KAB54" s="64"/>
      <c r="KAC54" s="64"/>
      <c r="KAD54" s="64"/>
      <c r="KAE54" s="64"/>
      <c r="KAF54" s="64"/>
      <c r="KAG54" s="64"/>
      <c r="KAH54" s="64"/>
      <c r="KAI54" s="64"/>
      <c r="KAJ54" s="64"/>
      <c r="KAK54" s="64"/>
      <c r="KAL54" s="64"/>
      <c r="KAM54" s="64"/>
      <c r="KAN54" s="64"/>
      <c r="KAO54" s="64"/>
      <c r="KAP54" s="64"/>
      <c r="KAQ54" s="64"/>
      <c r="KAR54" s="64"/>
      <c r="KAS54" s="64"/>
      <c r="KAT54" s="64"/>
      <c r="KAU54" s="64"/>
      <c r="KAV54" s="64"/>
      <c r="KAW54" s="64"/>
      <c r="KAX54" s="64"/>
      <c r="KAY54" s="64"/>
      <c r="KAZ54" s="64"/>
      <c r="KBA54" s="64"/>
      <c r="KBB54" s="64"/>
      <c r="KBC54" s="64"/>
      <c r="KBD54" s="64"/>
      <c r="KBE54" s="64"/>
      <c r="KBF54" s="64"/>
      <c r="KBG54" s="64"/>
      <c r="KBH54" s="64"/>
      <c r="KBI54" s="64"/>
      <c r="KBJ54" s="64"/>
      <c r="KBK54" s="64"/>
      <c r="KBL54" s="64"/>
      <c r="KBM54" s="64"/>
      <c r="KBN54" s="64"/>
      <c r="KBO54" s="64"/>
      <c r="KBP54" s="64"/>
      <c r="KBQ54" s="64"/>
      <c r="KBR54" s="64"/>
      <c r="KBS54" s="64"/>
      <c r="KBT54" s="64"/>
      <c r="KBU54" s="64"/>
      <c r="KBV54" s="64"/>
      <c r="KBW54" s="64"/>
      <c r="KBX54" s="64"/>
      <c r="KBY54" s="64"/>
      <c r="KBZ54" s="64"/>
      <c r="KCA54" s="64"/>
      <c r="KCB54" s="64"/>
      <c r="KCC54" s="64"/>
      <c r="KCD54" s="64"/>
      <c r="KCE54" s="64"/>
      <c r="KCF54" s="64"/>
      <c r="KCG54" s="64"/>
      <c r="KCH54" s="64"/>
      <c r="KCI54" s="64"/>
      <c r="KCJ54" s="64"/>
      <c r="KCK54" s="64"/>
      <c r="KCL54" s="64"/>
      <c r="KCM54" s="64"/>
      <c r="KCN54" s="64"/>
      <c r="KCO54" s="64"/>
      <c r="KCP54" s="64"/>
      <c r="KCQ54" s="64"/>
      <c r="KCR54" s="64"/>
      <c r="KCS54" s="64"/>
      <c r="KCT54" s="64"/>
      <c r="KCU54" s="64"/>
      <c r="KCV54" s="64"/>
      <c r="KCW54" s="64"/>
      <c r="KCX54" s="64"/>
      <c r="KCY54" s="64"/>
      <c r="KCZ54" s="64"/>
      <c r="KDA54" s="64"/>
      <c r="KDB54" s="64"/>
      <c r="KDC54" s="64"/>
      <c r="KDD54" s="64"/>
      <c r="KDE54" s="64"/>
      <c r="KDF54" s="64"/>
      <c r="KDG54" s="64"/>
      <c r="KDH54" s="64"/>
      <c r="KDI54" s="64"/>
      <c r="KDJ54" s="64"/>
      <c r="KDK54" s="64"/>
      <c r="KDL54" s="64"/>
      <c r="KDM54" s="64"/>
      <c r="KDN54" s="64"/>
      <c r="KDO54" s="64"/>
      <c r="KDP54" s="64"/>
      <c r="KDQ54" s="64"/>
      <c r="KDR54" s="64"/>
      <c r="KDS54" s="64"/>
      <c r="KDT54" s="64"/>
      <c r="KDU54" s="64"/>
      <c r="KDV54" s="64"/>
      <c r="KDW54" s="64"/>
      <c r="KDX54" s="64"/>
      <c r="KDY54" s="64"/>
      <c r="KDZ54" s="64"/>
      <c r="KEA54" s="64"/>
      <c r="KEB54" s="64"/>
      <c r="KEC54" s="64"/>
      <c r="KED54" s="64"/>
      <c r="KEE54" s="64"/>
      <c r="KEF54" s="64"/>
      <c r="KEG54" s="64"/>
      <c r="KEH54" s="64"/>
      <c r="KEI54" s="64"/>
      <c r="KEJ54" s="64"/>
      <c r="KEK54" s="64"/>
      <c r="KEL54" s="64"/>
      <c r="KEM54" s="64"/>
      <c r="KEN54" s="64"/>
      <c r="KEO54" s="64"/>
      <c r="KEP54" s="64"/>
      <c r="KEQ54" s="64"/>
      <c r="KER54" s="64"/>
      <c r="KES54" s="64"/>
      <c r="KET54" s="64"/>
      <c r="KEU54" s="64"/>
      <c r="KEV54" s="64"/>
      <c r="KEW54" s="64"/>
      <c r="KEX54" s="64"/>
      <c r="KEY54" s="64"/>
      <c r="KEZ54" s="64"/>
      <c r="KFA54" s="64"/>
      <c r="KFB54" s="64"/>
      <c r="KFC54" s="64"/>
      <c r="KFD54" s="64"/>
      <c r="KFE54" s="64"/>
      <c r="KFF54" s="64"/>
      <c r="KFG54" s="64"/>
      <c r="KFH54" s="64"/>
      <c r="KFI54" s="64"/>
      <c r="KFJ54" s="64"/>
      <c r="KFK54" s="64"/>
      <c r="KFL54" s="64"/>
      <c r="KFM54" s="64"/>
      <c r="KFN54" s="64"/>
      <c r="KFO54" s="64"/>
      <c r="KFP54" s="64"/>
      <c r="KFQ54" s="64"/>
      <c r="KFR54" s="64"/>
      <c r="KFS54" s="64"/>
      <c r="KFT54" s="64"/>
      <c r="KFU54" s="64"/>
      <c r="KFV54" s="64"/>
      <c r="KFW54" s="64"/>
      <c r="KFX54" s="64"/>
      <c r="KFY54" s="64"/>
      <c r="KFZ54" s="64"/>
      <c r="KGA54" s="64"/>
      <c r="KGB54" s="64"/>
      <c r="KGC54" s="64"/>
      <c r="KGD54" s="64"/>
      <c r="KGE54" s="64"/>
      <c r="KGF54" s="64"/>
      <c r="KGG54" s="64"/>
      <c r="KGH54" s="64"/>
      <c r="KGI54" s="64"/>
      <c r="KGJ54" s="64"/>
      <c r="KGK54" s="64"/>
      <c r="KGL54" s="64"/>
      <c r="KGM54" s="64"/>
      <c r="KGN54" s="64"/>
      <c r="KGO54" s="64"/>
      <c r="KGP54" s="64"/>
      <c r="KGQ54" s="64"/>
      <c r="KGR54" s="64"/>
      <c r="KGS54" s="64"/>
      <c r="KGT54" s="64"/>
      <c r="KGU54" s="64"/>
      <c r="KGV54" s="64"/>
      <c r="KGW54" s="64"/>
      <c r="KGX54" s="64"/>
      <c r="KGY54" s="64"/>
      <c r="KGZ54" s="64"/>
      <c r="KHA54" s="64"/>
      <c r="KHB54" s="64"/>
      <c r="KHC54" s="64"/>
      <c r="KHD54" s="64"/>
      <c r="KHE54" s="64"/>
      <c r="KHF54" s="64"/>
      <c r="KHG54" s="64"/>
      <c r="KHH54" s="64"/>
      <c r="KHI54" s="64"/>
      <c r="KHJ54" s="64"/>
      <c r="KHK54" s="64"/>
      <c r="KHL54" s="64"/>
      <c r="KHM54" s="64"/>
      <c r="KHN54" s="64"/>
      <c r="KHO54" s="64"/>
      <c r="KHP54" s="64"/>
      <c r="KHQ54" s="64"/>
      <c r="KHR54" s="64"/>
      <c r="KHS54" s="64"/>
      <c r="KHT54" s="64"/>
      <c r="KHU54" s="64"/>
      <c r="KHV54" s="64"/>
      <c r="KHW54" s="64"/>
      <c r="KHX54" s="64"/>
      <c r="KHY54" s="64"/>
      <c r="KHZ54" s="64"/>
      <c r="KIA54" s="64"/>
      <c r="KIB54" s="64"/>
      <c r="KIC54" s="64"/>
      <c r="KID54" s="64"/>
      <c r="KIE54" s="64"/>
      <c r="KIF54" s="64"/>
      <c r="KIG54" s="64"/>
      <c r="KIH54" s="64"/>
      <c r="KII54" s="64"/>
      <c r="KIJ54" s="64"/>
      <c r="KIK54" s="64"/>
      <c r="KIL54" s="64"/>
      <c r="KIM54" s="64"/>
      <c r="KIN54" s="64"/>
      <c r="KIO54" s="64"/>
      <c r="KIP54" s="64"/>
      <c r="KIQ54" s="64"/>
      <c r="KIR54" s="64"/>
      <c r="KIS54" s="64"/>
      <c r="KIT54" s="64"/>
      <c r="KIU54" s="64"/>
      <c r="KIV54" s="64"/>
      <c r="KIW54" s="64"/>
      <c r="KIX54" s="64"/>
      <c r="KIY54" s="64"/>
      <c r="KIZ54" s="64"/>
      <c r="KJA54" s="64"/>
      <c r="KJB54" s="64"/>
      <c r="KJC54" s="64"/>
      <c r="KJD54" s="64"/>
      <c r="KJE54" s="64"/>
      <c r="KJF54" s="64"/>
      <c r="KJG54" s="64"/>
      <c r="KJH54" s="64"/>
      <c r="KJI54" s="64"/>
      <c r="KJJ54" s="64"/>
      <c r="KJK54" s="64"/>
      <c r="KJL54" s="64"/>
      <c r="KJM54" s="64"/>
      <c r="KJN54" s="64"/>
      <c r="KJO54" s="64"/>
      <c r="KJP54" s="64"/>
      <c r="KJQ54" s="64"/>
      <c r="KJR54" s="64"/>
      <c r="KJS54" s="64"/>
      <c r="KJT54" s="64"/>
      <c r="KJU54" s="64"/>
      <c r="KJV54" s="64"/>
      <c r="KJW54" s="64"/>
      <c r="KJX54" s="64"/>
      <c r="KJY54" s="64"/>
      <c r="KJZ54" s="64"/>
      <c r="KKA54" s="64"/>
      <c r="KKB54" s="64"/>
      <c r="KKC54" s="64"/>
      <c r="KKD54" s="64"/>
      <c r="KKE54" s="64"/>
      <c r="KKF54" s="64"/>
      <c r="KKG54" s="64"/>
      <c r="KKH54" s="64"/>
      <c r="KKI54" s="64"/>
      <c r="KKJ54" s="64"/>
      <c r="KKK54" s="64"/>
      <c r="KKL54" s="64"/>
      <c r="KKM54" s="64"/>
      <c r="KKN54" s="64"/>
      <c r="KKO54" s="64"/>
      <c r="KKP54" s="64"/>
      <c r="KKQ54" s="64"/>
      <c r="KKR54" s="64"/>
      <c r="KKS54" s="64"/>
      <c r="KKT54" s="64"/>
      <c r="KKU54" s="64"/>
      <c r="KKV54" s="64"/>
      <c r="KKW54" s="64"/>
      <c r="KKX54" s="64"/>
      <c r="KKY54" s="64"/>
      <c r="KKZ54" s="64"/>
      <c r="KLA54" s="64"/>
      <c r="KLB54" s="64"/>
      <c r="KLC54" s="64"/>
      <c r="KLD54" s="64"/>
      <c r="KLE54" s="64"/>
      <c r="KLF54" s="64"/>
      <c r="KLG54" s="64"/>
      <c r="KLH54" s="64"/>
      <c r="KLI54" s="64"/>
      <c r="KLJ54" s="64"/>
      <c r="KLK54" s="64"/>
      <c r="KLL54" s="64"/>
      <c r="KLM54" s="64"/>
      <c r="KLN54" s="64"/>
      <c r="KLO54" s="64"/>
      <c r="KLP54" s="64"/>
      <c r="KLQ54" s="64"/>
      <c r="KLR54" s="64"/>
      <c r="KLS54" s="64"/>
      <c r="KLT54" s="64"/>
      <c r="KLU54" s="64"/>
      <c r="KLV54" s="64"/>
      <c r="KLW54" s="64"/>
      <c r="KLX54" s="64"/>
      <c r="KLY54" s="64"/>
      <c r="KLZ54" s="64"/>
      <c r="KMA54" s="64"/>
      <c r="KMB54" s="64"/>
      <c r="KMC54" s="64"/>
      <c r="KMD54" s="64"/>
      <c r="KME54" s="64"/>
      <c r="KMF54" s="64"/>
      <c r="KMG54" s="64"/>
      <c r="KMH54" s="64"/>
      <c r="KMI54" s="64"/>
      <c r="KMJ54" s="64"/>
      <c r="KMK54" s="64"/>
      <c r="KML54" s="64"/>
      <c r="KMM54" s="64"/>
      <c r="KMN54" s="64"/>
      <c r="KMO54" s="64"/>
      <c r="KMP54" s="64"/>
      <c r="KMQ54" s="64"/>
      <c r="KMR54" s="64"/>
      <c r="KMS54" s="64"/>
      <c r="KMT54" s="64"/>
      <c r="KMU54" s="64"/>
      <c r="KMV54" s="64"/>
      <c r="KMW54" s="64"/>
      <c r="KMX54" s="64"/>
      <c r="KMY54" s="64"/>
      <c r="KMZ54" s="64"/>
      <c r="KNA54" s="64"/>
      <c r="KNB54" s="64"/>
      <c r="KNC54" s="64"/>
      <c r="KND54" s="64"/>
      <c r="KNE54" s="64"/>
      <c r="KNF54" s="64"/>
      <c r="KNG54" s="64"/>
      <c r="KNH54" s="64"/>
      <c r="KNI54" s="64"/>
      <c r="KNJ54" s="64"/>
      <c r="KNK54" s="64"/>
      <c r="KNL54" s="64"/>
      <c r="KNM54" s="64"/>
      <c r="KNN54" s="64"/>
      <c r="KNO54" s="64"/>
      <c r="KNP54" s="64"/>
      <c r="KNQ54" s="64"/>
      <c r="KNR54" s="64"/>
      <c r="KNS54" s="64"/>
      <c r="KNT54" s="64"/>
      <c r="KNU54" s="64"/>
      <c r="KNV54" s="64"/>
      <c r="KNW54" s="64"/>
      <c r="KNX54" s="64"/>
      <c r="KNY54" s="64"/>
      <c r="KNZ54" s="64"/>
      <c r="KOA54" s="64"/>
      <c r="KOB54" s="64"/>
      <c r="KOC54" s="64"/>
      <c r="KOD54" s="64"/>
      <c r="KOE54" s="64"/>
      <c r="KOF54" s="64"/>
      <c r="KOG54" s="64"/>
      <c r="KOH54" s="64"/>
      <c r="KOI54" s="64"/>
      <c r="KOJ54" s="64"/>
      <c r="KOK54" s="64"/>
      <c r="KOL54" s="64"/>
      <c r="KOM54" s="64"/>
      <c r="KON54" s="64"/>
      <c r="KOO54" s="64"/>
      <c r="KOP54" s="64"/>
      <c r="KOQ54" s="64"/>
      <c r="KOR54" s="64"/>
      <c r="KOS54" s="64"/>
      <c r="KOT54" s="64"/>
      <c r="KOU54" s="64"/>
      <c r="KOV54" s="64"/>
      <c r="KOW54" s="64"/>
      <c r="KOX54" s="64"/>
      <c r="KOY54" s="64"/>
      <c r="KOZ54" s="64"/>
      <c r="KPA54" s="64"/>
      <c r="KPB54" s="64"/>
      <c r="KPC54" s="64"/>
      <c r="KPD54" s="64"/>
      <c r="KPE54" s="64"/>
      <c r="KPF54" s="64"/>
      <c r="KPG54" s="64"/>
      <c r="KPH54" s="64"/>
      <c r="KPI54" s="64"/>
      <c r="KPJ54" s="64"/>
      <c r="KPK54" s="64"/>
      <c r="KPL54" s="64"/>
      <c r="KPM54" s="64"/>
      <c r="KPN54" s="64"/>
      <c r="KPO54" s="64"/>
      <c r="KPP54" s="64"/>
      <c r="KPQ54" s="64"/>
      <c r="KPR54" s="64"/>
      <c r="KPS54" s="64"/>
      <c r="KPT54" s="64"/>
      <c r="KPU54" s="64"/>
      <c r="KPV54" s="64"/>
      <c r="KPW54" s="64"/>
      <c r="KPX54" s="64"/>
      <c r="KPY54" s="64"/>
      <c r="KPZ54" s="64"/>
      <c r="KQA54" s="64"/>
      <c r="KQB54" s="64"/>
      <c r="KQC54" s="64"/>
      <c r="KQD54" s="64"/>
      <c r="KQE54" s="64"/>
      <c r="KQF54" s="64"/>
      <c r="KQG54" s="64"/>
      <c r="KQH54" s="64"/>
      <c r="KQI54" s="64"/>
      <c r="KQJ54" s="64"/>
      <c r="KQK54" s="64"/>
      <c r="KQL54" s="64"/>
      <c r="KQM54" s="64"/>
      <c r="KQN54" s="64"/>
      <c r="KQO54" s="64"/>
      <c r="KQP54" s="64"/>
      <c r="KQQ54" s="64"/>
      <c r="KQR54" s="64"/>
      <c r="KQS54" s="64"/>
      <c r="KQT54" s="64"/>
      <c r="KQU54" s="64"/>
      <c r="KQV54" s="64"/>
      <c r="KQW54" s="64"/>
      <c r="KQX54" s="64"/>
      <c r="KQY54" s="64"/>
      <c r="KQZ54" s="64"/>
      <c r="KRA54" s="64"/>
      <c r="KRB54" s="64"/>
      <c r="KRC54" s="64"/>
      <c r="KRD54" s="64"/>
      <c r="KRE54" s="64"/>
      <c r="KRF54" s="64"/>
      <c r="KRG54" s="64"/>
      <c r="KRH54" s="64"/>
      <c r="KRI54" s="64"/>
      <c r="KRJ54" s="64"/>
      <c r="KRK54" s="64"/>
      <c r="KRL54" s="64"/>
      <c r="KRM54" s="64"/>
      <c r="KRN54" s="64"/>
      <c r="KRO54" s="64"/>
      <c r="KRP54" s="64"/>
      <c r="KRQ54" s="64"/>
      <c r="KRR54" s="64"/>
      <c r="KRS54" s="64"/>
      <c r="KRT54" s="64"/>
      <c r="KRU54" s="64"/>
      <c r="KRV54" s="64"/>
      <c r="KRW54" s="64"/>
      <c r="KRX54" s="64"/>
      <c r="KRY54" s="64"/>
      <c r="KRZ54" s="64"/>
      <c r="KSA54" s="64"/>
      <c r="KSB54" s="64"/>
      <c r="KSC54" s="64"/>
      <c r="KSD54" s="64"/>
      <c r="KSE54" s="64"/>
      <c r="KSF54" s="64"/>
      <c r="KSG54" s="64"/>
      <c r="KSH54" s="64"/>
      <c r="KSI54" s="64"/>
      <c r="KSJ54" s="64"/>
      <c r="KSK54" s="64"/>
      <c r="KSL54" s="64"/>
      <c r="KSM54" s="64"/>
      <c r="KSN54" s="64"/>
      <c r="KSO54" s="64"/>
      <c r="KSP54" s="64"/>
      <c r="KSQ54" s="64"/>
      <c r="KSR54" s="64"/>
      <c r="KSS54" s="64"/>
      <c r="KST54" s="64"/>
      <c r="KSU54" s="64"/>
      <c r="KSV54" s="64"/>
      <c r="KSW54" s="64"/>
      <c r="KSX54" s="64"/>
      <c r="KSY54" s="64"/>
      <c r="KSZ54" s="64"/>
      <c r="KTA54" s="64"/>
      <c r="KTB54" s="64"/>
      <c r="KTC54" s="64"/>
      <c r="KTD54" s="64"/>
      <c r="KTE54" s="64"/>
      <c r="KTF54" s="64"/>
      <c r="KTG54" s="64"/>
      <c r="KTH54" s="64"/>
      <c r="KTI54" s="64"/>
      <c r="KTJ54" s="64"/>
      <c r="KTK54" s="64"/>
      <c r="KTL54" s="64"/>
      <c r="KTM54" s="64"/>
      <c r="KTN54" s="64"/>
      <c r="KTO54" s="64"/>
      <c r="KTP54" s="64"/>
      <c r="KTQ54" s="64"/>
      <c r="KTR54" s="64"/>
      <c r="KTS54" s="64"/>
      <c r="KTT54" s="64"/>
      <c r="KTU54" s="64"/>
      <c r="KTV54" s="64"/>
      <c r="KTW54" s="64"/>
      <c r="KTX54" s="64"/>
      <c r="KTY54" s="64"/>
      <c r="KTZ54" s="64"/>
      <c r="KUA54" s="64"/>
      <c r="KUB54" s="64"/>
      <c r="KUC54" s="64"/>
      <c r="KUD54" s="64"/>
      <c r="KUE54" s="64"/>
      <c r="KUF54" s="64"/>
      <c r="KUG54" s="64"/>
      <c r="KUH54" s="64"/>
      <c r="KUI54" s="64"/>
      <c r="KUJ54" s="64"/>
      <c r="KUK54" s="64"/>
      <c r="KUL54" s="64"/>
      <c r="KUM54" s="64"/>
      <c r="KUN54" s="64"/>
      <c r="KUO54" s="64"/>
      <c r="KUP54" s="64"/>
      <c r="KUQ54" s="64"/>
      <c r="KUR54" s="64"/>
      <c r="KUS54" s="64"/>
      <c r="KUT54" s="64"/>
      <c r="KUU54" s="64"/>
      <c r="KUV54" s="64"/>
      <c r="KUW54" s="64"/>
      <c r="KUX54" s="64"/>
      <c r="KUY54" s="64"/>
      <c r="KUZ54" s="64"/>
      <c r="KVA54" s="64"/>
      <c r="KVB54" s="64"/>
      <c r="KVC54" s="64"/>
      <c r="KVD54" s="64"/>
      <c r="KVE54" s="64"/>
      <c r="KVF54" s="64"/>
      <c r="KVG54" s="64"/>
      <c r="KVH54" s="64"/>
      <c r="KVI54" s="64"/>
      <c r="KVJ54" s="64"/>
      <c r="KVK54" s="64"/>
      <c r="KVL54" s="64"/>
      <c r="KVM54" s="64"/>
      <c r="KVN54" s="64"/>
      <c r="KVO54" s="64"/>
      <c r="KVP54" s="64"/>
      <c r="KVQ54" s="64"/>
      <c r="KVR54" s="64"/>
      <c r="KVS54" s="64"/>
      <c r="KVT54" s="64"/>
      <c r="KVU54" s="64"/>
      <c r="KVV54" s="64"/>
      <c r="KVW54" s="64"/>
      <c r="KVX54" s="64"/>
      <c r="KVY54" s="64"/>
      <c r="KVZ54" s="64"/>
      <c r="KWA54" s="64"/>
      <c r="KWB54" s="64"/>
      <c r="KWC54" s="64"/>
      <c r="KWD54" s="64"/>
      <c r="KWE54" s="64"/>
      <c r="KWF54" s="64"/>
      <c r="KWG54" s="64"/>
      <c r="KWH54" s="64"/>
      <c r="KWI54" s="64"/>
      <c r="KWJ54" s="64"/>
      <c r="KWK54" s="64"/>
      <c r="KWL54" s="64"/>
      <c r="KWM54" s="64"/>
      <c r="KWN54" s="64"/>
      <c r="KWO54" s="64"/>
      <c r="KWP54" s="64"/>
      <c r="KWQ54" s="64"/>
      <c r="KWR54" s="64"/>
      <c r="KWS54" s="64"/>
      <c r="KWT54" s="64"/>
      <c r="KWU54" s="64"/>
      <c r="KWV54" s="64"/>
      <c r="KWW54" s="64"/>
      <c r="KWX54" s="64"/>
      <c r="KWY54" s="64"/>
      <c r="KWZ54" s="64"/>
      <c r="KXA54" s="64"/>
      <c r="KXB54" s="64"/>
      <c r="KXC54" s="64"/>
      <c r="KXD54" s="64"/>
      <c r="KXE54" s="64"/>
      <c r="KXF54" s="64"/>
      <c r="KXG54" s="64"/>
      <c r="KXH54" s="64"/>
      <c r="KXI54" s="64"/>
      <c r="KXJ54" s="64"/>
      <c r="KXK54" s="64"/>
      <c r="KXL54" s="64"/>
      <c r="KXM54" s="64"/>
      <c r="KXN54" s="64"/>
      <c r="KXO54" s="64"/>
      <c r="KXP54" s="64"/>
      <c r="KXQ54" s="64"/>
      <c r="KXR54" s="64"/>
      <c r="KXS54" s="64"/>
      <c r="KXT54" s="64"/>
      <c r="KXU54" s="64"/>
      <c r="KXV54" s="64"/>
      <c r="KXW54" s="64"/>
      <c r="KXX54" s="64"/>
      <c r="KXY54" s="64"/>
      <c r="KXZ54" s="64"/>
      <c r="KYA54" s="64"/>
      <c r="KYB54" s="64"/>
      <c r="KYC54" s="64"/>
      <c r="KYD54" s="64"/>
      <c r="KYE54" s="64"/>
      <c r="KYF54" s="64"/>
      <c r="KYG54" s="64"/>
      <c r="KYH54" s="64"/>
      <c r="KYI54" s="64"/>
      <c r="KYJ54" s="64"/>
      <c r="KYK54" s="64"/>
      <c r="KYL54" s="64"/>
      <c r="KYM54" s="64"/>
      <c r="KYN54" s="64"/>
      <c r="KYO54" s="64"/>
      <c r="KYP54" s="64"/>
      <c r="KYQ54" s="64"/>
      <c r="KYR54" s="64"/>
      <c r="KYS54" s="64"/>
      <c r="KYT54" s="64"/>
      <c r="KYU54" s="64"/>
      <c r="KYV54" s="64"/>
      <c r="KYW54" s="64"/>
      <c r="KYX54" s="64"/>
      <c r="KYY54" s="64"/>
      <c r="KYZ54" s="64"/>
      <c r="KZA54" s="64"/>
      <c r="KZB54" s="64"/>
      <c r="KZC54" s="64"/>
      <c r="KZD54" s="64"/>
      <c r="KZE54" s="64"/>
      <c r="KZF54" s="64"/>
      <c r="KZG54" s="64"/>
      <c r="KZH54" s="64"/>
      <c r="KZI54" s="64"/>
      <c r="KZJ54" s="64"/>
      <c r="KZK54" s="64"/>
      <c r="KZL54" s="64"/>
      <c r="KZM54" s="64"/>
      <c r="KZN54" s="64"/>
      <c r="KZO54" s="64"/>
      <c r="KZP54" s="64"/>
      <c r="KZQ54" s="64"/>
      <c r="KZR54" s="64"/>
      <c r="KZS54" s="64"/>
      <c r="KZT54" s="64"/>
      <c r="KZU54" s="64"/>
      <c r="KZV54" s="64"/>
      <c r="KZW54" s="64"/>
      <c r="KZX54" s="64"/>
      <c r="KZY54" s="64"/>
      <c r="KZZ54" s="64"/>
      <c r="LAA54" s="64"/>
      <c r="LAB54" s="64"/>
      <c r="LAC54" s="64"/>
      <c r="LAD54" s="64"/>
      <c r="LAE54" s="64"/>
      <c r="LAF54" s="64"/>
      <c r="LAG54" s="64"/>
      <c r="LAH54" s="64"/>
      <c r="LAI54" s="64"/>
      <c r="LAJ54" s="64"/>
      <c r="LAK54" s="64"/>
      <c r="LAL54" s="64"/>
      <c r="LAM54" s="64"/>
      <c r="LAN54" s="64"/>
      <c r="LAO54" s="64"/>
      <c r="LAP54" s="64"/>
      <c r="LAQ54" s="64"/>
      <c r="LAR54" s="64"/>
      <c r="LAS54" s="64"/>
      <c r="LAT54" s="64"/>
      <c r="LAU54" s="64"/>
      <c r="LAV54" s="64"/>
      <c r="LAW54" s="64"/>
      <c r="LAX54" s="64"/>
      <c r="LAY54" s="64"/>
      <c r="LAZ54" s="64"/>
      <c r="LBA54" s="64"/>
      <c r="LBB54" s="64"/>
      <c r="LBC54" s="64"/>
      <c r="LBD54" s="64"/>
      <c r="LBE54" s="64"/>
      <c r="LBF54" s="64"/>
      <c r="LBG54" s="64"/>
      <c r="LBH54" s="64"/>
      <c r="LBI54" s="64"/>
      <c r="LBJ54" s="64"/>
      <c r="LBK54" s="64"/>
      <c r="LBL54" s="64"/>
      <c r="LBM54" s="64"/>
      <c r="LBN54" s="64"/>
      <c r="LBO54" s="64"/>
      <c r="LBP54" s="64"/>
      <c r="LBQ54" s="64"/>
      <c r="LBR54" s="64"/>
      <c r="LBS54" s="64"/>
      <c r="LBT54" s="64"/>
      <c r="LBU54" s="64"/>
      <c r="LBV54" s="64"/>
      <c r="LBW54" s="64"/>
      <c r="LBX54" s="64"/>
      <c r="LBY54" s="64"/>
      <c r="LBZ54" s="64"/>
      <c r="LCA54" s="64"/>
      <c r="LCB54" s="64"/>
      <c r="LCC54" s="64"/>
      <c r="LCD54" s="64"/>
      <c r="LCE54" s="64"/>
      <c r="LCF54" s="64"/>
      <c r="LCG54" s="64"/>
      <c r="LCH54" s="64"/>
      <c r="LCI54" s="64"/>
      <c r="LCJ54" s="64"/>
      <c r="LCK54" s="64"/>
      <c r="LCL54" s="64"/>
      <c r="LCM54" s="64"/>
      <c r="LCN54" s="64"/>
      <c r="LCO54" s="64"/>
      <c r="LCP54" s="64"/>
      <c r="LCQ54" s="64"/>
      <c r="LCR54" s="64"/>
      <c r="LCS54" s="64"/>
      <c r="LCT54" s="64"/>
      <c r="LCU54" s="64"/>
      <c r="LCV54" s="64"/>
      <c r="LCW54" s="64"/>
      <c r="LCX54" s="64"/>
      <c r="LCY54" s="64"/>
      <c r="LCZ54" s="64"/>
      <c r="LDA54" s="64"/>
      <c r="LDB54" s="64"/>
      <c r="LDC54" s="64"/>
      <c r="LDD54" s="64"/>
      <c r="LDE54" s="64"/>
      <c r="LDF54" s="64"/>
      <c r="LDG54" s="64"/>
      <c r="LDH54" s="64"/>
      <c r="LDI54" s="64"/>
      <c r="LDJ54" s="64"/>
      <c r="LDK54" s="64"/>
      <c r="LDL54" s="64"/>
      <c r="LDM54" s="64"/>
      <c r="LDN54" s="64"/>
      <c r="LDO54" s="64"/>
      <c r="LDP54" s="64"/>
      <c r="LDQ54" s="64"/>
      <c r="LDR54" s="64"/>
      <c r="LDS54" s="64"/>
      <c r="LDT54" s="64"/>
      <c r="LDU54" s="64"/>
      <c r="LDV54" s="64"/>
      <c r="LDW54" s="64"/>
      <c r="LDX54" s="64"/>
      <c r="LDY54" s="64"/>
      <c r="LDZ54" s="64"/>
      <c r="LEA54" s="64"/>
      <c r="LEB54" s="64"/>
      <c r="LEC54" s="64"/>
      <c r="LED54" s="64"/>
      <c r="LEE54" s="64"/>
      <c r="LEF54" s="64"/>
      <c r="LEG54" s="64"/>
      <c r="LEH54" s="64"/>
      <c r="LEI54" s="64"/>
      <c r="LEJ54" s="64"/>
      <c r="LEK54" s="64"/>
      <c r="LEL54" s="64"/>
      <c r="LEM54" s="64"/>
      <c r="LEN54" s="64"/>
      <c r="LEO54" s="64"/>
      <c r="LEP54" s="64"/>
      <c r="LEQ54" s="64"/>
      <c r="LER54" s="64"/>
      <c r="LES54" s="64"/>
      <c r="LET54" s="64"/>
      <c r="LEU54" s="64"/>
      <c r="LEV54" s="64"/>
      <c r="LEW54" s="64"/>
      <c r="LEX54" s="64"/>
      <c r="LEY54" s="64"/>
      <c r="LEZ54" s="64"/>
      <c r="LFA54" s="64"/>
      <c r="LFB54" s="64"/>
      <c r="LFC54" s="64"/>
      <c r="LFD54" s="64"/>
      <c r="LFE54" s="64"/>
      <c r="LFF54" s="64"/>
      <c r="LFG54" s="64"/>
      <c r="LFH54" s="64"/>
      <c r="LFI54" s="64"/>
      <c r="LFJ54" s="64"/>
      <c r="LFK54" s="64"/>
      <c r="LFL54" s="64"/>
      <c r="LFM54" s="64"/>
      <c r="LFN54" s="64"/>
      <c r="LFO54" s="64"/>
      <c r="LFP54" s="64"/>
      <c r="LFQ54" s="64"/>
      <c r="LFR54" s="64"/>
      <c r="LFS54" s="64"/>
      <c r="LFT54" s="64"/>
      <c r="LFU54" s="64"/>
      <c r="LFV54" s="64"/>
      <c r="LFW54" s="64"/>
      <c r="LFX54" s="64"/>
      <c r="LFY54" s="64"/>
      <c r="LFZ54" s="64"/>
      <c r="LGA54" s="64"/>
      <c r="LGB54" s="64"/>
      <c r="LGC54" s="64"/>
      <c r="LGD54" s="64"/>
      <c r="LGE54" s="64"/>
      <c r="LGF54" s="64"/>
      <c r="LGG54" s="64"/>
      <c r="LGH54" s="64"/>
      <c r="LGI54" s="64"/>
      <c r="LGJ54" s="64"/>
      <c r="LGK54" s="64"/>
      <c r="LGL54" s="64"/>
      <c r="LGM54" s="64"/>
      <c r="LGN54" s="64"/>
      <c r="LGO54" s="64"/>
      <c r="LGP54" s="64"/>
      <c r="LGQ54" s="64"/>
      <c r="LGR54" s="64"/>
      <c r="LGS54" s="64"/>
      <c r="LGT54" s="64"/>
      <c r="LGU54" s="64"/>
      <c r="LGV54" s="64"/>
      <c r="LGW54" s="64"/>
      <c r="LGX54" s="64"/>
      <c r="LGY54" s="64"/>
      <c r="LGZ54" s="64"/>
      <c r="LHA54" s="64"/>
      <c r="LHB54" s="64"/>
      <c r="LHC54" s="64"/>
      <c r="LHD54" s="64"/>
      <c r="LHE54" s="64"/>
      <c r="LHF54" s="64"/>
      <c r="LHG54" s="64"/>
      <c r="LHH54" s="64"/>
      <c r="LHI54" s="64"/>
      <c r="LHJ54" s="64"/>
      <c r="LHK54" s="64"/>
      <c r="LHL54" s="64"/>
      <c r="LHM54" s="64"/>
      <c r="LHN54" s="64"/>
      <c r="LHO54" s="64"/>
      <c r="LHP54" s="64"/>
      <c r="LHQ54" s="64"/>
      <c r="LHR54" s="64"/>
      <c r="LHS54" s="64"/>
      <c r="LHT54" s="64"/>
      <c r="LHU54" s="64"/>
      <c r="LHV54" s="64"/>
      <c r="LHW54" s="64"/>
      <c r="LHX54" s="64"/>
      <c r="LHY54" s="64"/>
      <c r="LHZ54" s="64"/>
      <c r="LIA54" s="64"/>
      <c r="LIB54" s="64"/>
      <c r="LIC54" s="64"/>
      <c r="LID54" s="64"/>
      <c r="LIE54" s="64"/>
      <c r="LIF54" s="64"/>
      <c r="LIG54" s="64"/>
      <c r="LIH54" s="64"/>
      <c r="LII54" s="64"/>
      <c r="LIJ54" s="64"/>
      <c r="LIK54" s="64"/>
      <c r="LIL54" s="64"/>
      <c r="LIM54" s="64"/>
      <c r="LIN54" s="64"/>
      <c r="LIO54" s="64"/>
      <c r="LIP54" s="64"/>
      <c r="LIQ54" s="64"/>
      <c r="LIR54" s="64"/>
      <c r="LIS54" s="64"/>
      <c r="LIT54" s="64"/>
      <c r="LIU54" s="64"/>
      <c r="LIV54" s="64"/>
      <c r="LIW54" s="64"/>
      <c r="LIX54" s="64"/>
      <c r="LIY54" s="64"/>
      <c r="LIZ54" s="64"/>
      <c r="LJA54" s="64"/>
      <c r="LJB54" s="64"/>
      <c r="LJC54" s="64"/>
      <c r="LJD54" s="64"/>
      <c r="LJE54" s="64"/>
      <c r="LJF54" s="64"/>
      <c r="LJG54" s="64"/>
      <c r="LJH54" s="64"/>
      <c r="LJI54" s="64"/>
      <c r="LJJ54" s="64"/>
      <c r="LJK54" s="64"/>
      <c r="LJL54" s="64"/>
      <c r="LJM54" s="64"/>
      <c r="LJN54" s="64"/>
      <c r="LJO54" s="64"/>
      <c r="LJP54" s="64"/>
      <c r="LJQ54" s="64"/>
      <c r="LJR54" s="64"/>
      <c r="LJS54" s="64"/>
      <c r="LJT54" s="64"/>
      <c r="LJU54" s="64"/>
      <c r="LJV54" s="64"/>
      <c r="LJW54" s="64"/>
      <c r="LJX54" s="64"/>
      <c r="LJY54" s="64"/>
      <c r="LJZ54" s="64"/>
      <c r="LKA54" s="64"/>
      <c r="LKB54" s="64"/>
      <c r="LKC54" s="64"/>
      <c r="LKD54" s="64"/>
      <c r="LKE54" s="64"/>
      <c r="LKF54" s="64"/>
      <c r="LKG54" s="64"/>
      <c r="LKH54" s="64"/>
      <c r="LKI54" s="64"/>
      <c r="LKJ54" s="64"/>
      <c r="LKK54" s="64"/>
      <c r="LKL54" s="64"/>
      <c r="LKM54" s="64"/>
      <c r="LKN54" s="64"/>
      <c r="LKO54" s="64"/>
      <c r="LKP54" s="64"/>
      <c r="LKQ54" s="64"/>
      <c r="LKR54" s="64"/>
      <c r="LKS54" s="64"/>
      <c r="LKT54" s="64"/>
      <c r="LKU54" s="64"/>
      <c r="LKV54" s="64"/>
      <c r="LKW54" s="64"/>
      <c r="LKX54" s="64"/>
      <c r="LKY54" s="64"/>
      <c r="LKZ54" s="64"/>
      <c r="LLA54" s="64"/>
      <c r="LLB54" s="64"/>
      <c r="LLC54" s="64"/>
      <c r="LLD54" s="64"/>
      <c r="LLE54" s="64"/>
      <c r="LLF54" s="64"/>
      <c r="LLG54" s="64"/>
      <c r="LLH54" s="64"/>
      <c r="LLI54" s="64"/>
      <c r="LLJ54" s="64"/>
      <c r="LLK54" s="64"/>
      <c r="LLL54" s="64"/>
      <c r="LLM54" s="64"/>
      <c r="LLN54" s="64"/>
      <c r="LLO54" s="64"/>
      <c r="LLP54" s="64"/>
      <c r="LLQ54" s="64"/>
      <c r="LLR54" s="64"/>
      <c r="LLS54" s="64"/>
      <c r="LLT54" s="64"/>
      <c r="LLU54" s="64"/>
      <c r="LLV54" s="64"/>
      <c r="LLW54" s="64"/>
      <c r="LLX54" s="64"/>
      <c r="LLY54" s="64"/>
      <c r="LLZ54" s="64"/>
      <c r="LMA54" s="64"/>
      <c r="LMB54" s="64"/>
      <c r="LMC54" s="64"/>
      <c r="LMD54" s="64"/>
      <c r="LME54" s="64"/>
      <c r="LMF54" s="64"/>
      <c r="LMG54" s="64"/>
      <c r="LMH54" s="64"/>
      <c r="LMI54" s="64"/>
      <c r="LMJ54" s="64"/>
      <c r="LMK54" s="64"/>
      <c r="LML54" s="64"/>
      <c r="LMM54" s="64"/>
      <c r="LMN54" s="64"/>
      <c r="LMO54" s="64"/>
      <c r="LMP54" s="64"/>
      <c r="LMQ54" s="64"/>
      <c r="LMR54" s="64"/>
      <c r="LMS54" s="64"/>
      <c r="LMT54" s="64"/>
      <c r="LMU54" s="64"/>
      <c r="LMV54" s="64"/>
      <c r="LMW54" s="64"/>
      <c r="LMX54" s="64"/>
      <c r="LMY54" s="64"/>
      <c r="LMZ54" s="64"/>
      <c r="LNA54" s="64"/>
      <c r="LNB54" s="64"/>
      <c r="LNC54" s="64"/>
      <c r="LND54" s="64"/>
      <c r="LNE54" s="64"/>
      <c r="LNF54" s="64"/>
      <c r="LNG54" s="64"/>
      <c r="LNH54" s="64"/>
      <c r="LNI54" s="64"/>
      <c r="LNJ54" s="64"/>
      <c r="LNK54" s="64"/>
      <c r="LNL54" s="64"/>
      <c r="LNM54" s="64"/>
      <c r="LNN54" s="64"/>
      <c r="LNO54" s="64"/>
      <c r="LNP54" s="64"/>
      <c r="LNQ54" s="64"/>
      <c r="LNR54" s="64"/>
      <c r="LNS54" s="64"/>
      <c r="LNT54" s="64"/>
      <c r="LNU54" s="64"/>
      <c r="LNV54" s="64"/>
      <c r="LNW54" s="64"/>
      <c r="LNX54" s="64"/>
      <c r="LNY54" s="64"/>
      <c r="LNZ54" s="64"/>
      <c r="LOA54" s="64"/>
      <c r="LOB54" s="64"/>
      <c r="LOC54" s="64"/>
      <c r="LOD54" s="64"/>
      <c r="LOE54" s="64"/>
      <c r="LOF54" s="64"/>
      <c r="LOG54" s="64"/>
      <c r="LOH54" s="64"/>
      <c r="LOI54" s="64"/>
      <c r="LOJ54" s="64"/>
      <c r="LOK54" s="64"/>
      <c r="LOL54" s="64"/>
      <c r="LOM54" s="64"/>
      <c r="LON54" s="64"/>
      <c r="LOO54" s="64"/>
      <c r="LOP54" s="64"/>
      <c r="LOQ54" s="64"/>
      <c r="LOR54" s="64"/>
      <c r="LOS54" s="64"/>
      <c r="LOT54" s="64"/>
      <c r="LOU54" s="64"/>
      <c r="LOV54" s="64"/>
      <c r="LOW54" s="64"/>
      <c r="LOX54" s="64"/>
      <c r="LOY54" s="64"/>
      <c r="LOZ54" s="64"/>
      <c r="LPA54" s="64"/>
      <c r="LPB54" s="64"/>
      <c r="LPC54" s="64"/>
      <c r="LPD54" s="64"/>
      <c r="LPE54" s="64"/>
      <c r="LPF54" s="64"/>
      <c r="LPG54" s="64"/>
      <c r="LPH54" s="64"/>
      <c r="LPI54" s="64"/>
      <c r="LPJ54" s="64"/>
      <c r="LPK54" s="64"/>
      <c r="LPL54" s="64"/>
      <c r="LPM54" s="64"/>
      <c r="LPN54" s="64"/>
      <c r="LPO54" s="64"/>
      <c r="LPP54" s="64"/>
      <c r="LPQ54" s="64"/>
      <c r="LPR54" s="64"/>
      <c r="LPS54" s="64"/>
      <c r="LPT54" s="64"/>
      <c r="LPU54" s="64"/>
      <c r="LPV54" s="64"/>
      <c r="LPW54" s="64"/>
      <c r="LPX54" s="64"/>
      <c r="LPY54" s="64"/>
      <c r="LPZ54" s="64"/>
      <c r="LQA54" s="64"/>
      <c r="LQB54" s="64"/>
      <c r="LQC54" s="64"/>
      <c r="LQD54" s="64"/>
      <c r="LQE54" s="64"/>
      <c r="LQF54" s="64"/>
      <c r="LQG54" s="64"/>
      <c r="LQH54" s="64"/>
      <c r="LQI54" s="64"/>
      <c r="LQJ54" s="64"/>
      <c r="LQK54" s="64"/>
      <c r="LQL54" s="64"/>
      <c r="LQM54" s="64"/>
      <c r="LQN54" s="64"/>
      <c r="LQO54" s="64"/>
      <c r="LQP54" s="64"/>
      <c r="LQQ54" s="64"/>
      <c r="LQR54" s="64"/>
      <c r="LQS54" s="64"/>
      <c r="LQT54" s="64"/>
      <c r="LQU54" s="64"/>
      <c r="LQV54" s="64"/>
      <c r="LQW54" s="64"/>
      <c r="LQX54" s="64"/>
      <c r="LQY54" s="64"/>
      <c r="LQZ54" s="64"/>
      <c r="LRA54" s="64"/>
      <c r="LRB54" s="64"/>
      <c r="LRC54" s="64"/>
      <c r="LRD54" s="64"/>
      <c r="LRE54" s="64"/>
      <c r="LRF54" s="64"/>
      <c r="LRG54" s="64"/>
      <c r="LRH54" s="64"/>
      <c r="LRI54" s="64"/>
      <c r="LRJ54" s="64"/>
      <c r="LRK54" s="64"/>
      <c r="LRL54" s="64"/>
      <c r="LRM54" s="64"/>
      <c r="LRN54" s="64"/>
      <c r="LRO54" s="64"/>
      <c r="LRP54" s="64"/>
      <c r="LRQ54" s="64"/>
      <c r="LRR54" s="64"/>
      <c r="LRS54" s="64"/>
      <c r="LRT54" s="64"/>
      <c r="LRU54" s="64"/>
      <c r="LRV54" s="64"/>
      <c r="LRW54" s="64"/>
      <c r="LRX54" s="64"/>
      <c r="LRY54" s="64"/>
      <c r="LRZ54" s="64"/>
      <c r="LSA54" s="64"/>
      <c r="LSB54" s="64"/>
      <c r="LSC54" s="64"/>
      <c r="LSD54" s="64"/>
      <c r="LSE54" s="64"/>
      <c r="LSF54" s="64"/>
      <c r="LSG54" s="64"/>
      <c r="LSH54" s="64"/>
      <c r="LSI54" s="64"/>
      <c r="LSJ54" s="64"/>
      <c r="LSK54" s="64"/>
      <c r="LSL54" s="64"/>
      <c r="LSM54" s="64"/>
      <c r="LSN54" s="64"/>
      <c r="LSO54" s="64"/>
      <c r="LSP54" s="64"/>
      <c r="LSQ54" s="64"/>
      <c r="LSR54" s="64"/>
      <c r="LSS54" s="64"/>
      <c r="LST54" s="64"/>
      <c r="LSU54" s="64"/>
      <c r="LSV54" s="64"/>
      <c r="LSW54" s="64"/>
      <c r="LSX54" s="64"/>
      <c r="LSY54" s="64"/>
      <c r="LSZ54" s="64"/>
      <c r="LTA54" s="64"/>
      <c r="LTB54" s="64"/>
      <c r="LTC54" s="64"/>
      <c r="LTD54" s="64"/>
      <c r="LTE54" s="64"/>
      <c r="LTF54" s="64"/>
      <c r="LTG54" s="64"/>
      <c r="LTH54" s="64"/>
      <c r="LTI54" s="64"/>
      <c r="LTJ54" s="64"/>
      <c r="LTK54" s="64"/>
      <c r="LTL54" s="64"/>
      <c r="LTM54" s="64"/>
      <c r="LTN54" s="64"/>
      <c r="LTO54" s="64"/>
      <c r="LTP54" s="64"/>
      <c r="LTQ54" s="64"/>
      <c r="LTR54" s="64"/>
      <c r="LTS54" s="64"/>
      <c r="LTT54" s="64"/>
      <c r="LTU54" s="64"/>
      <c r="LTV54" s="64"/>
      <c r="LTW54" s="64"/>
      <c r="LTX54" s="64"/>
      <c r="LTY54" s="64"/>
      <c r="LTZ54" s="64"/>
      <c r="LUA54" s="64"/>
      <c r="LUB54" s="64"/>
      <c r="LUC54" s="64"/>
      <c r="LUD54" s="64"/>
      <c r="LUE54" s="64"/>
      <c r="LUF54" s="64"/>
      <c r="LUG54" s="64"/>
      <c r="LUH54" s="64"/>
      <c r="LUI54" s="64"/>
      <c r="LUJ54" s="64"/>
      <c r="LUK54" s="64"/>
      <c r="LUL54" s="64"/>
      <c r="LUM54" s="64"/>
      <c r="LUN54" s="64"/>
      <c r="LUO54" s="64"/>
      <c r="LUP54" s="64"/>
      <c r="LUQ54" s="64"/>
      <c r="LUR54" s="64"/>
      <c r="LUS54" s="64"/>
      <c r="LUT54" s="64"/>
      <c r="LUU54" s="64"/>
      <c r="LUV54" s="64"/>
      <c r="LUW54" s="64"/>
      <c r="LUX54" s="64"/>
      <c r="LUY54" s="64"/>
      <c r="LUZ54" s="64"/>
      <c r="LVA54" s="64"/>
      <c r="LVB54" s="64"/>
      <c r="LVC54" s="64"/>
      <c r="LVD54" s="64"/>
      <c r="LVE54" s="64"/>
      <c r="LVF54" s="64"/>
      <c r="LVG54" s="64"/>
      <c r="LVH54" s="64"/>
      <c r="LVI54" s="64"/>
      <c r="LVJ54" s="64"/>
      <c r="LVK54" s="64"/>
      <c r="LVL54" s="64"/>
      <c r="LVM54" s="64"/>
      <c r="LVN54" s="64"/>
      <c r="LVO54" s="64"/>
      <c r="LVP54" s="64"/>
      <c r="LVQ54" s="64"/>
      <c r="LVR54" s="64"/>
      <c r="LVS54" s="64"/>
      <c r="LVT54" s="64"/>
      <c r="LVU54" s="64"/>
      <c r="LVV54" s="64"/>
      <c r="LVW54" s="64"/>
      <c r="LVX54" s="64"/>
      <c r="LVY54" s="64"/>
      <c r="LVZ54" s="64"/>
      <c r="LWA54" s="64"/>
      <c r="LWB54" s="64"/>
      <c r="LWC54" s="64"/>
      <c r="LWD54" s="64"/>
      <c r="LWE54" s="64"/>
      <c r="LWF54" s="64"/>
      <c r="LWG54" s="64"/>
      <c r="LWH54" s="64"/>
      <c r="LWI54" s="64"/>
      <c r="LWJ54" s="64"/>
      <c r="LWK54" s="64"/>
      <c r="LWL54" s="64"/>
      <c r="LWM54" s="64"/>
      <c r="LWN54" s="64"/>
      <c r="LWO54" s="64"/>
      <c r="LWP54" s="64"/>
      <c r="LWQ54" s="64"/>
      <c r="LWR54" s="64"/>
      <c r="LWS54" s="64"/>
      <c r="LWT54" s="64"/>
      <c r="LWU54" s="64"/>
      <c r="LWV54" s="64"/>
      <c r="LWW54" s="64"/>
      <c r="LWX54" s="64"/>
      <c r="LWY54" s="64"/>
      <c r="LWZ54" s="64"/>
      <c r="LXA54" s="64"/>
      <c r="LXB54" s="64"/>
      <c r="LXC54" s="64"/>
      <c r="LXD54" s="64"/>
      <c r="LXE54" s="64"/>
      <c r="LXF54" s="64"/>
      <c r="LXG54" s="64"/>
      <c r="LXH54" s="64"/>
      <c r="LXI54" s="64"/>
      <c r="LXJ54" s="64"/>
      <c r="LXK54" s="64"/>
      <c r="LXL54" s="64"/>
      <c r="LXM54" s="64"/>
      <c r="LXN54" s="64"/>
      <c r="LXO54" s="64"/>
      <c r="LXP54" s="64"/>
      <c r="LXQ54" s="64"/>
      <c r="LXR54" s="64"/>
      <c r="LXS54" s="64"/>
      <c r="LXT54" s="64"/>
      <c r="LXU54" s="64"/>
      <c r="LXV54" s="64"/>
      <c r="LXW54" s="64"/>
      <c r="LXX54" s="64"/>
      <c r="LXY54" s="64"/>
      <c r="LXZ54" s="64"/>
      <c r="LYA54" s="64"/>
      <c r="LYB54" s="64"/>
      <c r="LYC54" s="64"/>
      <c r="LYD54" s="64"/>
      <c r="LYE54" s="64"/>
      <c r="LYF54" s="64"/>
      <c r="LYG54" s="64"/>
      <c r="LYH54" s="64"/>
      <c r="LYI54" s="64"/>
      <c r="LYJ54" s="64"/>
      <c r="LYK54" s="64"/>
      <c r="LYL54" s="64"/>
      <c r="LYM54" s="64"/>
      <c r="LYN54" s="64"/>
      <c r="LYO54" s="64"/>
      <c r="LYP54" s="64"/>
      <c r="LYQ54" s="64"/>
      <c r="LYR54" s="64"/>
      <c r="LYS54" s="64"/>
      <c r="LYT54" s="64"/>
      <c r="LYU54" s="64"/>
      <c r="LYV54" s="64"/>
      <c r="LYW54" s="64"/>
      <c r="LYX54" s="64"/>
      <c r="LYY54" s="64"/>
      <c r="LYZ54" s="64"/>
      <c r="LZA54" s="64"/>
      <c r="LZB54" s="64"/>
      <c r="LZC54" s="64"/>
      <c r="LZD54" s="64"/>
      <c r="LZE54" s="64"/>
      <c r="LZF54" s="64"/>
      <c r="LZG54" s="64"/>
      <c r="LZH54" s="64"/>
      <c r="LZI54" s="64"/>
      <c r="LZJ54" s="64"/>
      <c r="LZK54" s="64"/>
      <c r="LZL54" s="64"/>
      <c r="LZM54" s="64"/>
      <c r="LZN54" s="64"/>
      <c r="LZO54" s="64"/>
      <c r="LZP54" s="64"/>
      <c r="LZQ54" s="64"/>
      <c r="LZR54" s="64"/>
      <c r="LZS54" s="64"/>
      <c r="LZT54" s="64"/>
      <c r="LZU54" s="64"/>
      <c r="LZV54" s="64"/>
      <c r="LZW54" s="64"/>
      <c r="LZX54" s="64"/>
      <c r="LZY54" s="64"/>
      <c r="LZZ54" s="64"/>
      <c r="MAA54" s="64"/>
      <c r="MAB54" s="64"/>
      <c r="MAC54" s="64"/>
      <c r="MAD54" s="64"/>
      <c r="MAE54" s="64"/>
      <c r="MAF54" s="64"/>
      <c r="MAG54" s="64"/>
      <c r="MAH54" s="64"/>
      <c r="MAI54" s="64"/>
      <c r="MAJ54" s="64"/>
      <c r="MAK54" s="64"/>
      <c r="MAL54" s="64"/>
      <c r="MAM54" s="64"/>
      <c r="MAN54" s="64"/>
      <c r="MAO54" s="64"/>
      <c r="MAP54" s="64"/>
      <c r="MAQ54" s="64"/>
      <c r="MAR54" s="64"/>
      <c r="MAS54" s="64"/>
      <c r="MAT54" s="64"/>
      <c r="MAU54" s="64"/>
      <c r="MAV54" s="64"/>
      <c r="MAW54" s="64"/>
      <c r="MAX54" s="64"/>
      <c r="MAY54" s="64"/>
      <c r="MAZ54" s="64"/>
      <c r="MBA54" s="64"/>
      <c r="MBB54" s="64"/>
      <c r="MBC54" s="64"/>
      <c r="MBD54" s="64"/>
      <c r="MBE54" s="64"/>
      <c r="MBF54" s="64"/>
      <c r="MBG54" s="64"/>
      <c r="MBH54" s="64"/>
      <c r="MBI54" s="64"/>
      <c r="MBJ54" s="64"/>
      <c r="MBK54" s="64"/>
      <c r="MBL54" s="64"/>
      <c r="MBM54" s="64"/>
      <c r="MBN54" s="64"/>
      <c r="MBO54" s="64"/>
      <c r="MBP54" s="64"/>
      <c r="MBQ54" s="64"/>
      <c r="MBR54" s="64"/>
      <c r="MBS54" s="64"/>
      <c r="MBT54" s="64"/>
      <c r="MBU54" s="64"/>
      <c r="MBV54" s="64"/>
      <c r="MBW54" s="64"/>
      <c r="MBX54" s="64"/>
      <c r="MBY54" s="64"/>
      <c r="MBZ54" s="64"/>
      <c r="MCA54" s="64"/>
      <c r="MCB54" s="64"/>
      <c r="MCC54" s="64"/>
      <c r="MCD54" s="64"/>
      <c r="MCE54" s="64"/>
      <c r="MCF54" s="64"/>
      <c r="MCG54" s="64"/>
      <c r="MCH54" s="64"/>
      <c r="MCI54" s="64"/>
      <c r="MCJ54" s="64"/>
      <c r="MCK54" s="64"/>
      <c r="MCL54" s="64"/>
      <c r="MCM54" s="64"/>
      <c r="MCN54" s="64"/>
      <c r="MCO54" s="64"/>
      <c r="MCP54" s="64"/>
      <c r="MCQ54" s="64"/>
      <c r="MCR54" s="64"/>
      <c r="MCS54" s="64"/>
      <c r="MCT54" s="64"/>
      <c r="MCU54" s="64"/>
      <c r="MCV54" s="64"/>
      <c r="MCW54" s="64"/>
      <c r="MCX54" s="64"/>
      <c r="MCY54" s="64"/>
      <c r="MCZ54" s="64"/>
      <c r="MDA54" s="64"/>
      <c r="MDB54" s="64"/>
      <c r="MDC54" s="64"/>
      <c r="MDD54" s="64"/>
      <c r="MDE54" s="64"/>
      <c r="MDF54" s="64"/>
      <c r="MDG54" s="64"/>
      <c r="MDH54" s="64"/>
      <c r="MDI54" s="64"/>
      <c r="MDJ54" s="64"/>
      <c r="MDK54" s="64"/>
      <c r="MDL54" s="64"/>
      <c r="MDM54" s="64"/>
      <c r="MDN54" s="64"/>
      <c r="MDO54" s="64"/>
      <c r="MDP54" s="64"/>
      <c r="MDQ54" s="64"/>
      <c r="MDR54" s="64"/>
      <c r="MDS54" s="64"/>
      <c r="MDT54" s="64"/>
      <c r="MDU54" s="64"/>
      <c r="MDV54" s="64"/>
      <c r="MDW54" s="64"/>
      <c r="MDX54" s="64"/>
      <c r="MDY54" s="64"/>
      <c r="MDZ54" s="64"/>
      <c r="MEA54" s="64"/>
      <c r="MEB54" s="64"/>
      <c r="MEC54" s="64"/>
      <c r="MED54" s="64"/>
      <c r="MEE54" s="64"/>
      <c r="MEF54" s="64"/>
      <c r="MEG54" s="64"/>
      <c r="MEH54" s="64"/>
      <c r="MEI54" s="64"/>
      <c r="MEJ54" s="64"/>
      <c r="MEK54" s="64"/>
      <c r="MEL54" s="64"/>
      <c r="MEM54" s="64"/>
      <c r="MEN54" s="64"/>
      <c r="MEO54" s="64"/>
      <c r="MEP54" s="64"/>
      <c r="MEQ54" s="64"/>
      <c r="MER54" s="64"/>
      <c r="MES54" s="64"/>
      <c r="MET54" s="64"/>
      <c r="MEU54" s="64"/>
      <c r="MEV54" s="64"/>
      <c r="MEW54" s="64"/>
      <c r="MEX54" s="64"/>
      <c r="MEY54" s="64"/>
      <c r="MEZ54" s="64"/>
      <c r="MFA54" s="64"/>
      <c r="MFB54" s="64"/>
      <c r="MFC54" s="64"/>
      <c r="MFD54" s="64"/>
      <c r="MFE54" s="64"/>
      <c r="MFF54" s="64"/>
      <c r="MFG54" s="64"/>
      <c r="MFH54" s="64"/>
      <c r="MFI54" s="64"/>
      <c r="MFJ54" s="64"/>
      <c r="MFK54" s="64"/>
      <c r="MFL54" s="64"/>
      <c r="MFM54" s="64"/>
      <c r="MFN54" s="64"/>
      <c r="MFO54" s="64"/>
      <c r="MFP54" s="64"/>
      <c r="MFQ54" s="64"/>
      <c r="MFR54" s="64"/>
      <c r="MFS54" s="64"/>
      <c r="MFT54" s="64"/>
      <c r="MFU54" s="64"/>
      <c r="MFV54" s="64"/>
      <c r="MFW54" s="64"/>
      <c r="MFX54" s="64"/>
      <c r="MFY54" s="64"/>
      <c r="MFZ54" s="64"/>
      <c r="MGA54" s="64"/>
      <c r="MGB54" s="64"/>
      <c r="MGC54" s="64"/>
      <c r="MGD54" s="64"/>
      <c r="MGE54" s="64"/>
      <c r="MGF54" s="64"/>
      <c r="MGG54" s="64"/>
      <c r="MGH54" s="64"/>
      <c r="MGI54" s="64"/>
      <c r="MGJ54" s="64"/>
      <c r="MGK54" s="64"/>
      <c r="MGL54" s="64"/>
      <c r="MGM54" s="64"/>
      <c r="MGN54" s="64"/>
      <c r="MGO54" s="64"/>
      <c r="MGP54" s="64"/>
      <c r="MGQ54" s="64"/>
      <c r="MGR54" s="64"/>
      <c r="MGS54" s="64"/>
      <c r="MGT54" s="64"/>
      <c r="MGU54" s="64"/>
      <c r="MGV54" s="64"/>
      <c r="MGW54" s="64"/>
      <c r="MGX54" s="64"/>
      <c r="MGY54" s="64"/>
      <c r="MGZ54" s="64"/>
      <c r="MHA54" s="64"/>
      <c r="MHB54" s="64"/>
      <c r="MHC54" s="64"/>
      <c r="MHD54" s="64"/>
      <c r="MHE54" s="64"/>
      <c r="MHF54" s="64"/>
      <c r="MHG54" s="64"/>
      <c r="MHH54" s="64"/>
      <c r="MHI54" s="64"/>
      <c r="MHJ54" s="64"/>
      <c r="MHK54" s="64"/>
      <c r="MHL54" s="64"/>
      <c r="MHM54" s="64"/>
      <c r="MHN54" s="64"/>
      <c r="MHO54" s="64"/>
      <c r="MHP54" s="64"/>
      <c r="MHQ54" s="64"/>
      <c r="MHR54" s="64"/>
      <c r="MHS54" s="64"/>
      <c r="MHT54" s="64"/>
      <c r="MHU54" s="64"/>
      <c r="MHV54" s="64"/>
      <c r="MHW54" s="64"/>
      <c r="MHX54" s="64"/>
      <c r="MHY54" s="64"/>
      <c r="MHZ54" s="64"/>
      <c r="MIA54" s="64"/>
      <c r="MIB54" s="64"/>
      <c r="MIC54" s="64"/>
      <c r="MID54" s="64"/>
      <c r="MIE54" s="64"/>
      <c r="MIF54" s="64"/>
      <c r="MIG54" s="64"/>
      <c r="MIH54" s="64"/>
      <c r="MII54" s="64"/>
      <c r="MIJ54" s="64"/>
      <c r="MIK54" s="64"/>
      <c r="MIL54" s="64"/>
      <c r="MIM54" s="64"/>
      <c r="MIN54" s="64"/>
      <c r="MIO54" s="64"/>
      <c r="MIP54" s="64"/>
      <c r="MIQ54" s="64"/>
      <c r="MIR54" s="64"/>
      <c r="MIS54" s="64"/>
      <c r="MIT54" s="64"/>
      <c r="MIU54" s="64"/>
      <c r="MIV54" s="64"/>
      <c r="MIW54" s="64"/>
      <c r="MIX54" s="64"/>
      <c r="MIY54" s="64"/>
      <c r="MIZ54" s="64"/>
      <c r="MJA54" s="64"/>
      <c r="MJB54" s="64"/>
      <c r="MJC54" s="64"/>
      <c r="MJD54" s="64"/>
      <c r="MJE54" s="64"/>
      <c r="MJF54" s="64"/>
      <c r="MJG54" s="64"/>
      <c r="MJH54" s="64"/>
      <c r="MJI54" s="64"/>
      <c r="MJJ54" s="64"/>
      <c r="MJK54" s="64"/>
      <c r="MJL54" s="64"/>
      <c r="MJM54" s="64"/>
      <c r="MJN54" s="64"/>
      <c r="MJO54" s="64"/>
      <c r="MJP54" s="64"/>
      <c r="MJQ54" s="64"/>
      <c r="MJR54" s="64"/>
      <c r="MJS54" s="64"/>
      <c r="MJT54" s="64"/>
      <c r="MJU54" s="64"/>
      <c r="MJV54" s="64"/>
      <c r="MJW54" s="64"/>
      <c r="MJX54" s="64"/>
      <c r="MJY54" s="64"/>
      <c r="MJZ54" s="64"/>
      <c r="MKA54" s="64"/>
      <c r="MKB54" s="64"/>
      <c r="MKC54" s="64"/>
      <c r="MKD54" s="64"/>
      <c r="MKE54" s="64"/>
      <c r="MKF54" s="64"/>
      <c r="MKG54" s="64"/>
      <c r="MKH54" s="64"/>
      <c r="MKI54" s="64"/>
      <c r="MKJ54" s="64"/>
      <c r="MKK54" s="64"/>
      <c r="MKL54" s="64"/>
      <c r="MKM54" s="64"/>
      <c r="MKN54" s="64"/>
      <c r="MKO54" s="64"/>
      <c r="MKP54" s="64"/>
      <c r="MKQ54" s="64"/>
      <c r="MKR54" s="64"/>
      <c r="MKS54" s="64"/>
      <c r="MKT54" s="64"/>
      <c r="MKU54" s="64"/>
      <c r="MKV54" s="64"/>
      <c r="MKW54" s="64"/>
      <c r="MKX54" s="64"/>
      <c r="MKY54" s="64"/>
      <c r="MKZ54" s="64"/>
      <c r="MLA54" s="64"/>
      <c r="MLB54" s="64"/>
      <c r="MLC54" s="64"/>
      <c r="MLD54" s="64"/>
      <c r="MLE54" s="64"/>
      <c r="MLF54" s="64"/>
      <c r="MLG54" s="64"/>
      <c r="MLH54" s="64"/>
      <c r="MLI54" s="64"/>
      <c r="MLJ54" s="64"/>
      <c r="MLK54" s="64"/>
      <c r="MLL54" s="64"/>
      <c r="MLM54" s="64"/>
      <c r="MLN54" s="64"/>
      <c r="MLO54" s="64"/>
      <c r="MLP54" s="64"/>
      <c r="MLQ54" s="64"/>
      <c r="MLR54" s="64"/>
      <c r="MLS54" s="64"/>
      <c r="MLT54" s="64"/>
      <c r="MLU54" s="64"/>
      <c r="MLV54" s="64"/>
      <c r="MLW54" s="64"/>
      <c r="MLX54" s="64"/>
      <c r="MLY54" s="64"/>
      <c r="MLZ54" s="64"/>
      <c r="MMA54" s="64"/>
      <c r="MMB54" s="64"/>
      <c r="MMC54" s="64"/>
      <c r="MMD54" s="64"/>
      <c r="MME54" s="64"/>
      <c r="MMF54" s="64"/>
      <c r="MMG54" s="64"/>
      <c r="MMH54" s="64"/>
      <c r="MMI54" s="64"/>
      <c r="MMJ54" s="64"/>
      <c r="MMK54" s="64"/>
      <c r="MML54" s="64"/>
      <c r="MMM54" s="64"/>
      <c r="MMN54" s="64"/>
      <c r="MMO54" s="64"/>
      <c r="MMP54" s="64"/>
      <c r="MMQ54" s="64"/>
      <c r="MMR54" s="64"/>
      <c r="MMS54" s="64"/>
      <c r="MMT54" s="64"/>
      <c r="MMU54" s="64"/>
      <c r="MMV54" s="64"/>
      <c r="MMW54" s="64"/>
      <c r="MMX54" s="64"/>
      <c r="MMY54" s="64"/>
      <c r="MMZ54" s="64"/>
      <c r="MNA54" s="64"/>
      <c r="MNB54" s="64"/>
      <c r="MNC54" s="64"/>
      <c r="MND54" s="64"/>
      <c r="MNE54" s="64"/>
      <c r="MNF54" s="64"/>
      <c r="MNG54" s="64"/>
      <c r="MNH54" s="64"/>
      <c r="MNI54" s="64"/>
      <c r="MNJ54" s="64"/>
      <c r="MNK54" s="64"/>
      <c r="MNL54" s="64"/>
      <c r="MNM54" s="64"/>
      <c r="MNN54" s="64"/>
      <c r="MNO54" s="64"/>
      <c r="MNP54" s="64"/>
      <c r="MNQ54" s="64"/>
      <c r="MNR54" s="64"/>
      <c r="MNS54" s="64"/>
      <c r="MNT54" s="64"/>
      <c r="MNU54" s="64"/>
      <c r="MNV54" s="64"/>
      <c r="MNW54" s="64"/>
      <c r="MNX54" s="64"/>
      <c r="MNY54" s="64"/>
      <c r="MNZ54" s="64"/>
      <c r="MOA54" s="64"/>
      <c r="MOB54" s="64"/>
      <c r="MOC54" s="64"/>
      <c r="MOD54" s="64"/>
      <c r="MOE54" s="64"/>
      <c r="MOF54" s="64"/>
      <c r="MOG54" s="64"/>
      <c r="MOH54" s="64"/>
      <c r="MOI54" s="64"/>
      <c r="MOJ54" s="64"/>
      <c r="MOK54" s="64"/>
      <c r="MOL54" s="64"/>
      <c r="MOM54" s="64"/>
      <c r="MON54" s="64"/>
      <c r="MOO54" s="64"/>
      <c r="MOP54" s="64"/>
      <c r="MOQ54" s="64"/>
      <c r="MOR54" s="64"/>
      <c r="MOS54" s="64"/>
      <c r="MOT54" s="64"/>
      <c r="MOU54" s="64"/>
      <c r="MOV54" s="64"/>
      <c r="MOW54" s="64"/>
      <c r="MOX54" s="64"/>
      <c r="MOY54" s="64"/>
      <c r="MOZ54" s="64"/>
      <c r="MPA54" s="64"/>
      <c r="MPB54" s="64"/>
      <c r="MPC54" s="64"/>
      <c r="MPD54" s="64"/>
      <c r="MPE54" s="64"/>
      <c r="MPF54" s="64"/>
      <c r="MPG54" s="64"/>
      <c r="MPH54" s="64"/>
      <c r="MPI54" s="64"/>
      <c r="MPJ54" s="64"/>
      <c r="MPK54" s="64"/>
      <c r="MPL54" s="64"/>
      <c r="MPM54" s="64"/>
      <c r="MPN54" s="64"/>
      <c r="MPO54" s="64"/>
      <c r="MPP54" s="64"/>
      <c r="MPQ54" s="64"/>
      <c r="MPR54" s="64"/>
      <c r="MPS54" s="64"/>
      <c r="MPT54" s="64"/>
      <c r="MPU54" s="64"/>
      <c r="MPV54" s="64"/>
      <c r="MPW54" s="64"/>
      <c r="MPX54" s="64"/>
      <c r="MPY54" s="64"/>
      <c r="MPZ54" s="64"/>
      <c r="MQA54" s="64"/>
      <c r="MQB54" s="64"/>
      <c r="MQC54" s="64"/>
      <c r="MQD54" s="64"/>
      <c r="MQE54" s="64"/>
      <c r="MQF54" s="64"/>
      <c r="MQG54" s="64"/>
      <c r="MQH54" s="64"/>
      <c r="MQI54" s="64"/>
      <c r="MQJ54" s="64"/>
      <c r="MQK54" s="64"/>
      <c r="MQL54" s="64"/>
      <c r="MQM54" s="64"/>
      <c r="MQN54" s="64"/>
      <c r="MQO54" s="64"/>
      <c r="MQP54" s="64"/>
      <c r="MQQ54" s="64"/>
      <c r="MQR54" s="64"/>
      <c r="MQS54" s="64"/>
      <c r="MQT54" s="64"/>
      <c r="MQU54" s="64"/>
      <c r="MQV54" s="64"/>
      <c r="MQW54" s="64"/>
      <c r="MQX54" s="64"/>
      <c r="MQY54" s="64"/>
      <c r="MQZ54" s="64"/>
      <c r="MRA54" s="64"/>
      <c r="MRB54" s="64"/>
      <c r="MRC54" s="64"/>
      <c r="MRD54" s="64"/>
      <c r="MRE54" s="64"/>
      <c r="MRF54" s="64"/>
      <c r="MRG54" s="64"/>
      <c r="MRH54" s="64"/>
      <c r="MRI54" s="64"/>
      <c r="MRJ54" s="64"/>
      <c r="MRK54" s="64"/>
      <c r="MRL54" s="64"/>
      <c r="MRM54" s="64"/>
      <c r="MRN54" s="64"/>
      <c r="MRO54" s="64"/>
      <c r="MRP54" s="64"/>
      <c r="MRQ54" s="64"/>
      <c r="MRR54" s="64"/>
      <c r="MRS54" s="64"/>
      <c r="MRT54" s="64"/>
      <c r="MRU54" s="64"/>
      <c r="MRV54" s="64"/>
      <c r="MRW54" s="64"/>
      <c r="MRX54" s="64"/>
      <c r="MRY54" s="64"/>
      <c r="MRZ54" s="64"/>
      <c r="MSA54" s="64"/>
      <c r="MSB54" s="64"/>
      <c r="MSC54" s="64"/>
      <c r="MSD54" s="64"/>
      <c r="MSE54" s="64"/>
      <c r="MSF54" s="64"/>
      <c r="MSG54" s="64"/>
      <c r="MSH54" s="64"/>
      <c r="MSI54" s="64"/>
      <c r="MSJ54" s="64"/>
      <c r="MSK54" s="64"/>
      <c r="MSL54" s="64"/>
      <c r="MSM54" s="64"/>
      <c r="MSN54" s="64"/>
      <c r="MSO54" s="64"/>
      <c r="MSP54" s="64"/>
      <c r="MSQ54" s="64"/>
      <c r="MSR54" s="64"/>
      <c r="MSS54" s="64"/>
      <c r="MST54" s="64"/>
      <c r="MSU54" s="64"/>
      <c r="MSV54" s="64"/>
      <c r="MSW54" s="64"/>
      <c r="MSX54" s="64"/>
      <c r="MSY54" s="64"/>
      <c r="MSZ54" s="64"/>
      <c r="MTA54" s="64"/>
      <c r="MTB54" s="64"/>
      <c r="MTC54" s="64"/>
      <c r="MTD54" s="64"/>
      <c r="MTE54" s="64"/>
      <c r="MTF54" s="64"/>
      <c r="MTG54" s="64"/>
      <c r="MTH54" s="64"/>
      <c r="MTI54" s="64"/>
      <c r="MTJ54" s="64"/>
      <c r="MTK54" s="64"/>
      <c r="MTL54" s="64"/>
      <c r="MTM54" s="64"/>
      <c r="MTN54" s="64"/>
      <c r="MTO54" s="64"/>
      <c r="MTP54" s="64"/>
      <c r="MTQ54" s="64"/>
      <c r="MTR54" s="64"/>
      <c r="MTS54" s="64"/>
      <c r="MTT54" s="64"/>
      <c r="MTU54" s="64"/>
      <c r="MTV54" s="64"/>
      <c r="MTW54" s="64"/>
      <c r="MTX54" s="64"/>
      <c r="MTY54" s="64"/>
      <c r="MTZ54" s="64"/>
      <c r="MUA54" s="64"/>
      <c r="MUB54" s="64"/>
      <c r="MUC54" s="64"/>
      <c r="MUD54" s="64"/>
      <c r="MUE54" s="64"/>
      <c r="MUF54" s="64"/>
      <c r="MUG54" s="64"/>
      <c r="MUH54" s="64"/>
      <c r="MUI54" s="64"/>
      <c r="MUJ54" s="64"/>
      <c r="MUK54" s="64"/>
      <c r="MUL54" s="64"/>
      <c r="MUM54" s="64"/>
      <c r="MUN54" s="64"/>
      <c r="MUO54" s="64"/>
      <c r="MUP54" s="64"/>
      <c r="MUQ54" s="64"/>
      <c r="MUR54" s="64"/>
      <c r="MUS54" s="64"/>
      <c r="MUT54" s="64"/>
      <c r="MUU54" s="64"/>
      <c r="MUV54" s="64"/>
      <c r="MUW54" s="64"/>
      <c r="MUX54" s="64"/>
      <c r="MUY54" s="64"/>
      <c r="MUZ54" s="64"/>
      <c r="MVA54" s="64"/>
      <c r="MVB54" s="64"/>
      <c r="MVC54" s="64"/>
      <c r="MVD54" s="64"/>
      <c r="MVE54" s="64"/>
      <c r="MVF54" s="64"/>
      <c r="MVG54" s="64"/>
      <c r="MVH54" s="64"/>
      <c r="MVI54" s="64"/>
      <c r="MVJ54" s="64"/>
      <c r="MVK54" s="64"/>
      <c r="MVL54" s="64"/>
      <c r="MVM54" s="64"/>
      <c r="MVN54" s="64"/>
      <c r="MVO54" s="64"/>
      <c r="MVP54" s="64"/>
      <c r="MVQ54" s="64"/>
      <c r="MVR54" s="64"/>
      <c r="MVS54" s="64"/>
      <c r="MVT54" s="64"/>
      <c r="MVU54" s="64"/>
      <c r="MVV54" s="64"/>
      <c r="MVW54" s="64"/>
      <c r="MVX54" s="64"/>
      <c r="MVY54" s="64"/>
      <c r="MVZ54" s="64"/>
      <c r="MWA54" s="64"/>
      <c r="MWB54" s="64"/>
      <c r="MWC54" s="64"/>
      <c r="MWD54" s="64"/>
      <c r="MWE54" s="64"/>
      <c r="MWF54" s="64"/>
      <c r="MWG54" s="64"/>
      <c r="MWH54" s="64"/>
      <c r="MWI54" s="64"/>
      <c r="MWJ54" s="64"/>
      <c r="MWK54" s="64"/>
      <c r="MWL54" s="64"/>
      <c r="MWM54" s="64"/>
      <c r="MWN54" s="64"/>
      <c r="MWO54" s="64"/>
      <c r="MWP54" s="64"/>
      <c r="MWQ54" s="64"/>
      <c r="MWR54" s="64"/>
      <c r="MWS54" s="64"/>
      <c r="MWT54" s="64"/>
      <c r="MWU54" s="64"/>
      <c r="MWV54" s="64"/>
      <c r="MWW54" s="64"/>
      <c r="MWX54" s="64"/>
      <c r="MWY54" s="64"/>
      <c r="MWZ54" s="64"/>
      <c r="MXA54" s="64"/>
      <c r="MXB54" s="64"/>
      <c r="MXC54" s="64"/>
      <c r="MXD54" s="64"/>
      <c r="MXE54" s="64"/>
      <c r="MXF54" s="64"/>
      <c r="MXG54" s="64"/>
      <c r="MXH54" s="64"/>
      <c r="MXI54" s="64"/>
      <c r="MXJ54" s="64"/>
      <c r="MXK54" s="64"/>
      <c r="MXL54" s="64"/>
      <c r="MXM54" s="64"/>
      <c r="MXN54" s="64"/>
      <c r="MXO54" s="64"/>
      <c r="MXP54" s="64"/>
      <c r="MXQ54" s="64"/>
      <c r="MXR54" s="64"/>
      <c r="MXS54" s="64"/>
      <c r="MXT54" s="64"/>
      <c r="MXU54" s="64"/>
      <c r="MXV54" s="64"/>
      <c r="MXW54" s="64"/>
      <c r="MXX54" s="64"/>
      <c r="MXY54" s="64"/>
      <c r="MXZ54" s="64"/>
      <c r="MYA54" s="64"/>
      <c r="MYB54" s="64"/>
      <c r="MYC54" s="64"/>
      <c r="MYD54" s="64"/>
      <c r="MYE54" s="64"/>
      <c r="MYF54" s="64"/>
      <c r="MYG54" s="64"/>
      <c r="MYH54" s="64"/>
      <c r="MYI54" s="64"/>
      <c r="MYJ54" s="64"/>
      <c r="MYK54" s="64"/>
      <c r="MYL54" s="64"/>
      <c r="MYM54" s="64"/>
      <c r="MYN54" s="64"/>
      <c r="MYO54" s="64"/>
      <c r="MYP54" s="64"/>
      <c r="MYQ54" s="64"/>
      <c r="MYR54" s="64"/>
      <c r="MYS54" s="64"/>
      <c r="MYT54" s="64"/>
      <c r="MYU54" s="64"/>
      <c r="MYV54" s="64"/>
      <c r="MYW54" s="64"/>
      <c r="MYX54" s="64"/>
      <c r="MYY54" s="64"/>
      <c r="MYZ54" s="64"/>
      <c r="MZA54" s="64"/>
      <c r="MZB54" s="64"/>
      <c r="MZC54" s="64"/>
      <c r="MZD54" s="64"/>
      <c r="MZE54" s="64"/>
      <c r="MZF54" s="64"/>
      <c r="MZG54" s="64"/>
      <c r="MZH54" s="64"/>
      <c r="MZI54" s="64"/>
      <c r="MZJ54" s="64"/>
      <c r="MZK54" s="64"/>
      <c r="MZL54" s="64"/>
      <c r="MZM54" s="64"/>
      <c r="MZN54" s="64"/>
      <c r="MZO54" s="64"/>
      <c r="MZP54" s="64"/>
      <c r="MZQ54" s="64"/>
      <c r="MZR54" s="64"/>
      <c r="MZS54" s="64"/>
      <c r="MZT54" s="64"/>
      <c r="MZU54" s="64"/>
      <c r="MZV54" s="64"/>
      <c r="MZW54" s="64"/>
      <c r="MZX54" s="64"/>
      <c r="MZY54" s="64"/>
      <c r="MZZ54" s="64"/>
      <c r="NAA54" s="64"/>
      <c r="NAB54" s="64"/>
      <c r="NAC54" s="64"/>
      <c r="NAD54" s="64"/>
      <c r="NAE54" s="64"/>
      <c r="NAF54" s="64"/>
      <c r="NAG54" s="64"/>
      <c r="NAH54" s="64"/>
      <c r="NAI54" s="64"/>
      <c r="NAJ54" s="64"/>
      <c r="NAK54" s="64"/>
      <c r="NAL54" s="64"/>
      <c r="NAM54" s="64"/>
      <c r="NAN54" s="64"/>
      <c r="NAO54" s="64"/>
      <c r="NAP54" s="64"/>
      <c r="NAQ54" s="64"/>
      <c r="NAR54" s="64"/>
      <c r="NAS54" s="64"/>
      <c r="NAT54" s="64"/>
      <c r="NAU54" s="64"/>
      <c r="NAV54" s="64"/>
      <c r="NAW54" s="64"/>
      <c r="NAX54" s="64"/>
      <c r="NAY54" s="64"/>
      <c r="NAZ54" s="64"/>
      <c r="NBA54" s="64"/>
      <c r="NBB54" s="64"/>
      <c r="NBC54" s="64"/>
      <c r="NBD54" s="64"/>
      <c r="NBE54" s="64"/>
      <c r="NBF54" s="64"/>
      <c r="NBG54" s="64"/>
      <c r="NBH54" s="64"/>
      <c r="NBI54" s="64"/>
      <c r="NBJ54" s="64"/>
      <c r="NBK54" s="64"/>
      <c r="NBL54" s="64"/>
      <c r="NBM54" s="64"/>
      <c r="NBN54" s="64"/>
      <c r="NBO54" s="64"/>
      <c r="NBP54" s="64"/>
      <c r="NBQ54" s="64"/>
      <c r="NBR54" s="64"/>
      <c r="NBS54" s="64"/>
      <c r="NBT54" s="64"/>
      <c r="NBU54" s="64"/>
      <c r="NBV54" s="64"/>
      <c r="NBW54" s="64"/>
      <c r="NBX54" s="64"/>
      <c r="NBY54" s="64"/>
      <c r="NBZ54" s="64"/>
      <c r="NCA54" s="64"/>
      <c r="NCB54" s="64"/>
      <c r="NCC54" s="64"/>
      <c r="NCD54" s="64"/>
      <c r="NCE54" s="64"/>
      <c r="NCF54" s="64"/>
      <c r="NCG54" s="64"/>
      <c r="NCH54" s="64"/>
      <c r="NCI54" s="64"/>
      <c r="NCJ54" s="64"/>
      <c r="NCK54" s="64"/>
      <c r="NCL54" s="64"/>
      <c r="NCM54" s="64"/>
      <c r="NCN54" s="64"/>
      <c r="NCO54" s="64"/>
      <c r="NCP54" s="64"/>
      <c r="NCQ54" s="64"/>
      <c r="NCR54" s="64"/>
      <c r="NCS54" s="64"/>
      <c r="NCT54" s="64"/>
      <c r="NCU54" s="64"/>
      <c r="NCV54" s="64"/>
      <c r="NCW54" s="64"/>
      <c r="NCX54" s="64"/>
      <c r="NCY54" s="64"/>
      <c r="NCZ54" s="64"/>
      <c r="NDA54" s="64"/>
      <c r="NDB54" s="64"/>
      <c r="NDC54" s="64"/>
      <c r="NDD54" s="64"/>
      <c r="NDE54" s="64"/>
      <c r="NDF54" s="64"/>
      <c r="NDG54" s="64"/>
      <c r="NDH54" s="64"/>
      <c r="NDI54" s="64"/>
      <c r="NDJ54" s="64"/>
      <c r="NDK54" s="64"/>
      <c r="NDL54" s="64"/>
      <c r="NDM54" s="64"/>
      <c r="NDN54" s="64"/>
      <c r="NDO54" s="64"/>
      <c r="NDP54" s="64"/>
      <c r="NDQ54" s="64"/>
      <c r="NDR54" s="64"/>
      <c r="NDS54" s="64"/>
      <c r="NDT54" s="64"/>
      <c r="NDU54" s="64"/>
      <c r="NDV54" s="64"/>
      <c r="NDW54" s="64"/>
      <c r="NDX54" s="64"/>
      <c r="NDY54" s="64"/>
      <c r="NDZ54" s="64"/>
      <c r="NEA54" s="64"/>
      <c r="NEB54" s="64"/>
      <c r="NEC54" s="64"/>
      <c r="NED54" s="64"/>
      <c r="NEE54" s="64"/>
      <c r="NEF54" s="64"/>
      <c r="NEG54" s="64"/>
      <c r="NEH54" s="64"/>
      <c r="NEI54" s="64"/>
      <c r="NEJ54" s="64"/>
      <c r="NEK54" s="64"/>
      <c r="NEL54" s="64"/>
      <c r="NEM54" s="64"/>
      <c r="NEN54" s="64"/>
      <c r="NEO54" s="64"/>
      <c r="NEP54" s="64"/>
      <c r="NEQ54" s="64"/>
      <c r="NER54" s="64"/>
      <c r="NES54" s="64"/>
      <c r="NET54" s="64"/>
      <c r="NEU54" s="64"/>
      <c r="NEV54" s="64"/>
      <c r="NEW54" s="64"/>
      <c r="NEX54" s="64"/>
      <c r="NEY54" s="64"/>
      <c r="NEZ54" s="64"/>
      <c r="NFA54" s="64"/>
      <c r="NFB54" s="64"/>
      <c r="NFC54" s="64"/>
      <c r="NFD54" s="64"/>
      <c r="NFE54" s="64"/>
      <c r="NFF54" s="64"/>
      <c r="NFG54" s="64"/>
      <c r="NFH54" s="64"/>
      <c r="NFI54" s="64"/>
      <c r="NFJ54" s="64"/>
      <c r="NFK54" s="64"/>
      <c r="NFL54" s="64"/>
      <c r="NFM54" s="64"/>
      <c r="NFN54" s="64"/>
      <c r="NFO54" s="64"/>
      <c r="NFP54" s="64"/>
      <c r="NFQ54" s="64"/>
      <c r="NFR54" s="64"/>
      <c r="NFS54" s="64"/>
      <c r="NFT54" s="64"/>
      <c r="NFU54" s="64"/>
      <c r="NFV54" s="64"/>
      <c r="NFW54" s="64"/>
      <c r="NFX54" s="64"/>
      <c r="NFY54" s="64"/>
      <c r="NFZ54" s="64"/>
      <c r="NGA54" s="64"/>
      <c r="NGB54" s="64"/>
      <c r="NGC54" s="64"/>
      <c r="NGD54" s="64"/>
      <c r="NGE54" s="64"/>
      <c r="NGF54" s="64"/>
      <c r="NGG54" s="64"/>
      <c r="NGH54" s="64"/>
      <c r="NGI54" s="64"/>
      <c r="NGJ54" s="64"/>
      <c r="NGK54" s="64"/>
      <c r="NGL54" s="64"/>
      <c r="NGM54" s="64"/>
      <c r="NGN54" s="64"/>
      <c r="NGO54" s="64"/>
      <c r="NGP54" s="64"/>
      <c r="NGQ54" s="64"/>
      <c r="NGR54" s="64"/>
      <c r="NGS54" s="64"/>
      <c r="NGT54" s="64"/>
      <c r="NGU54" s="64"/>
      <c r="NGV54" s="64"/>
      <c r="NGW54" s="64"/>
      <c r="NGX54" s="64"/>
      <c r="NGY54" s="64"/>
      <c r="NGZ54" s="64"/>
      <c r="NHA54" s="64"/>
      <c r="NHB54" s="64"/>
      <c r="NHC54" s="64"/>
      <c r="NHD54" s="64"/>
      <c r="NHE54" s="64"/>
      <c r="NHF54" s="64"/>
      <c r="NHG54" s="64"/>
      <c r="NHH54" s="64"/>
      <c r="NHI54" s="64"/>
      <c r="NHJ54" s="64"/>
      <c r="NHK54" s="64"/>
      <c r="NHL54" s="64"/>
      <c r="NHM54" s="64"/>
      <c r="NHN54" s="64"/>
      <c r="NHO54" s="64"/>
      <c r="NHP54" s="64"/>
      <c r="NHQ54" s="64"/>
      <c r="NHR54" s="64"/>
      <c r="NHS54" s="64"/>
      <c r="NHT54" s="64"/>
      <c r="NHU54" s="64"/>
      <c r="NHV54" s="64"/>
      <c r="NHW54" s="64"/>
      <c r="NHX54" s="64"/>
      <c r="NHY54" s="64"/>
      <c r="NHZ54" s="64"/>
      <c r="NIA54" s="64"/>
      <c r="NIB54" s="64"/>
      <c r="NIC54" s="64"/>
      <c r="NID54" s="64"/>
      <c r="NIE54" s="64"/>
      <c r="NIF54" s="64"/>
      <c r="NIG54" s="64"/>
      <c r="NIH54" s="64"/>
      <c r="NII54" s="64"/>
      <c r="NIJ54" s="64"/>
      <c r="NIK54" s="64"/>
      <c r="NIL54" s="64"/>
      <c r="NIM54" s="64"/>
      <c r="NIN54" s="64"/>
      <c r="NIO54" s="64"/>
      <c r="NIP54" s="64"/>
      <c r="NIQ54" s="64"/>
      <c r="NIR54" s="64"/>
      <c r="NIS54" s="64"/>
      <c r="NIT54" s="64"/>
      <c r="NIU54" s="64"/>
      <c r="NIV54" s="64"/>
      <c r="NIW54" s="64"/>
      <c r="NIX54" s="64"/>
      <c r="NIY54" s="64"/>
      <c r="NIZ54" s="64"/>
      <c r="NJA54" s="64"/>
      <c r="NJB54" s="64"/>
      <c r="NJC54" s="64"/>
      <c r="NJD54" s="64"/>
      <c r="NJE54" s="64"/>
      <c r="NJF54" s="64"/>
      <c r="NJG54" s="64"/>
      <c r="NJH54" s="64"/>
      <c r="NJI54" s="64"/>
      <c r="NJJ54" s="64"/>
      <c r="NJK54" s="64"/>
      <c r="NJL54" s="64"/>
      <c r="NJM54" s="64"/>
      <c r="NJN54" s="64"/>
      <c r="NJO54" s="64"/>
      <c r="NJP54" s="64"/>
      <c r="NJQ54" s="64"/>
      <c r="NJR54" s="64"/>
      <c r="NJS54" s="64"/>
      <c r="NJT54" s="64"/>
      <c r="NJU54" s="64"/>
      <c r="NJV54" s="64"/>
      <c r="NJW54" s="64"/>
      <c r="NJX54" s="64"/>
      <c r="NJY54" s="64"/>
      <c r="NJZ54" s="64"/>
      <c r="NKA54" s="64"/>
      <c r="NKB54" s="64"/>
      <c r="NKC54" s="64"/>
      <c r="NKD54" s="64"/>
      <c r="NKE54" s="64"/>
      <c r="NKF54" s="64"/>
      <c r="NKG54" s="64"/>
      <c r="NKH54" s="64"/>
      <c r="NKI54" s="64"/>
      <c r="NKJ54" s="64"/>
      <c r="NKK54" s="64"/>
      <c r="NKL54" s="64"/>
      <c r="NKM54" s="64"/>
      <c r="NKN54" s="64"/>
      <c r="NKO54" s="64"/>
      <c r="NKP54" s="64"/>
      <c r="NKQ54" s="64"/>
      <c r="NKR54" s="64"/>
      <c r="NKS54" s="64"/>
      <c r="NKT54" s="64"/>
      <c r="NKU54" s="64"/>
      <c r="NKV54" s="64"/>
      <c r="NKW54" s="64"/>
      <c r="NKX54" s="64"/>
      <c r="NKY54" s="64"/>
      <c r="NKZ54" s="64"/>
      <c r="NLA54" s="64"/>
      <c r="NLB54" s="64"/>
      <c r="NLC54" s="64"/>
      <c r="NLD54" s="64"/>
      <c r="NLE54" s="64"/>
      <c r="NLF54" s="64"/>
      <c r="NLG54" s="64"/>
      <c r="NLH54" s="64"/>
      <c r="NLI54" s="64"/>
      <c r="NLJ54" s="64"/>
      <c r="NLK54" s="64"/>
      <c r="NLL54" s="64"/>
      <c r="NLM54" s="64"/>
      <c r="NLN54" s="64"/>
      <c r="NLO54" s="64"/>
      <c r="NLP54" s="64"/>
      <c r="NLQ54" s="64"/>
      <c r="NLR54" s="64"/>
      <c r="NLS54" s="64"/>
      <c r="NLT54" s="64"/>
      <c r="NLU54" s="64"/>
      <c r="NLV54" s="64"/>
      <c r="NLW54" s="64"/>
      <c r="NLX54" s="64"/>
      <c r="NLY54" s="64"/>
      <c r="NLZ54" s="64"/>
      <c r="NMA54" s="64"/>
      <c r="NMB54" s="64"/>
      <c r="NMC54" s="64"/>
      <c r="NMD54" s="64"/>
      <c r="NME54" s="64"/>
      <c r="NMF54" s="64"/>
      <c r="NMG54" s="64"/>
      <c r="NMH54" s="64"/>
      <c r="NMI54" s="64"/>
      <c r="NMJ54" s="64"/>
      <c r="NMK54" s="64"/>
      <c r="NML54" s="64"/>
      <c r="NMM54" s="64"/>
      <c r="NMN54" s="64"/>
      <c r="NMO54" s="64"/>
      <c r="NMP54" s="64"/>
      <c r="NMQ54" s="64"/>
      <c r="NMR54" s="64"/>
      <c r="NMS54" s="64"/>
      <c r="NMT54" s="64"/>
      <c r="NMU54" s="64"/>
      <c r="NMV54" s="64"/>
      <c r="NMW54" s="64"/>
      <c r="NMX54" s="64"/>
      <c r="NMY54" s="64"/>
      <c r="NMZ54" s="64"/>
      <c r="NNA54" s="64"/>
      <c r="NNB54" s="64"/>
      <c r="NNC54" s="64"/>
      <c r="NND54" s="64"/>
      <c r="NNE54" s="64"/>
      <c r="NNF54" s="64"/>
      <c r="NNG54" s="64"/>
      <c r="NNH54" s="64"/>
      <c r="NNI54" s="64"/>
      <c r="NNJ54" s="64"/>
      <c r="NNK54" s="64"/>
      <c r="NNL54" s="64"/>
      <c r="NNM54" s="64"/>
      <c r="NNN54" s="64"/>
      <c r="NNO54" s="64"/>
      <c r="NNP54" s="64"/>
      <c r="NNQ54" s="64"/>
      <c r="NNR54" s="64"/>
      <c r="NNS54" s="64"/>
      <c r="NNT54" s="64"/>
      <c r="NNU54" s="64"/>
      <c r="NNV54" s="64"/>
      <c r="NNW54" s="64"/>
      <c r="NNX54" s="64"/>
      <c r="NNY54" s="64"/>
      <c r="NNZ54" s="64"/>
      <c r="NOA54" s="64"/>
      <c r="NOB54" s="64"/>
      <c r="NOC54" s="64"/>
      <c r="NOD54" s="64"/>
      <c r="NOE54" s="64"/>
      <c r="NOF54" s="64"/>
      <c r="NOG54" s="64"/>
      <c r="NOH54" s="64"/>
      <c r="NOI54" s="64"/>
      <c r="NOJ54" s="64"/>
      <c r="NOK54" s="64"/>
      <c r="NOL54" s="64"/>
      <c r="NOM54" s="64"/>
      <c r="NON54" s="64"/>
      <c r="NOO54" s="64"/>
      <c r="NOP54" s="64"/>
      <c r="NOQ54" s="64"/>
      <c r="NOR54" s="64"/>
      <c r="NOS54" s="64"/>
      <c r="NOT54" s="64"/>
      <c r="NOU54" s="64"/>
      <c r="NOV54" s="64"/>
      <c r="NOW54" s="64"/>
      <c r="NOX54" s="64"/>
      <c r="NOY54" s="64"/>
      <c r="NOZ54" s="64"/>
      <c r="NPA54" s="64"/>
      <c r="NPB54" s="64"/>
      <c r="NPC54" s="64"/>
      <c r="NPD54" s="64"/>
      <c r="NPE54" s="64"/>
      <c r="NPF54" s="64"/>
      <c r="NPG54" s="64"/>
      <c r="NPH54" s="64"/>
      <c r="NPI54" s="64"/>
      <c r="NPJ54" s="64"/>
      <c r="NPK54" s="64"/>
      <c r="NPL54" s="64"/>
      <c r="NPM54" s="64"/>
      <c r="NPN54" s="64"/>
      <c r="NPO54" s="64"/>
      <c r="NPP54" s="64"/>
      <c r="NPQ54" s="64"/>
      <c r="NPR54" s="64"/>
      <c r="NPS54" s="64"/>
      <c r="NPT54" s="64"/>
      <c r="NPU54" s="64"/>
      <c r="NPV54" s="64"/>
      <c r="NPW54" s="64"/>
      <c r="NPX54" s="64"/>
      <c r="NPY54" s="64"/>
      <c r="NPZ54" s="64"/>
      <c r="NQA54" s="64"/>
      <c r="NQB54" s="64"/>
      <c r="NQC54" s="64"/>
      <c r="NQD54" s="64"/>
      <c r="NQE54" s="64"/>
      <c r="NQF54" s="64"/>
      <c r="NQG54" s="64"/>
      <c r="NQH54" s="64"/>
      <c r="NQI54" s="64"/>
      <c r="NQJ54" s="64"/>
      <c r="NQK54" s="64"/>
      <c r="NQL54" s="64"/>
      <c r="NQM54" s="64"/>
      <c r="NQN54" s="64"/>
      <c r="NQO54" s="64"/>
      <c r="NQP54" s="64"/>
      <c r="NQQ54" s="64"/>
      <c r="NQR54" s="64"/>
      <c r="NQS54" s="64"/>
      <c r="NQT54" s="64"/>
      <c r="NQU54" s="64"/>
      <c r="NQV54" s="64"/>
      <c r="NQW54" s="64"/>
      <c r="NQX54" s="64"/>
      <c r="NQY54" s="64"/>
      <c r="NQZ54" s="64"/>
      <c r="NRA54" s="64"/>
      <c r="NRB54" s="64"/>
      <c r="NRC54" s="64"/>
      <c r="NRD54" s="64"/>
      <c r="NRE54" s="64"/>
      <c r="NRF54" s="64"/>
      <c r="NRG54" s="64"/>
      <c r="NRH54" s="64"/>
      <c r="NRI54" s="64"/>
      <c r="NRJ54" s="64"/>
      <c r="NRK54" s="64"/>
      <c r="NRL54" s="64"/>
      <c r="NRM54" s="64"/>
      <c r="NRN54" s="64"/>
      <c r="NRO54" s="64"/>
      <c r="NRP54" s="64"/>
      <c r="NRQ54" s="64"/>
      <c r="NRR54" s="64"/>
      <c r="NRS54" s="64"/>
      <c r="NRT54" s="64"/>
      <c r="NRU54" s="64"/>
      <c r="NRV54" s="64"/>
      <c r="NRW54" s="64"/>
      <c r="NRX54" s="64"/>
      <c r="NRY54" s="64"/>
      <c r="NRZ54" s="64"/>
      <c r="NSA54" s="64"/>
      <c r="NSB54" s="64"/>
      <c r="NSC54" s="64"/>
      <c r="NSD54" s="64"/>
      <c r="NSE54" s="64"/>
      <c r="NSF54" s="64"/>
      <c r="NSG54" s="64"/>
      <c r="NSH54" s="64"/>
      <c r="NSI54" s="64"/>
      <c r="NSJ54" s="64"/>
      <c r="NSK54" s="64"/>
      <c r="NSL54" s="64"/>
      <c r="NSM54" s="64"/>
      <c r="NSN54" s="64"/>
      <c r="NSO54" s="64"/>
      <c r="NSP54" s="64"/>
      <c r="NSQ54" s="64"/>
      <c r="NSR54" s="64"/>
      <c r="NSS54" s="64"/>
      <c r="NST54" s="64"/>
      <c r="NSU54" s="64"/>
      <c r="NSV54" s="64"/>
      <c r="NSW54" s="64"/>
      <c r="NSX54" s="64"/>
      <c r="NSY54" s="64"/>
      <c r="NSZ54" s="64"/>
      <c r="NTA54" s="64"/>
      <c r="NTB54" s="64"/>
      <c r="NTC54" s="64"/>
      <c r="NTD54" s="64"/>
      <c r="NTE54" s="64"/>
      <c r="NTF54" s="64"/>
      <c r="NTG54" s="64"/>
      <c r="NTH54" s="64"/>
      <c r="NTI54" s="64"/>
      <c r="NTJ54" s="64"/>
      <c r="NTK54" s="64"/>
      <c r="NTL54" s="64"/>
      <c r="NTM54" s="64"/>
      <c r="NTN54" s="64"/>
      <c r="NTO54" s="64"/>
      <c r="NTP54" s="64"/>
      <c r="NTQ54" s="64"/>
      <c r="NTR54" s="64"/>
      <c r="NTS54" s="64"/>
      <c r="NTT54" s="64"/>
      <c r="NTU54" s="64"/>
      <c r="NTV54" s="64"/>
      <c r="NTW54" s="64"/>
      <c r="NTX54" s="64"/>
      <c r="NTY54" s="64"/>
      <c r="NTZ54" s="64"/>
      <c r="NUA54" s="64"/>
      <c r="NUB54" s="64"/>
      <c r="NUC54" s="64"/>
      <c r="NUD54" s="64"/>
      <c r="NUE54" s="64"/>
      <c r="NUF54" s="64"/>
      <c r="NUG54" s="64"/>
      <c r="NUH54" s="64"/>
      <c r="NUI54" s="64"/>
      <c r="NUJ54" s="64"/>
      <c r="NUK54" s="64"/>
      <c r="NUL54" s="64"/>
      <c r="NUM54" s="64"/>
      <c r="NUN54" s="64"/>
      <c r="NUO54" s="64"/>
      <c r="NUP54" s="64"/>
      <c r="NUQ54" s="64"/>
      <c r="NUR54" s="64"/>
      <c r="NUS54" s="64"/>
      <c r="NUT54" s="64"/>
      <c r="NUU54" s="64"/>
      <c r="NUV54" s="64"/>
      <c r="NUW54" s="64"/>
      <c r="NUX54" s="64"/>
      <c r="NUY54" s="64"/>
      <c r="NUZ54" s="64"/>
      <c r="NVA54" s="64"/>
      <c r="NVB54" s="64"/>
      <c r="NVC54" s="64"/>
      <c r="NVD54" s="64"/>
      <c r="NVE54" s="64"/>
      <c r="NVF54" s="64"/>
      <c r="NVG54" s="64"/>
      <c r="NVH54" s="64"/>
      <c r="NVI54" s="64"/>
      <c r="NVJ54" s="64"/>
      <c r="NVK54" s="64"/>
      <c r="NVL54" s="64"/>
      <c r="NVM54" s="64"/>
      <c r="NVN54" s="64"/>
      <c r="NVO54" s="64"/>
      <c r="NVP54" s="64"/>
      <c r="NVQ54" s="64"/>
      <c r="NVR54" s="64"/>
      <c r="NVS54" s="64"/>
      <c r="NVT54" s="64"/>
      <c r="NVU54" s="64"/>
      <c r="NVV54" s="64"/>
      <c r="NVW54" s="64"/>
      <c r="NVX54" s="64"/>
      <c r="NVY54" s="64"/>
      <c r="NVZ54" s="64"/>
      <c r="NWA54" s="64"/>
      <c r="NWB54" s="64"/>
      <c r="NWC54" s="64"/>
      <c r="NWD54" s="64"/>
      <c r="NWE54" s="64"/>
      <c r="NWF54" s="64"/>
      <c r="NWG54" s="64"/>
      <c r="NWH54" s="64"/>
      <c r="NWI54" s="64"/>
      <c r="NWJ54" s="64"/>
      <c r="NWK54" s="64"/>
      <c r="NWL54" s="64"/>
      <c r="NWM54" s="64"/>
      <c r="NWN54" s="64"/>
      <c r="NWO54" s="64"/>
      <c r="NWP54" s="64"/>
      <c r="NWQ54" s="64"/>
      <c r="NWR54" s="64"/>
      <c r="NWS54" s="64"/>
      <c r="NWT54" s="64"/>
      <c r="NWU54" s="64"/>
      <c r="NWV54" s="64"/>
      <c r="NWW54" s="64"/>
      <c r="NWX54" s="64"/>
      <c r="NWY54" s="64"/>
      <c r="NWZ54" s="64"/>
      <c r="NXA54" s="64"/>
      <c r="NXB54" s="64"/>
      <c r="NXC54" s="64"/>
      <c r="NXD54" s="64"/>
      <c r="NXE54" s="64"/>
      <c r="NXF54" s="64"/>
      <c r="NXG54" s="64"/>
      <c r="NXH54" s="64"/>
      <c r="NXI54" s="64"/>
      <c r="NXJ54" s="64"/>
      <c r="NXK54" s="64"/>
      <c r="NXL54" s="64"/>
      <c r="NXM54" s="64"/>
      <c r="NXN54" s="64"/>
      <c r="NXO54" s="64"/>
      <c r="NXP54" s="64"/>
      <c r="NXQ54" s="64"/>
      <c r="NXR54" s="64"/>
      <c r="NXS54" s="64"/>
      <c r="NXT54" s="64"/>
      <c r="NXU54" s="64"/>
      <c r="NXV54" s="64"/>
      <c r="NXW54" s="64"/>
      <c r="NXX54" s="64"/>
      <c r="NXY54" s="64"/>
      <c r="NXZ54" s="64"/>
      <c r="NYA54" s="64"/>
      <c r="NYB54" s="64"/>
      <c r="NYC54" s="64"/>
      <c r="NYD54" s="64"/>
      <c r="NYE54" s="64"/>
      <c r="NYF54" s="64"/>
      <c r="NYG54" s="64"/>
      <c r="NYH54" s="64"/>
      <c r="NYI54" s="64"/>
      <c r="NYJ54" s="64"/>
      <c r="NYK54" s="64"/>
      <c r="NYL54" s="64"/>
      <c r="NYM54" s="64"/>
      <c r="NYN54" s="64"/>
      <c r="NYO54" s="64"/>
      <c r="NYP54" s="64"/>
      <c r="NYQ54" s="64"/>
      <c r="NYR54" s="64"/>
      <c r="NYS54" s="64"/>
      <c r="NYT54" s="64"/>
      <c r="NYU54" s="64"/>
      <c r="NYV54" s="64"/>
      <c r="NYW54" s="64"/>
      <c r="NYX54" s="64"/>
      <c r="NYY54" s="64"/>
      <c r="NYZ54" s="64"/>
      <c r="NZA54" s="64"/>
      <c r="NZB54" s="64"/>
      <c r="NZC54" s="64"/>
      <c r="NZD54" s="64"/>
      <c r="NZE54" s="64"/>
      <c r="NZF54" s="64"/>
      <c r="NZG54" s="64"/>
      <c r="NZH54" s="64"/>
      <c r="NZI54" s="64"/>
      <c r="NZJ54" s="64"/>
      <c r="NZK54" s="64"/>
      <c r="NZL54" s="64"/>
      <c r="NZM54" s="64"/>
      <c r="NZN54" s="64"/>
      <c r="NZO54" s="64"/>
      <c r="NZP54" s="64"/>
      <c r="NZQ54" s="64"/>
      <c r="NZR54" s="64"/>
      <c r="NZS54" s="64"/>
      <c r="NZT54" s="64"/>
      <c r="NZU54" s="64"/>
      <c r="NZV54" s="64"/>
      <c r="NZW54" s="64"/>
      <c r="NZX54" s="64"/>
      <c r="NZY54" s="64"/>
      <c r="NZZ54" s="64"/>
      <c r="OAA54" s="64"/>
      <c r="OAB54" s="64"/>
      <c r="OAC54" s="64"/>
      <c r="OAD54" s="64"/>
      <c r="OAE54" s="64"/>
      <c r="OAF54" s="64"/>
      <c r="OAG54" s="64"/>
      <c r="OAH54" s="64"/>
      <c r="OAI54" s="64"/>
      <c r="OAJ54" s="64"/>
      <c r="OAK54" s="64"/>
      <c r="OAL54" s="64"/>
      <c r="OAM54" s="64"/>
      <c r="OAN54" s="64"/>
      <c r="OAO54" s="64"/>
      <c r="OAP54" s="64"/>
      <c r="OAQ54" s="64"/>
      <c r="OAR54" s="64"/>
      <c r="OAS54" s="64"/>
      <c r="OAT54" s="64"/>
      <c r="OAU54" s="64"/>
      <c r="OAV54" s="64"/>
      <c r="OAW54" s="64"/>
      <c r="OAX54" s="64"/>
      <c r="OAY54" s="64"/>
      <c r="OAZ54" s="64"/>
      <c r="OBA54" s="64"/>
      <c r="OBB54" s="64"/>
      <c r="OBC54" s="64"/>
      <c r="OBD54" s="64"/>
      <c r="OBE54" s="64"/>
      <c r="OBF54" s="64"/>
      <c r="OBG54" s="64"/>
      <c r="OBH54" s="64"/>
      <c r="OBI54" s="64"/>
      <c r="OBJ54" s="64"/>
      <c r="OBK54" s="64"/>
      <c r="OBL54" s="64"/>
      <c r="OBM54" s="64"/>
      <c r="OBN54" s="64"/>
      <c r="OBO54" s="64"/>
      <c r="OBP54" s="64"/>
      <c r="OBQ54" s="64"/>
      <c r="OBR54" s="64"/>
      <c r="OBS54" s="64"/>
      <c r="OBT54" s="64"/>
      <c r="OBU54" s="64"/>
      <c r="OBV54" s="64"/>
      <c r="OBW54" s="64"/>
      <c r="OBX54" s="64"/>
      <c r="OBY54" s="64"/>
      <c r="OBZ54" s="64"/>
      <c r="OCA54" s="64"/>
      <c r="OCB54" s="64"/>
      <c r="OCC54" s="64"/>
      <c r="OCD54" s="64"/>
      <c r="OCE54" s="64"/>
      <c r="OCF54" s="64"/>
      <c r="OCG54" s="64"/>
      <c r="OCH54" s="64"/>
      <c r="OCI54" s="64"/>
      <c r="OCJ54" s="64"/>
      <c r="OCK54" s="64"/>
      <c r="OCL54" s="64"/>
      <c r="OCM54" s="64"/>
      <c r="OCN54" s="64"/>
      <c r="OCO54" s="64"/>
      <c r="OCP54" s="64"/>
      <c r="OCQ54" s="64"/>
      <c r="OCR54" s="64"/>
      <c r="OCS54" s="64"/>
      <c r="OCT54" s="64"/>
      <c r="OCU54" s="64"/>
      <c r="OCV54" s="64"/>
      <c r="OCW54" s="64"/>
      <c r="OCX54" s="64"/>
      <c r="OCY54" s="64"/>
      <c r="OCZ54" s="64"/>
      <c r="ODA54" s="64"/>
      <c r="ODB54" s="64"/>
      <c r="ODC54" s="64"/>
      <c r="ODD54" s="64"/>
      <c r="ODE54" s="64"/>
      <c r="ODF54" s="64"/>
      <c r="ODG54" s="64"/>
      <c r="ODH54" s="64"/>
      <c r="ODI54" s="64"/>
      <c r="ODJ54" s="64"/>
      <c r="ODK54" s="64"/>
      <c r="ODL54" s="64"/>
      <c r="ODM54" s="64"/>
      <c r="ODN54" s="64"/>
      <c r="ODO54" s="64"/>
      <c r="ODP54" s="64"/>
      <c r="ODQ54" s="64"/>
      <c r="ODR54" s="64"/>
      <c r="ODS54" s="64"/>
      <c r="ODT54" s="64"/>
      <c r="ODU54" s="64"/>
      <c r="ODV54" s="64"/>
      <c r="ODW54" s="64"/>
      <c r="ODX54" s="64"/>
      <c r="ODY54" s="64"/>
      <c r="ODZ54" s="64"/>
      <c r="OEA54" s="64"/>
      <c r="OEB54" s="64"/>
      <c r="OEC54" s="64"/>
      <c r="OED54" s="64"/>
      <c r="OEE54" s="64"/>
      <c r="OEF54" s="64"/>
      <c r="OEG54" s="64"/>
      <c r="OEH54" s="64"/>
      <c r="OEI54" s="64"/>
      <c r="OEJ54" s="64"/>
      <c r="OEK54" s="64"/>
      <c r="OEL54" s="64"/>
      <c r="OEM54" s="64"/>
      <c r="OEN54" s="64"/>
      <c r="OEO54" s="64"/>
      <c r="OEP54" s="64"/>
      <c r="OEQ54" s="64"/>
      <c r="OER54" s="64"/>
      <c r="OES54" s="64"/>
      <c r="OET54" s="64"/>
      <c r="OEU54" s="64"/>
      <c r="OEV54" s="64"/>
      <c r="OEW54" s="64"/>
      <c r="OEX54" s="64"/>
      <c r="OEY54" s="64"/>
      <c r="OEZ54" s="64"/>
      <c r="OFA54" s="64"/>
      <c r="OFB54" s="64"/>
      <c r="OFC54" s="64"/>
      <c r="OFD54" s="64"/>
      <c r="OFE54" s="64"/>
      <c r="OFF54" s="64"/>
      <c r="OFG54" s="64"/>
      <c r="OFH54" s="64"/>
      <c r="OFI54" s="64"/>
      <c r="OFJ54" s="64"/>
      <c r="OFK54" s="64"/>
      <c r="OFL54" s="64"/>
      <c r="OFM54" s="64"/>
      <c r="OFN54" s="64"/>
      <c r="OFO54" s="64"/>
      <c r="OFP54" s="64"/>
      <c r="OFQ54" s="64"/>
      <c r="OFR54" s="64"/>
      <c r="OFS54" s="64"/>
      <c r="OFT54" s="64"/>
      <c r="OFU54" s="64"/>
      <c r="OFV54" s="64"/>
      <c r="OFW54" s="64"/>
      <c r="OFX54" s="64"/>
      <c r="OFY54" s="64"/>
      <c r="OFZ54" s="64"/>
      <c r="OGA54" s="64"/>
      <c r="OGB54" s="64"/>
      <c r="OGC54" s="64"/>
      <c r="OGD54" s="64"/>
      <c r="OGE54" s="64"/>
      <c r="OGF54" s="64"/>
      <c r="OGG54" s="64"/>
      <c r="OGH54" s="64"/>
      <c r="OGI54" s="64"/>
      <c r="OGJ54" s="64"/>
      <c r="OGK54" s="64"/>
      <c r="OGL54" s="64"/>
      <c r="OGM54" s="64"/>
      <c r="OGN54" s="64"/>
      <c r="OGO54" s="64"/>
      <c r="OGP54" s="64"/>
      <c r="OGQ54" s="64"/>
      <c r="OGR54" s="64"/>
      <c r="OGS54" s="64"/>
      <c r="OGT54" s="64"/>
      <c r="OGU54" s="64"/>
      <c r="OGV54" s="64"/>
      <c r="OGW54" s="64"/>
      <c r="OGX54" s="64"/>
      <c r="OGY54" s="64"/>
      <c r="OGZ54" s="64"/>
      <c r="OHA54" s="64"/>
      <c r="OHB54" s="64"/>
      <c r="OHC54" s="64"/>
      <c r="OHD54" s="64"/>
      <c r="OHE54" s="64"/>
      <c r="OHF54" s="64"/>
      <c r="OHG54" s="64"/>
      <c r="OHH54" s="64"/>
      <c r="OHI54" s="64"/>
      <c r="OHJ54" s="64"/>
      <c r="OHK54" s="64"/>
      <c r="OHL54" s="64"/>
      <c r="OHM54" s="64"/>
      <c r="OHN54" s="64"/>
      <c r="OHO54" s="64"/>
      <c r="OHP54" s="64"/>
      <c r="OHQ54" s="64"/>
      <c r="OHR54" s="64"/>
      <c r="OHS54" s="64"/>
      <c r="OHT54" s="64"/>
      <c r="OHU54" s="64"/>
      <c r="OHV54" s="64"/>
      <c r="OHW54" s="64"/>
      <c r="OHX54" s="64"/>
      <c r="OHY54" s="64"/>
      <c r="OHZ54" s="64"/>
      <c r="OIA54" s="64"/>
      <c r="OIB54" s="64"/>
      <c r="OIC54" s="64"/>
      <c r="OID54" s="64"/>
      <c r="OIE54" s="64"/>
      <c r="OIF54" s="64"/>
      <c r="OIG54" s="64"/>
      <c r="OIH54" s="64"/>
      <c r="OII54" s="64"/>
      <c r="OIJ54" s="64"/>
      <c r="OIK54" s="64"/>
      <c r="OIL54" s="64"/>
      <c r="OIM54" s="64"/>
      <c r="OIN54" s="64"/>
      <c r="OIO54" s="64"/>
      <c r="OIP54" s="64"/>
      <c r="OIQ54" s="64"/>
      <c r="OIR54" s="64"/>
      <c r="OIS54" s="64"/>
      <c r="OIT54" s="64"/>
      <c r="OIU54" s="64"/>
      <c r="OIV54" s="64"/>
      <c r="OIW54" s="64"/>
      <c r="OIX54" s="64"/>
      <c r="OIY54" s="64"/>
      <c r="OIZ54" s="64"/>
      <c r="OJA54" s="64"/>
      <c r="OJB54" s="64"/>
      <c r="OJC54" s="64"/>
      <c r="OJD54" s="64"/>
      <c r="OJE54" s="64"/>
      <c r="OJF54" s="64"/>
      <c r="OJG54" s="64"/>
      <c r="OJH54" s="64"/>
      <c r="OJI54" s="64"/>
      <c r="OJJ54" s="64"/>
      <c r="OJK54" s="64"/>
      <c r="OJL54" s="64"/>
      <c r="OJM54" s="64"/>
      <c r="OJN54" s="64"/>
      <c r="OJO54" s="64"/>
      <c r="OJP54" s="64"/>
      <c r="OJQ54" s="64"/>
      <c r="OJR54" s="64"/>
      <c r="OJS54" s="64"/>
      <c r="OJT54" s="64"/>
      <c r="OJU54" s="64"/>
      <c r="OJV54" s="64"/>
      <c r="OJW54" s="64"/>
      <c r="OJX54" s="64"/>
      <c r="OJY54" s="64"/>
      <c r="OJZ54" s="64"/>
      <c r="OKA54" s="64"/>
      <c r="OKB54" s="64"/>
      <c r="OKC54" s="64"/>
      <c r="OKD54" s="64"/>
      <c r="OKE54" s="64"/>
      <c r="OKF54" s="64"/>
      <c r="OKG54" s="64"/>
      <c r="OKH54" s="64"/>
      <c r="OKI54" s="64"/>
      <c r="OKJ54" s="64"/>
      <c r="OKK54" s="64"/>
      <c r="OKL54" s="64"/>
      <c r="OKM54" s="64"/>
      <c r="OKN54" s="64"/>
      <c r="OKO54" s="64"/>
      <c r="OKP54" s="64"/>
      <c r="OKQ54" s="64"/>
      <c r="OKR54" s="64"/>
      <c r="OKS54" s="64"/>
      <c r="OKT54" s="64"/>
      <c r="OKU54" s="64"/>
      <c r="OKV54" s="64"/>
      <c r="OKW54" s="64"/>
      <c r="OKX54" s="64"/>
      <c r="OKY54" s="64"/>
      <c r="OKZ54" s="64"/>
      <c r="OLA54" s="64"/>
      <c r="OLB54" s="64"/>
      <c r="OLC54" s="64"/>
      <c r="OLD54" s="64"/>
      <c r="OLE54" s="64"/>
      <c r="OLF54" s="64"/>
      <c r="OLG54" s="64"/>
      <c r="OLH54" s="64"/>
      <c r="OLI54" s="64"/>
      <c r="OLJ54" s="64"/>
      <c r="OLK54" s="64"/>
      <c r="OLL54" s="64"/>
      <c r="OLM54" s="64"/>
      <c r="OLN54" s="64"/>
      <c r="OLO54" s="64"/>
      <c r="OLP54" s="64"/>
      <c r="OLQ54" s="64"/>
      <c r="OLR54" s="64"/>
      <c r="OLS54" s="64"/>
      <c r="OLT54" s="64"/>
      <c r="OLU54" s="64"/>
      <c r="OLV54" s="64"/>
      <c r="OLW54" s="64"/>
      <c r="OLX54" s="64"/>
      <c r="OLY54" s="64"/>
      <c r="OLZ54" s="64"/>
      <c r="OMA54" s="64"/>
      <c r="OMB54" s="64"/>
      <c r="OMC54" s="64"/>
      <c r="OMD54" s="64"/>
      <c r="OME54" s="64"/>
      <c r="OMF54" s="64"/>
      <c r="OMG54" s="64"/>
      <c r="OMH54" s="64"/>
      <c r="OMI54" s="64"/>
      <c r="OMJ54" s="64"/>
      <c r="OMK54" s="64"/>
      <c r="OML54" s="64"/>
      <c r="OMM54" s="64"/>
      <c r="OMN54" s="64"/>
      <c r="OMO54" s="64"/>
      <c r="OMP54" s="64"/>
      <c r="OMQ54" s="64"/>
      <c r="OMR54" s="64"/>
      <c r="OMS54" s="64"/>
      <c r="OMT54" s="64"/>
      <c r="OMU54" s="64"/>
      <c r="OMV54" s="64"/>
      <c r="OMW54" s="64"/>
      <c r="OMX54" s="64"/>
      <c r="OMY54" s="64"/>
      <c r="OMZ54" s="64"/>
      <c r="ONA54" s="64"/>
      <c r="ONB54" s="64"/>
      <c r="ONC54" s="64"/>
      <c r="OND54" s="64"/>
      <c r="ONE54" s="64"/>
      <c r="ONF54" s="64"/>
      <c r="ONG54" s="64"/>
      <c r="ONH54" s="64"/>
      <c r="ONI54" s="64"/>
      <c r="ONJ54" s="64"/>
      <c r="ONK54" s="64"/>
      <c r="ONL54" s="64"/>
      <c r="ONM54" s="64"/>
      <c r="ONN54" s="64"/>
      <c r="ONO54" s="64"/>
      <c r="ONP54" s="64"/>
      <c r="ONQ54" s="64"/>
      <c r="ONR54" s="64"/>
      <c r="ONS54" s="64"/>
      <c r="ONT54" s="64"/>
      <c r="ONU54" s="64"/>
      <c r="ONV54" s="64"/>
      <c r="ONW54" s="64"/>
      <c r="ONX54" s="64"/>
      <c r="ONY54" s="64"/>
      <c r="ONZ54" s="64"/>
      <c r="OOA54" s="64"/>
      <c r="OOB54" s="64"/>
      <c r="OOC54" s="64"/>
      <c r="OOD54" s="64"/>
      <c r="OOE54" s="64"/>
      <c r="OOF54" s="64"/>
      <c r="OOG54" s="64"/>
      <c r="OOH54" s="64"/>
      <c r="OOI54" s="64"/>
      <c r="OOJ54" s="64"/>
      <c r="OOK54" s="64"/>
      <c r="OOL54" s="64"/>
      <c r="OOM54" s="64"/>
      <c r="OON54" s="64"/>
      <c r="OOO54" s="64"/>
      <c r="OOP54" s="64"/>
      <c r="OOQ54" s="64"/>
      <c r="OOR54" s="64"/>
      <c r="OOS54" s="64"/>
      <c r="OOT54" s="64"/>
      <c r="OOU54" s="64"/>
      <c r="OOV54" s="64"/>
      <c r="OOW54" s="64"/>
      <c r="OOX54" s="64"/>
      <c r="OOY54" s="64"/>
      <c r="OOZ54" s="64"/>
      <c r="OPA54" s="64"/>
      <c r="OPB54" s="64"/>
      <c r="OPC54" s="64"/>
      <c r="OPD54" s="64"/>
      <c r="OPE54" s="64"/>
      <c r="OPF54" s="64"/>
      <c r="OPG54" s="64"/>
      <c r="OPH54" s="64"/>
      <c r="OPI54" s="64"/>
      <c r="OPJ54" s="64"/>
      <c r="OPK54" s="64"/>
      <c r="OPL54" s="64"/>
      <c r="OPM54" s="64"/>
      <c r="OPN54" s="64"/>
      <c r="OPO54" s="64"/>
      <c r="OPP54" s="64"/>
      <c r="OPQ54" s="64"/>
      <c r="OPR54" s="64"/>
      <c r="OPS54" s="64"/>
      <c r="OPT54" s="64"/>
      <c r="OPU54" s="64"/>
      <c r="OPV54" s="64"/>
      <c r="OPW54" s="64"/>
      <c r="OPX54" s="64"/>
      <c r="OPY54" s="64"/>
      <c r="OPZ54" s="64"/>
      <c r="OQA54" s="64"/>
      <c r="OQB54" s="64"/>
      <c r="OQC54" s="64"/>
      <c r="OQD54" s="64"/>
      <c r="OQE54" s="64"/>
      <c r="OQF54" s="64"/>
      <c r="OQG54" s="64"/>
      <c r="OQH54" s="64"/>
      <c r="OQI54" s="64"/>
      <c r="OQJ54" s="64"/>
      <c r="OQK54" s="64"/>
      <c r="OQL54" s="64"/>
      <c r="OQM54" s="64"/>
      <c r="OQN54" s="64"/>
      <c r="OQO54" s="64"/>
      <c r="OQP54" s="64"/>
      <c r="OQQ54" s="64"/>
      <c r="OQR54" s="64"/>
      <c r="OQS54" s="64"/>
      <c r="OQT54" s="64"/>
      <c r="OQU54" s="64"/>
      <c r="OQV54" s="64"/>
      <c r="OQW54" s="64"/>
      <c r="OQX54" s="64"/>
      <c r="OQY54" s="64"/>
      <c r="OQZ54" s="64"/>
      <c r="ORA54" s="64"/>
      <c r="ORB54" s="64"/>
      <c r="ORC54" s="64"/>
      <c r="ORD54" s="64"/>
      <c r="ORE54" s="64"/>
      <c r="ORF54" s="64"/>
      <c r="ORG54" s="64"/>
      <c r="ORH54" s="64"/>
      <c r="ORI54" s="64"/>
      <c r="ORJ54" s="64"/>
      <c r="ORK54" s="64"/>
      <c r="ORL54" s="64"/>
      <c r="ORM54" s="64"/>
      <c r="ORN54" s="64"/>
      <c r="ORO54" s="64"/>
      <c r="ORP54" s="64"/>
      <c r="ORQ54" s="64"/>
      <c r="ORR54" s="64"/>
      <c r="ORS54" s="64"/>
      <c r="ORT54" s="64"/>
      <c r="ORU54" s="64"/>
      <c r="ORV54" s="64"/>
      <c r="ORW54" s="64"/>
      <c r="ORX54" s="64"/>
      <c r="ORY54" s="64"/>
      <c r="ORZ54" s="64"/>
      <c r="OSA54" s="64"/>
      <c r="OSB54" s="64"/>
      <c r="OSC54" s="64"/>
      <c r="OSD54" s="64"/>
      <c r="OSE54" s="64"/>
      <c r="OSF54" s="64"/>
      <c r="OSG54" s="64"/>
      <c r="OSH54" s="64"/>
      <c r="OSI54" s="64"/>
      <c r="OSJ54" s="64"/>
      <c r="OSK54" s="64"/>
      <c r="OSL54" s="64"/>
      <c r="OSM54" s="64"/>
      <c r="OSN54" s="64"/>
      <c r="OSO54" s="64"/>
      <c r="OSP54" s="64"/>
      <c r="OSQ54" s="64"/>
      <c r="OSR54" s="64"/>
      <c r="OSS54" s="64"/>
      <c r="OST54" s="64"/>
      <c r="OSU54" s="64"/>
      <c r="OSV54" s="64"/>
      <c r="OSW54" s="64"/>
      <c r="OSX54" s="64"/>
      <c r="OSY54" s="64"/>
      <c r="OSZ54" s="64"/>
      <c r="OTA54" s="64"/>
      <c r="OTB54" s="64"/>
      <c r="OTC54" s="64"/>
      <c r="OTD54" s="64"/>
      <c r="OTE54" s="64"/>
      <c r="OTF54" s="64"/>
      <c r="OTG54" s="64"/>
      <c r="OTH54" s="64"/>
      <c r="OTI54" s="64"/>
      <c r="OTJ54" s="64"/>
      <c r="OTK54" s="64"/>
      <c r="OTL54" s="64"/>
      <c r="OTM54" s="64"/>
      <c r="OTN54" s="64"/>
      <c r="OTO54" s="64"/>
      <c r="OTP54" s="64"/>
      <c r="OTQ54" s="64"/>
      <c r="OTR54" s="64"/>
      <c r="OTS54" s="64"/>
      <c r="OTT54" s="64"/>
      <c r="OTU54" s="64"/>
      <c r="OTV54" s="64"/>
      <c r="OTW54" s="64"/>
      <c r="OTX54" s="64"/>
      <c r="OTY54" s="64"/>
      <c r="OTZ54" s="64"/>
      <c r="OUA54" s="64"/>
      <c r="OUB54" s="64"/>
      <c r="OUC54" s="64"/>
      <c r="OUD54" s="64"/>
      <c r="OUE54" s="64"/>
      <c r="OUF54" s="64"/>
      <c r="OUG54" s="64"/>
      <c r="OUH54" s="64"/>
      <c r="OUI54" s="64"/>
      <c r="OUJ54" s="64"/>
      <c r="OUK54" s="64"/>
      <c r="OUL54" s="64"/>
      <c r="OUM54" s="64"/>
      <c r="OUN54" s="64"/>
      <c r="OUO54" s="64"/>
      <c r="OUP54" s="64"/>
      <c r="OUQ54" s="64"/>
      <c r="OUR54" s="64"/>
      <c r="OUS54" s="64"/>
      <c r="OUT54" s="64"/>
      <c r="OUU54" s="64"/>
      <c r="OUV54" s="64"/>
      <c r="OUW54" s="64"/>
      <c r="OUX54" s="64"/>
      <c r="OUY54" s="64"/>
      <c r="OUZ54" s="64"/>
      <c r="OVA54" s="64"/>
      <c r="OVB54" s="64"/>
      <c r="OVC54" s="64"/>
      <c r="OVD54" s="64"/>
      <c r="OVE54" s="64"/>
      <c r="OVF54" s="64"/>
      <c r="OVG54" s="64"/>
      <c r="OVH54" s="64"/>
      <c r="OVI54" s="64"/>
      <c r="OVJ54" s="64"/>
      <c r="OVK54" s="64"/>
      <c r="OVL54" s="64"/>
      <c r="OVM54" s="64"/>
      <c r="OVN54" s="64"/>
      <c r="OVO54" s="64"/>
      <c r="OVP54" s="64"/>
      <c r="OVQ54" s="64"/>
      <c r="OVR54" s="64"/>
      <c r="OVS54" s="64"/>
      <c r="OVT54" s="64"/>
      <c r="OVU54" s="64"/>
      <c r="OVV54" s="64"/>
      <c r="OVW54" s="64"/>
      <c r="OVX54" s="64"/>
      <c r="OVY54" s="64"/>
      <c r="OVZ54" s="64"/>
      <c r="OWA54" s="64"/>
      <c r="OWB54" s="64"/>
      <c r="OWC54" s="64"/>
      <c r="OWD54" s="64"/>
      <c r="OWE54" s="64"/>
      <c r="OWF54" s="64"/>
      <c r="OWG54" s="64"/>
      <c r="OWH54" s="64"/>
      <c r="OWI54" s="64"/>
      <c r="OWJ54" s="64"/>
      <c r="OWK54" s="64"/>
      <c r="OWL54" s="64"/>
      <c r="OWM54" s="64"/>
      <c r="OWN54" s="64"/>
      <c r="OWO54" s="64"/>
      <c r="OWP54" s="64"/>
      <c r="OWQ54" s="64"/>
      <c r="OWR54" s="64"/>
      <c r="OWS54" s="64"/>
      <c r="OWT54" s="64"/>
      <c r="OWU54" s="64"/>
      <c r="OWV54" s="64"/>
      <c r="OWW54" s="64"/>
      <c r="OWX54" s="64"/>
      <c r="OWY54" s="64"/>
      <c r="OWZ54" s="64"/>
      <c r="OXA54" s="64"/>
      <c r="OXB54" s="64"/>
      <c r="OXC54" s="64"/>
      <c r="OXD54" s="64"/>
      <c r="OXE54" s="64"/>
      <c r="OXF54" s="64"/>
      <c r="OXG54" s="64"/>
      <c r="OXH54" s="64"/>
      <c r="OXI54" s="64"/>
      <c r="OXJ54" s="64"/>
      <c r="OXK54" s="64"/>
      <c r="OXL54" s="64"/>
      <c r="OXM54" s="64"/>
      <c r="OXN54" s="64"/>
      <c r="OXO54" s="64"/>
      <c r="OXP54" s="64"/>
      <c r="OXQ54" s="64"/>
      <c r="OXR54" s="64"/>
      <c r="OXS54" s="64"/>
      <c r="OXT54" s="64"/>
      <c r="OXU54" s="64"/>
      <c r="OXV54" s="64"/>
      <c r="OXW54" s="64"/>
      <c r="OXX54" s="64"/>
      <c r="OXY54" s="64"/>
      <c r="OXZ54" s="64"/>
      <c r="OYA54" s="64"/>
      <c r="OYB54" s="64"/>
      <c r="OYC54" s="64"/>
      <c r="OYD54" s="64"/>
      <c r="OYE54" s="64"/>
      <c r="OYF54" s="64"/>
      <c r="OYG54" s="64"/>
      <c r="OYH54" s="64"/>
      <c r="OYI54" s="64"/>
      <c r="OYJ54" s="64"/>
      <c r="OYK54" s="64"/>
      <c r="OYL54" s="64"/>
      <c r="OYM54" s="64"/>
      <c r="OYN54" s="64"/>
      <c r="OYO54" s="64"/>
      <c r="OYP54" s="64"/>
      <c r="OYQ54" s="64"/>
      <c r="OYR54" s="64"/>
      <c r="OYS54" s="64"/>
      <c r="OYT54" s="64"/>
      <c r="OYU54" s="64"/>
      <c r="OYV54" s="64"/>
      <c r="OYW54" s="64"/>
      <c r="OYX54" s="64"/>
      <c r="OYY54" s="64"/>
      <c r="OYZ54" s="64"/>
      <c r="OZA54" s="64"/>
      <c r="OZB54" s="64"/>
      <c r="OZC54" s="64"/>
      <c r="OZD54" s="64"/>
      <c r="OZE54" s="64"/>
      <c r="OZF54" s="64"/>
      <c r="OZG54" s="64"/>
      <c r="OZH54" s="64"/>
      <c r="OZI54" s="64"/>
      <c r="OZJ54" s="64"/>
      <c r="OZK54" s="64"/>
      <c r="OZL54" s="64"/>
      <c r="OZM54" s="64"/>
      <c r="OZN54" s="64"/>
      <c r="OZO54" s="64"/>
      <c r="OZP54" s="64"/>
      <c r="OZQ54" s="64"/>
      <c r="OZR54" s="64"/>
      <c r="OZS54" s="64"/>
      <c r="OZT54" s="64"/>
      <c r="OZU54" s="64"/>
      <c r="OZV54" s="64"/>
      <c r="OZW54" s="64"/>
      <c r="OZX54" s="64"/>
      <c r="OZY54" s="64"/>
      <c r="OZZ54" s="64"/>
      <c r="PAA54" s="64"/>
      <c r="PAB54" s="64"/>
      <c r="PAC54" s="64"/>
      <c r="PAD54" s="64"/>
      <c r="PAE54" s="64"/>
      <c r="PAF54" s="64"/>
      <c r="PAG54" s="64"/>
      <c r="PAH54" s="64"/>
      <c r="PAI54" s="64"/>
      <c r="PAJ54" s="64"/>
      <c r="PAK54" s="64"/>
      <c r="PAL54" s="64"/>
      <c r="PAM54" s="64"/>
      <c r="PAN54" s="64"/>
      <c r="PAO54" s="64"/>
      <c r="PAP54" s="64"/>
      <c r="PAQ54" s="64"/>
      <c r="PAR54" s="64"/>
      <c r="PAS54" s="64"/>
      <c r="PAT54" s="64"/>
      <c r="PAU54" s="64"/>
      <c r="PAV54" s="64"/>
      <c r="PAW54" s="64"/>
      <c r="PAX54" s="64"/>
      <c r="PAY54" s="64"/>
      <c r="PAZ54" s="64"/>
      <c r="PBA54" s="64"/>
      <c r="PBB54" s="64"/>
      <c r="PBC54" s="64"/>
      <c r="PBD54" s="64"/>
      <c r="PBE54" s="64"/>
      <c r="PBF54" s="64"/>
      <c r="PBG54" s="64"/>
      <c r="PBH54" s="64"/>
      <c r="PBI54" s="64"/>
      <c r="PBJ54" s="64"/>
      <c r="PBK54" s="64"/>
      <c r="PBL54" s="64"/>
      <c r="PBM54" s="64"/>
      <c r="PBN54" s="64"/>
      <c r="PBO54" s="64"/>
      <c r="PBP54" s="64"/>
      <c r="PBQ54" s="64"/>
      <c r="PBR54" s="64"/>
      <c r="PBS54" s="64"/>
      <c r="PBT54" s="64"/>
      <c r="PBU54" s="64"/>
      <c r="PBV54" s="64"/>
      <c r="PBW54" s="64"/>
      <c r="PBX54" s="64"/>
      <c r="PBY54" s="64"/>
      <c r="PBZ54" s="64"/>
      <c r="PCA54" s="64"/>
      <c r="PCB54" s="64"/>
      <c r="PCC54" s="64"/>
      <c r="PCD54" s="64"/>
      <c r="PCE54" s="64"/>
      <c r="PCF54" s="64"/>
      <c r="PCG54" s="64"/>
      <c r="PCH54" s="64"/>
      <c r="PCI54" s="64"/>
      <c r="PCJ54" s="64"/>
      <c r="PCK54" s="64"/>
      <c r="PCL54" s="64"/>
      <c r="PCM54" s="64"/>
      <c r="PCN54" s="64"/>
      <c r="PCO54" s="64"/>
      <c r="PCP54" s="64"/>
      <c r="PCQ54" s="64"/>
      <c r="PCR54" s="64"/>
      <c r="PCS54" s="64"/>
      <c r="PCT54" s="64"/>
      <c r="PCU54" s="64"/>
      <c r="PCV54" s="64"/>
      <c r="PCW54" s="64"/>
      <c r="PCX54" s="64"/>
      <c r="PCY54" s="64"/>
      <c r="PCZ54" s="64"/>
      <c r="PDA54" s="64"/>
      <c r="PDB54" s="64"/>
      <c r="PDC54" s="64"/>
      <c r="PDD54" s="64"/>
      <c r="PDE54" s="64"/>
      <c r="PDF54" s="64"/>
      <c r="PDG54" s="64"/>
      <c r="PDH54" s="64"/>
      <c r="PDI54" s="64"/>
      <c r="PDJ54" s="64"/>
      <c r="PDK54" s="64"/>
      <c r="PDL54" s="64"/>
      <c r="PDM54" s="64"/>
      <c r="PDN54" s="64"/>
      <c r="PDO54" s="64"/>
      <c r="PDP54" s="64"/>
      <c r="PDQ54" s="64"/>
      <c r="PDR54" s="64"/>
      <c r="PDS54" s="64"/>
      <c r="PDT54" s="64"/>
      <c r="PDU54" s="64"/>
      <c r="PDV54" s="64"/>
      <c r="PDW54" s="64"/>
      <c r="PDX54" s="64"/>
      <c r="PDY54" s="64"/>
      <c r="PDZ54" s="64"/>
      <c r="PEA54" s="64"/>
      <c r="PEB54" s="64"/>
      <c r="PEC54" s="64"/>
      <c r="PED54" s="64"/>
      <c r="PEE54" s="64"/>
      <c r="PEF54" s="64"/>
      <c r="PEG54" s="64"/>
      <c r="PEH54" s="64"/>
      <c r="PEI54" s="64"/>
      <c r="PEJ54" s="64"/>
      <c r="PEK54" s="64"/>
      <c r="PEL54" s="64"/>
      <c r="PEM54" s="64"/>
      <c r="PEN54" s="64"/>
      <c r="PEO54" s="64"/>
      <c r="PEP54" s="64"/>
      <c r="PEQ54" s="64"/>
      <c r="PER54" s="64"/>
      <c r="PES54" s="64"/>
      <c r="PET54" s="64"/>
      <c r="PEU54" s="64"/>
      <c r="PEV54" s="64"/>
      <c r="PEW54" s="64"/>
      <c r="PEX54" s="64"/>
      <c r="PEY54" s="64"/>
      <c r="PEZ54" s="64"/>
      <c r="PFA54" s="64"/>
      <c r="PFB54" s="64"/>
      <c r="PFC54" s="64"/>
      <c r="PFD54" s="64"/>
      <c r="PFE54" s="64"/>
      <c r="PFF54" s="64"/>
      <c r="PFG54" s="64"/>
      <c r="PFH54" s="64"/>
      <c r="PFI54" s="64"/>
      <c r="PFJ54" s="64"/>
      <c r="PFK54" s="64"/>
      <c r="PFL54" s="64"/>
      <c r="PFM54" s="64"/>
      <c r="PFN54" s="64"/>
      <c r="PFO54" s="64"/>
      <c r="PFP54" s="64"/>
      <c r="PFQ54" s="64"/>
      <c r="PFR54" s="64"/>
      <c r="PFS54" s="64"/>
      <c r="PFT54" s="64"/>
      <c r="PFU54" s="64"/>
      <c r="PFV54" s="64"/>
      <c r="PFW54" s="64"/>
      <c r="PFX54" s="64"/>
      <c r="PFY54" s="64"/>
      <c r="PFZ54" s="64"/>
      <c r="PGA54" s="64"/>
      <c r="PGB54" s="64"/>
      <c r="PGC54" s="64"/>
      <c r="PGD54" s="64"/>
      <c r="PGE54" s="64"/>
      <c r="PGF54" s="64"/>
      <c r="PGG54" s="64"/>
      <c r="PGH54" s="64"/>
      <c r="PGI54" s="64"/>
      <c r="PGJ54" s="64"/>
      <c r="PGK54" s="64"/>
      <c r="PGL54" s="64"/>
      <c r="PGM54" s="64"/>
      <c r="PGN54" s="64"/>
      <c r="PGO54" s="64"/>
      <c r="PGP54" s="64"/>
      <c r="PGQ54" s="64"/>
      <c r="PGR54" s="64"/>
      <c r="PGS54" s="64"/>
      <c r="PGT54" s="64"/>
      <c r="PGU54" s="64"/>
      <c r="PGV54" s="64"/>
      <c r="PGW54" s="64"/>
      <c r="PGX54" s="64"/>
      <c r="PGY54" s="64"/>
      <c r="PGZ54" s="64"/>
      <c r="PHA54" s="64"/>
      <c r="PHB54" s="64"/>
      <c r="PHC54" s="64"/>
      <c r="PHD54" s="64"/>
      <c r="PHE54" s="64"/>
      <c r="PHF54" s="64"/>
      <c r="PHG54" s="64"/>
      <c r="PHH54" s="64"/>
      <c r="PHI54" s="64"/>
      <c r="PHJ54" s="64"/>
      <c r="PHK54" s="64"/>
      <c r="PHL54" s="64"/>
      <c r="PHM54" s="64"/>
      <c r="PHN54" s="64"/>
      <c r="PHO54" s="64"/>
      <c r="PHP54" s="64"/>
      <c r="PHQ54" s="64"/>
      <c r="PHR54" s="64"/>
      <c r="PHS54" s="64"/>
      <c r="PHT54" s="64"/>
      <c r="PHU54" s="64"/>
      <c r="PHV54" s="64"/>
      <c r="PHW54" s="64"/>
      <c r="PHX54" s="64"/>
      <c r="PHY54" s="64"/>
      <c r="PHZ54" s="64"/>
      <c r="PIA54" s="64"/>
      <c r="PIB54" s="64"/>
      <c r="PIC54" s="64"/>
      <c r="PID54" s="64"/>
      <c r="PIE54" s="64"/>
      <c r="PIF54" s="64"/>
      <c r="PIG54" s="64"/>
      <c r="PIH54" s="64"/>
      <c r="PII54" s="64"/>
      <c r="PIJ54" s="64"/>
      <c r="PIK54" s="64"/>
      <c r="PIL54" s="64"/>
      <c r="PIM54" s="64"/>
      <c r="PIN54" s="64"/>
      <c r="PIO54" s="64"/>
      <c r="PIP54" s="64"/>
      <c r="PIQ54" s="64"/>
      <c r="PIR54" s="64"/>
      <c r="PIS54" s="64"/>
      <c r="PIT54" s="64"/>
      <c r="PIU54" s="64"/>
      <c r="PIV54" s="64"/>
      <c r="PIW54" s="64"/>
      <c r="PIX54" s="64"/>
      <c r="PIY54" s="64"/>
      <c r="PIZ54" s="64"/>
      <c r="PJA54" s="64"/>
      <c r="PJB54" s="64"/>
      <c r="PJC54" s="64"/>
      <c r="PJD54" s="64"/>
      <c r="PJE54" s="64"/>
      <c r="PJF54" s="64"/>
      <c r="PJG54" s="64"/>
      <c r="PJH54" s="64"/>
      <c r="PJI54" s="64"/>
      <c r="PJJ54" s="64"/>
      <c r="PJK54" s="64"/>
      <c r="PJL54" s="64"/>
      <c r="PJM54" s="64"/>
      <c r="PJN54" s="64"/>
      <c r="PJO54" s="64"/>
      <c r="PJP54" s="64"/>
      <c r="PJQ54" s="64"/>
      <c r="PJR54" s="64"/>
      <c r="PJS54" s="64"/>
      <c r="PJT54" s="64"/>
      <c r="PJU54" s="64"/>
      <c r="PJV54" s="64"/>
      <c r="PJW54" s="64"/>
      <c r="PJX54" s="64"/>
      <c r="PJY54" s="64"/>
      <c r="PJZ54" s="64"/>
      <c r="PKA54" s="64"/>
      <c r="PKB54" s="64"/>
      <c r="PKC54" s="64"/>
      <c r="PKD54" s="64"/>
      <c r="PKE54" s="64"/>
      <c r="PKF54" s="64"/>
      <c r="PKG54" s="64"/>
      <c r="PKH54" s="64"/>
      <c r="PKI54" s="64"/>
      <c r="PKJ54" s="64"/>
      <c r="PKK54" s="64"/>
      <c r="PKL54" s="64"/>
      <c r="PKM54" s="64"/>
      <c r="PKN54" s="64"/>
      <c r="PKO54" s="64"/>
      <c r="PKP54" s="64"/>
      <c r="PKQ54" s="64"/>
      <c r="PKR54" s="64"/>
      <c r="PKS54" s="64"/>
      <c r="PKT54" s="64"/>
      <c r="PKU54" s="64"/>
      <c r="PKV54" s="64"/>
      <c r="PKW54" s="64"/>
      <c r="PKX54" s="64"/>
      <c r="PKY54" s="64"/>
      <c r="PKZ54" s="64"/>
      <c r="PLA54" s="64"/>
      <c r="PLB54" s="64"/>
      <c r="PLC54" s="64"/>
      <c r="PLD54" s="64"/>
      <c r="PLE54" s="64"/>
      <c r="PLF54" s="64"/>
      <c r="PLG54" s="64"/>
      <c r="PLH54" s="64"/>
      <c r="PLI54" s="64"/>
      <c r="PLJ54" s="64"/>
      <c r="PLK54" s="64"/>
      <c r="PLL54" s="64"/>
      <c r="PLM54" s="64"/>
      <c r="PLN54" s="64"/>
      <c r="PLO54" s="64"/>
      <c r="PLP54" s="64"/>
      <c r="PLQ54" s="64"/>
      <c r="PLR54" s="64"/>
      <c r="PLS54" s="64"/>
      <c r="PLT54" s="64"/>
      <c r="PLU54" s="64"/>
      <c r="PLV54" s="64"/>
      <c r="PLW54" s="64"/>
      <c r="PLX54" s="64"/>
      <c r="PLY54" s="64"/>
      <c r="PLZ54" s="64"/>
      <c r="PMA54" s="64"/>
      <c r="PMB54" s="64"/>
      <c r="PMC54" s="64"/>
      <c r="PMD54" s="64"/>
      <c r="PME54" s="64"/>
      <c r="PMF54" s="64"/>
      <c r="PMG54" s="64"/>
      <c r="PMH54" s="64"/>
      <c r="PMI54" s="64"/>
      <c r="PMJ54" s="64"/>
      <c r="PMK54" s="64"/>
      <c r="PML54" s="64"/>
      <c r="PMM54" s="64"/>
      <c r="PMN54" s="64"/>
      <c r="PMO54" s="64"/>
      <c r="PMP54" s="64"/>
      <c r="PMQ54" s="64"/>
      <c r="PMR54" s="64"/>
      <c r="PMS54" s="64"/>
      <c r="PMT54" s="64"/>
      <c r="PMU54" s="64"/>
      <c r="PMV54" s="64"/>
      <c r="PMW54" s="64"/>
      <c r="PMX54" s="64"/>
      <c r="PMY54" s="64"/>
      <c r="PMZ54" s="64"/>
      <c r="PNA54" s="64"/>
      <c r="PNB54" s="64"/>
      <c r="PNC54" s="64"/>
      <c r="PND54" s="64"/>
      <c r="PNE54" s="64"/>
      <c r="PNF54" s="64"/>
      <c r="PNG54" s="64"/>
      <c r="PNH54" s="64"/>
      <c r="PNI54" s="64"/>
      <c r="PNJ54" s="64"/>
      <c r="PNK54" s="64"/>
      <c r="PNL54" s="64"/>
      <c r="PNM54" s="64"/>
      <c r="PNN54" s="64"/>
      <c r="PNO54" s="64"/>
      <c r="PNP54" s="64"/>
      <c r="PNQ54" s="64"/>
      <c r="PNR54" s="64"/>
      <c r="PNS54" s="64"/>
      <c r="PNT54" s="64"/>
      <c r="PNU54" s="64"/>
      <c r="PNV54" s="64"/>
      <c r="PNW54" s="64"/>
      <c r="PNX54" s="64"/>
      <c r="PNY54" s="64"/>
      <c r="PNZ54" s="64"/>
      <c r="POA54" s="64"/>
      <c r="POB54" s="64"/>
      <c r="POC54" s="64"/>
      <c r="POD54" s="64"/>
      <c r="POE54" s="64"/>
      <c r="POF54" s="64"/>
      <c r="POG54" s="64"/>
      <c r="POH54" s="64"/>
      <c r="POI54" s="64"/>
      <c r="POJ54" s="64"/>
      <c r="POK54" s="64"/>
      <c r="POL54" s="64"/>
      <c r="POM54" s="64"/>
      <c r="PON54" s="64"/>
      <c r="POO54" s="64"/>
      <c r="POP54" s="64"/>
      <c r="POQ54" s="64"/>
      <c r="POR54" s="64"/>
      <c r="POS54" s="64"/>
      <c r="POT54" s="64"/>
      <c r="POU54" s="64"/>
      <c r="POV54" s="64"/>
      <c r="POW54" s="64"/>
      <c r="POX54" s="64"/>
      <c r="POY54" s="64"/>
      <c r="POZ54" s="64"/>
      <c r="PPA54" s="64"/>
      <c r="PPB54" s="64"/>
      <c r="PPC54" s="64"/>
      <c r="PPD54" s="64"/>
      <c r="PPE54" s="64"/>
      <c r="PPF54" s="64"/>
      <c r="PPG54" s="64"/>
      <c r="PPH54" s="64"/>
      <c r="PPI54" s="64"/>
      <c r="PPJ54" s="64"/>
      <c r="PPK54" s="64"/>
      <c r="PPL54" s="64"/>
      <c r="PPM54" s="64"/>
      <c r="PPN54" s="64"/>
      <c r="PPO54" s="64"/>
      <c r="PPP54" s="64"/>
      <c r="PPQ54" s="64"/>
      <c r="PPR54" s="64"/>
      <c r="PPS54" s="64"/>
      <c r="PPT54" s="64"/>
      <c r="PPU54" s="64"/>
      <c r="PPV54" s="64"/>
      <c r="PPW54" s="64"/>
      <c r="PPX54" s="64"/>
      <c r="PPY54" s="64"/>
      <c r="PPZ54" s="64"/>
      <c r="PQA54" s="64"/>
      <c r="PQB54" s="64"/>
      <c r="PQC54" s="64"/>
      <c r="PQD54" s="64"/>
      <c r="PQE54" s="64"/>
      <c r="PQF54" s="64"/>
      <c r="PQG54" s="64"/>
      <c r="PQH54" s="64"/>
      <c r="PQI54" s="64"/>
      <c r="PQJ54" s="64"/>
      <c r="PQK54" s="64"/>
      <c r="PQL54" s="64"/>
      <c r="PQM54" s="64"/>
      <c r="PQN54" s="64"/>
      <c r="PQO54" s="64"/>
      <c r="PQP54" s="64"/>
      <c r="PQQ54" s="64"/>
      <c r="PQR54" s="64"/>
      <c r="PQS54" s="64"/>
      <c r="PQT54" s="64"/>
      <c r="PQU54" s="64"/>
      <c r="PQV54" s="64"/>
      <c r="PQW54" s="64"/>
      <c r="PQX54" s="64"/>
      <c r="PQY54" s="64"/>
      <c r="PQZ54" s="64"/>
      <c r="PRA54" s="64"/>
      <c r="PRB54" s="64"/>
      <c r="PRC54" s="64"/>
      <c r="PRD54" s="64"/>
      <c r="PRE54" s="64"/>
      <c r="PRF54" s="64"/>
      <c r="PRG54" s="64"/>
      <c r="PRH54" s="64"/>
      <c r="PRI54" s="64"/>
      <c r="PRJ54" s="64"/>
      <c r="PRK54" s="64"/>
      <c r="PRL54" s="64"/>
      <c r="PRM54" s="64"/>
      <c r="PRN54" s="64"/>
      <c r="PRO54" s="64"/>
      <c r="PRP54" s="64"/>
      <c r="PRQ54" s="64"/>
      <c r="PRR54" s="64"/>
      <c r="PRS54" s="64"/>
      <c r="PRT54" s="64"/>
      <c r="PRU54" s="64"/>
      <c r="PRV54" s="64"/>
      <c r="PRW54" s="64"/>
      <c r="PRX54" s="64"/>
      <c r="PRY54" s="64"/>
      <c r="PRZ54" s="64"/>
      <c r="PSA54" s="64"/>
      <c r="PSB54" s="64"/>
      <c r="PSC54" s="64"/>
      <c r="PSD54" s="64"/>
      <c r="PSE54" s="64"/>
      <c r="PSF54" s="64"/>
      <c r="PSG54" s="64"/>
      <c r="PSH54" s="64"/>
      <c r="PSI54" s="64"/>
      <c r="PSJ54" s="64"/>
      <c r="PSK54" s="64"/>
      <c r="PSL54" s="64"/>
      <c r="PSM54" s="64"/>
      <c r="PSN54" s="64"/>
      <c r="PSO54" s="64"/>
      <c r="PSP54" s="64"/>
      <c r="PSQ54" s="64"/>
      <c r="PSR54" s="64"/>
      <c r="PSS54" s="64"/>
      <c r="PST54" s="64"/>
      <c r="PSU54" s="64"/>
      <c r="PSV54" s="64"/>
      <c r="PSW54" s="64"/>
      <c r="PSX54" s="64"/>
      <c r="PSY54" s="64"/>
      <c r="PSZ54" s="64"/>
      <c r="PTA54" s="64"/>
      <c r="PTB54" s="64"/>
      <c r="PTC54" s="64"/>
      <c r="PTD54" s="64"/>
      <c r="PTE54" s="64"/>
      <c r="PTF54" s="64"/>
      <c r="PTG54" s="64"/>
      <c r="PTH54" s="64"/>
      <c r="PTI54" s="64"/>
      <c r="PTJ54" s="64"/>
      <c r="PTK54" s="64"/>
      <c r="PTL54" s="64"/>
      <c r="PTM54" s="64"/>
      <c r="PTN54" s="64"/>
      <c r="PTO54" s="64"/>
      <c r="PTP54" s="64"/>
      <c r="PTQ54" s="64"/>
      <c r="PTR54" s="64"/>
      <c r="PTS54" s="64"/>
      <c r="PTT54" s="64"/>
      <c r="PTU54" s="64"/>
      <c r="PTV54" s="64"/>
      <c r="PTW54" s="64"/>
      <c r="PTX54" s="64"/>
      <c r="PTY54" s="64"/>
      <c r="PTZ54" s="64"/>
      <c r="PUA54" s="64"/>
      <c r="PUB54" s="64"/>
      <c r="PUC54" s="64"/>
      <c r="PUD54" s="64"/>
      <c r="PUE54" s="64"/>
      <c r="PUF54" s="64"/>
      <c r="PUG54" s="64"/>
      <c r="PUH54" s="64"/>
      <c r="PUI54" s="64"/>
      <c r="PUJ54" s="64"/>
      <c r="PUK54" s="64"/>
      <c r="PUL54" s="64"/>
      <c r="PUM54" s="64"/>
      <c r="PUN54" s="64"/>
      <c r="PUO54" s="64"/>
      <c r="PUP54" s="64"/>
      <c r="PUQ54" s="64"/>
      <c r="PUR54" s="64"/>
      <c r="PUS54" s="64"/>
      <c r="PUT54" s="64"/>
      <c r="PUU54" s="64"/>
      <c r="PUV54" s="64"/>
      <c r="PUW54" s="64"/>
      <c r="PUX54" s="64"/>
      <c r="PUY54" s="64"/>
      <c r="PUZ54" s="64"/>
      <c r="PVA54" s="64"/>
      <c r="PVB54" s="64"/>
      <c r="PVC54" s="64"/>
      <c r="PVD54" s="64"/>
      <c r="PVE54" s="64"/>
      <c r="PVF54" s="64"/>
      <c r="PVG54" s="64"/>
      <c r="PVH54" s="64"/>
      <c r="PVI54" s="64"/>
      <c r="PVJ54" s="64"/>
      <c r="PVK54" s="64"/>
      <c r="PVL54" s="64"/>
      <c r="PVM54" s="64"/>
      <c r="PVN54" s="64"/>
      <c r="PVO54" s="64"/>
      <c r="PVP54" s="64"/>
      <c r="PVQ54" s="64"/>
      <c r="PVR54" s="64"/>
      <c r="PVS54" s="64"/>
      <c r="PVT54" s="64"/>
      <c r="PVU54" s="64"/>
      <c r="PVV54" s="64"/>
      <c r="PVW54" s="64"/>
      <c r="PVX54" s="64"/>
      <c r="PVY54" s="64"/>
      <c r="PVZ54" s="64"/>
      <c r="PWA54" s="64"/>
      <c r="PWB54" s="64"/>
      <c r="PWC54" s="64"/>
      <c r="PWD54" s="64"/>
      <c r="PWE54" s="64"/>
      <c r="PWF54" s="64"/>
      <c r="PWG54" s="64"/>
      <c r="PWH54" s="64"/>
      <c r="PWI54" s="64"/>
      <c r="PWJ54" s="64"/>
      <c r="PWK54" s="64"/>
      <c r="PWL54" s="64"/>
      <c r="PWM54" s="64"/>
      <c r="PWN54" s="64"/>
      <c r="PWO54" s="64"/>
      <c r="PWP54" s="64"/>
      <c r="PWQ54" s="64"/>
      <c r="PWR54" s="64"/>
      <c r="PWS54" s="64"/>
      <c r="PWT54" s="64"/>
      <c r="PWU54" s="64"/>
      <c r="PWV54" s="64"/>
      <c r="PWW54" s="64"/>
      <c r="PWX54" s="64"/>
      <c r="PWY54" s="64"/>
      <c r="PWZ54" s="64"/>
      <c r="PXA54" s="64"/>
      <c r="PXB54" s="64"/>
      <c r="PXC54" s="64"/>
      <c r="PXD54" s="64"/>
      <c r="PXE54" s="64"/>
      <c r="PXF54" s="64"/>
      <c r="PXG54" s="64"/>
      <c r="PXH54" s="64"/>
      <c r="PXI54" s="64"/>
      <c r="PXJ54" s="64"/>
      <c r="PXK54" s="64"/>
      <c r="PXL54" s="64"/>
      <c r="PXM54" s="64"/>
      <c r="PXN54" s="64"/>
      <c r="PXO54" s="64"/>
      <c r="PXP54" s="64"/>
      <c r="PXQ54" s="64"/>
      <c r="PXR54" s="64"/>
      <c r="PXS54" s="64"/>
      <c r="PXT54" s="64"/>
      <c r="PXU54" s="64"/>
      <c r="PXV54" s="64"/>
      <c r="PXW54" s="64"/>
      <c r="PXX54" s="64"/>
      <c r="PXY54" s="64"/>
      <c r="PXZ54" s="64"/>
      <c r="PYA54" s="64"/>
      <c r="PYB54" s="64"/>
      <c r="PYC54" s="64"/>
      <c r="PYD54" s="64"/>
      <c r="PYE54" s="64"/>
      <c r="PYF54" s="64"/>
      <c r="PYG54" s="64"/>
      <c r="PYH54" s="64"/>
      <c r="PYI54" s="64"/>
      <c r="PYJ54" s="64"/>
      <c r="PYK54" s="64"/>
      <c r="PYL54" s="64"/>
      <c r="PYM54" s="64"/>
      <c r="PYN54" s="64"/>
      <c r="PYO54" s="64"/>
      <c r="PYP54" s="64"/>
      <c r="PYQ54" s="64"/>
      <c r="PYR54" s="64"/>
      <c r="PYS54" s="64"/>
      <c r="PYT54" s="64"/>
      <c r="PYU54" s="64"/>
      <c r="PYV54" s="64"/>
      <c r="PYW54" s="64"/>
      <c r="PYX54" s="64"/>
      <c r="PYY54" s="64"/>
      <c r="PYZ54" s="64"/>
      <c r="PZA54" s="64"/>
      <c r="PZB54" s="64"/>
      <c r="PZC54" s="64"/>
      <c r="PZD54" s="64"/>
      <c r="PZE54" s="64"/>
      <c r="PZF54" s="64"/>
      <c r="PZG54" s="64"/>
      <c r="PZH54" s="64"/>
      <c r="PZI54" s="64"/>
      <c r="PZJ54" s="64"/>
      <c r="PZK54" s="64"/>
      <c r="PZL54" s="64"/>
      <c r="PZM54" s="64"/>
      <c r="PZN54" s="64"/>
      <c r="PZO54" s="64"/>
      <c r="PZP54" s="64"/>
      <c r="PZQ54" s="64"/>
      <c r="PZR54" s="64"/>
      <c r="PZS54" s="64"/>
      <c r="PZT54" s="64"/>
      <c r="PZU54" s="64"/>
      <c r="PZV54" s="64"/>
      <c r="PZW54" s="64"/>
      <c r="PZX54" s="64"/>
      <c r="PZY54" s="64"/>
      <c r="PZZ54" s="64"/>
      <c r="QAA54" s="64"/>
      <c r="QAB54" s="64"/>
      <c r="QAC54" s="64"/>
      <c r="QAD54" s="64"/>
      <c r="QAE54" s="64"/>
      <c r="QAF54" s="64"/>
      <c r="QAG54" s="64"/>
      <c r="QAH54" s="64"/>
      <c r="QAI54" s="64"/>
      <c r="QAJ54" s="64"/>
      <c r="QAK54" s="64"/>
      <c r="QAL54" s="64"/>
      <c r="QAM54" s="64"/>
      <c r="QAN54" s="64"/>
      <c r="QAO54" s="64"/>
      <c r="QAP54" s="64"/>
      <c r="QAQ54" s="64"/>
      <c r="QAR54" s="64"/>
      <c r="QAS54" s="64"/>
      <c r="QAT54" s="64"/>
      <c r="QAU54" s="64"/>
      <c r="QAV54" s="64"/>
      <c r="QAW54" s="64"/>
      <c r="QAX54" s="64"/>
      <c r="QAY54" s="64"/>
      <c r="QAZ54" s="64"/>
      <c r="QBA54" s="64"/>
      <c r="QBB54" s="64"/>
      <c r="QBC54" s="64"/>
      <c r="QBD54" s="64"/>
      <c r="QBE54" s="64"/>
      <c r="QBF54" s="64"/>
      <c r="QBG54" s="64"/>
      <c r="QBH54" s="64"/>
      <c r="QBI54" s="64"/>
      <c r="QBJ54" s="64"/>
      <c r="QBK54" s="64"/>
      <c r="QBL54" s="64"/>
      <c r="QBM54" s="64"/>
      <c r="QBN54" s="64"/>
      <c r="QBO54" s="64"/>
      <c r="QBP54" s="64"/>
      <c r="QBQ54" s="64"/>
      <c r="QBR54" s="64"/>
      <c r="QBS54" s="64"/>
      <c r="QBT54" s="64"/>
      <c r="QBU54" s="64"/>
      <c r="QBV54" s="64"/>
      <c r="QBW54" s="64"/>
      <c r="QBX54" s="64"/>
      <c r="QBY54" s="64"/>
      <c r="QBZ54" s="64"/>
      <c r="QCA54" s="64"/>
      <c r="QCB54" s="64"/>
      <c r="QCC54" s="64"/>
      <c r="QCD54" s="64"/>
      <c r="QCE54" s="64"/>
      <c r="QCF54" s="64"/>
      <c r="QCG54" s="64"/>
      <c r="QCH54" s="64"/>
      <c r="QCI54" s="64"/>
      <c r="QCJ54" s="64"/>
      <c r="QCK54" s="64"/>
      <c r="QCL54" s="64"/>
      <c r="QCM54" s="64"/>
      <c r="QCN54" s="64"/>
      <c r="QCO54" s="64"/>
      <c r="QCP54" s="64"/>
      <c r="QCQ54" s="64"/>
      <c r="QCR54" s="64"/>
      <c r="QCS54" s="64"/>
      <c r="QCT54" s="64"/>
      <c r="QCU54" s="64"/>
      <c r="QCV54" s="64"/>
      <c r="QCW54" s="64"/>
      <c r="QCX54" s="64"/>
      <c r="QCY54" s="64"/>
      <c r="QCZ54" s="64"/>
      <c r="QDA54" s="64"/>
      <c r="QDB54" s="64"/>
      <c r="QDC54" s="64"/>
      <c r="QDD54" s="64"/>
      <c r="QDE54" s="64"/>
      <c r="QDF54" s="64"/>
      <c r="QDG54" s="64"/>
      <c r="QDH54" s="64"/>
      <c r="QDI54" s="64"/>
      <c r="QDJ54" s="64"/>
      <c r="QDK54" s="64"/>
      <c r="QDL54" s="64"/>
      <c r="QDM54" s="64"/>
      <c r="QDN54" s="64"/>
      <c r="QDO54" s="64"/>
      <c r="QDP54" s="64"/>
      <c r="QDQ54" s="64"/>
      <c r="QDR54" s="64"/>
      <c r="QDS54" s="64"/>
      <c r="QDT54" s="64"/>
      <c r="QDU54" s="64"/>
      <c r="QDV54" s="64"/>
      <c r="QDW54" s="64"/>
      <c r="QDX54" s="64"/>
      <c r="QDY54" s="64"/>
      <c r="QDZ54" s="64"/>
      <c r="QEA54" s="64"/>
      <c r="QEB54" s="64"/>
      <c r="QEC54" s="64"/>
      <c r="QED54" s="64"/>
      <c r="QEE54" s="64"/>
      <c r="QEF54" s="64"/>
      <c r="QEG54" s="64"/>
      <c r="QEH54" s="64"/>
      <c r="QEI54" s="64"/>
      <c r="QEJ54" s="64"/>
      <c r="QEK54" s="64"/>
      <c r="QEL54" s="64"/>
      <c r="QEM54" s="64"/>
      <c r="QEN54" s="64"/>
      <c r="QEO54" s="64"/>
      <c r="QEP54" s="64"/>
      <c r="QEQ54" s="64"/>
      <c r="QER54" s="64"/>
      <c r="QES54" s="64"/>
      <c r="QET54" s="64"/>
      <c r="QEU54" s="64"/>
      <c r="QEV54" s="64"/>
      <c r="QEW54" s="64"/>
      <c r="QEX54" s="64"/>
      <c r="QEY54" s="64"/>
      <c r="QEZ54" s="64"/>
      <c r="QFA54" s="64"/>
      <c r="QFB54" s="64"/>
      <c r="QFC54" s="64"/>
      <c r="QFD54" s="64"/>
      <c r="QFE54" s="64"/>
      <c r="QFF54" s="64"/>
      <c r="QFG54" s="64"/>
      <c r="QFH54" s="64"/>
      <c r="QFI54" s="64"/>
      <c r="QFJ54" s="64"/>
      <c r="QFK54" s="64"/>
      <c r="QFL54" s="64"/>
      <c r="QFM54" s="64"/>
      <c r="QFN54" s="64"/>
      <c r="QFO54" s="64"/>
      <c r="QFP54" s="64"/>
      <c r="QFQ54" s="64"/>
      <c r="QFR54" s="64"/>
      <c r="QFS54" s="64"/>
      <c r="QFT54" s="64"/>
      <c r="QFU54" s="64"/>
      <c r="QFV54" s="64"/>
      <c r="QFW54" s="64"/>
      <c r="QFX54" s="64"/>
      <c r="QFY54" s="64"/>
      <c r="QFZ54" s="64"/>
      <c r="QGA54" s="64"/>
      <c r="QGB54" s="64"/>
      <c r="QGC54" s="64"/>
      <c r="QGD54" s="64"/>
      <c r="QGE54" s="64"/>
      <c r="QGF54" s="64"/>
      <c r="QGG54" s="64"/>
      <c r="QGH54" s="64"/>
      <c r="QGI54" s="64"/>
      <c r="QGJ54" s="64"/>
      <c r="QGK54" s="64"/>
      <c r="QGL54" s="64"/>
      <c r="QGM54" s="64"/>
      <c r="QGN54" s="64"/>
      <c r="QGO54" s="64"/>
      <c r="QGP54" s="64"/>
      <c r="QGQ54" s="64"/>
      <c r="QGR54" s="64"/>
      <c r="QGS54" s="64"/>
      <c r="QGT54" s="64"/>
      <c r="QGU54" s="64"/>
      <c r="QGV54" s="64"/>
      <c r="QGW54" s="64"/>
      <c r="QGX54" s="64"/>
      <c r="QGY54" s="64"/>
      <c r="QGZ54" s="64"/>
      <c r="QHA54" s="64"/>
      <c r="QHB54" s="64"/>
      <c r="QHC54" s="64"/>
      <c r="QHD54" s="64"/>
      <c r="QHE54" s="64"/>
      <c r="QHF54" s="64"/>
      <c r="QHG54" s="64"/>
      <c r="QHH54" s="64"/>
      <c r="QHI54" s="64"/>
      <c r="QHJ54" s="64"/>
      <c r="QHK54" s="64"/>
      <c r="QHL54" s="64"/>
      <c r="QHM54" s="64"/>
      <c r="QHN54" s="64"/>
      <c r="QHO54" s="64"/>
      <c r="QHP54" s="64"/>
      <c r="QHQ54" s="64"/>
      <c r="QHR54" s="64"/>
      <c r="QHS54" s="64"/>
      <c r="QHT54" s="64"/>
      <c r="QHU54" s="64"/>
      <c r="QHV54" s="64"/>
      <c r="QHW54" s="64"/>
      <c r="QHX54" s="64"/>
      <c r="QHY54" s="64"/>
      <c r="QHZ54" s="64"/>
      <c r="QIA54" s="64"/>
      <c r="QIB54" s="64"/>
      <c r="QIC54" s="64"/>
      <c r="QID54" s="64"/>
      <c r="QIE54" s="64"/>
      <c r="QIF54" s="64"/>
      <c r="QIG54" s="64"/>
      <c r="QIH54" s="64"/>
      <c r="QII54" s="64"/>
      <c r="QIJ54" s="64"/>
      <c r="QIK54" s="64"/>
      <c r="QIL54" s="64"/>
      <c r="QIM54" s="64"/>
      <c r="QIN54" s="64"/>
      <c r="QIO54" s="64"/>
      <c r="QIP54" s="64"/>
      <c r="QIQ54" s="64"/>
      <c r="QIR54" s="64"/>
      <c r="QIS54" s="64"/>
      <c r="QIT54" s="64"/>
      <c r="QIU54" s="64"/>
      <c r="QIV54" s="64"/>
      <c r="QIW54" s="64"/>
      <c r="QIX54" s="64"/>
      <c r="QIY54" s="64"/>
      <c r="QIZ54" s="64"/>
      <c r="QJA54" s="64"/>
      <c r="QJB54" s="64"/>
      <c r="QJC54" s="64"/>
      <c r="QJD54" s="64"/>
      <c r="QJE54" s="64"/>
      <c r="QJF54" s="64"/>
      <c r="QJG54" s="64"/>
      <c r="QJH54" s="64"/>
      <c r="QJI54" s="64"/>
      <c r="QJJ54" s="64"/>
      <c r="QJK54" s="64"/>
      <c r="QJL54" s="64"/>
      <c r="QJM54" s="64"/>
      <c r="QJN54" s="64"/>
      <c r="QJO54" s="64"/>
      <c r="QJP54" s="64"/>
      <c r="QJQ54" s="64"/>
      <c r="QJR54" s="64"/>
      <c r="QJS54" s="64"/>
      <c r="QJT54" s="64"/>
      <c r="QJU54" s="64"/>
      <c r="QJV54" s="64"/>
      <c r="QJW54" s="64"/>
      <c r="QJX54" s="64"/>
      <c r="QJY54" s="64"/>
      <c r="QJZ54" s="64"/>
      <c r="QKA54" s="64"/>
      <c r="QKB54" s="64"/>
      <c r="QKC54" s="64"/>
      <c r="QKD54" s="64"/>
      <c r="QKE54" s="64"/>
      <c r="QKF54" s="64"/>
      <c r="QKG54" s="64"/>
      <c r="QKH54" s="64"/>
      <c r="QKI54" s="64"/>
      <c r="QKJ54" s="64"/>
      <c r="QKK54" s="64"/>
      <c r="QKL54" s="64"/>
      <c r="QKM54" s="64"/>
      <c r="QKN54" s="64"/>
      <c r="QKO54" s="64"/>
      <c r="QKP54" s="64"/>
      <c r="QKQ54" s="64"/>
      <c r="QKR54" s="64"/>
      <c r="QKS54" s="64"/>
      <c r="QKT54" s="64"/>
      <c r="QKU54" s="64"/>
      <c r="QKV54" s="64"/>
      <c r="QKW54" s="64"/>
      <c r="QKX54" s="64"/>
      <c r="QKY54" s="64"/>
      <c r="QKZ54" s="64"/>
      <c r="QLA54" s="64"/>
      <c r="QLB54" s="64"/>
      <c r="QLC54" s="64"/>
      <c r="QLD54" s="64"/>
      <c r="QLE54" s="64"/>
      <c r="QLF54" s="64"/>
      <c r="QLG54" s="64"/>
      <c r="QLH54" s="64"/>
      <c r="QLI54" s="64"/>
      <c r="QLJ54" s="64"/>
      <c r="QLK54" s="64"/>
      <c r="QLL54" s="64"/>
      <c r="QLM54" s="64"/>
      <c r="QLN54" s="64"/>
      <c r="QLO54" s="64"/>
      <c r="QLP54" s="64"/>
      <c r="QLQ54" s="64"/>
      <c r="QLR54" s="64"/>
      <c r="QLS54" s="64"/>
      <c r="QLT54" s="64"/>
      <c r="QLU54" s="64"/>
      <c r="QLV54" s="64"/>
      <c r="QLW54" s="64"/>
      <c r="QLX54" s="64"/>
      <c r="QLY54" s="64"/>
      <c r="QLZ54" s="64"/>
      <c r="QMA54" s="64"/>
      <c r="QMB54" s="64"/>
      <c r="QMC54" s="64"/>
      <c r="QMD54" s="64"/>
      <c r="QME54" s="64"/>
      <c r="QMF54" s="64"/>
      <c r="QMG54" s="64"/>
      <c r="QMH54" s="64"/>
      <c r="QMI54" s="64"/>
      <c r="QMJ54" s="64"/>
      <c r="QMK54" s="64"/>
      <c r="QML54" s="64"/>
      <c r="QMM54" s="64"/>
      <c r="QMN54" s="64"/>
      <c r="QMO54" s="64"/>
      <c r="QMP54" s="64"/>
      <c r="QMQ54" s="64"/>
      <c r="QMR54" s="64"/>
      <c r="QMS54" s="64"/>
      <c r="QMT54" s="64"/>
      <c r="QMU54" s="64"/>
      <c r="QMV54" s="64"/>
      <c r="QMW54" s="64"/>
      <c r="QMX54" s="64"/>
      <c r="QMY54" s="64"/>
      <c r="QMZ54" s="64"/>
      <c r="QNA54" s="64"/>
      <c r="QNB54" s="64"/>
      <c r="QNC54" s="64"/>
      <c r="QND54" s="64"/>
      <c r="QNE54" s="64"/>
      <c r="QNF54" s="64"/>
      <c r="QNG54" s="64"/>
      <c r="QNH54" s="64"/>
      <c r="QNI54" s="64"/>
      <c r="QNJ54" s="64"/>
      <c r="QNK54" s="64"/>
      <c r="QNL54" s="64"/>
      <c r="QNM54" s="64"/>
      <c r="QNN54" s="64"/>
      <c r="QNO54" s="64"/>
      <c r="QNP54" s="64"/>
      <c r="QNQ54" s="64"/>
      <c r="QNR54" s="64"/>
      <c r="QNS54" s="64"/>
      <c r="QNT54" s="64"/>
      <c r="QNU54" s="64"/>
      <c r="QNV54" s="64"/>
      <c r="QNW54" s="64"/>
      <c r="QNX54" s="64"/>
      <c r="QNY54" s="64"/>
      <c r="QNZ54" s="64"/>
      <c r="QOA54" s="64"/>
      <c r="QOB54" s="64"/>
      <c r="QOC54" s="64"/>
      <c r="QOD54" s="64"/>
      <c r="QOE54" s="64"/>
      <c r="QOF54" s="64"/>
      <c r="QOG54" s="64"/>
      <c r="QOH54" s="64"/>
      <c r="QOI54" s="64"/>
      <c r="QOJ54" s="64"/>
      <c r="QOK54" s="64"/>
      <c r="QOL54" s="64"/>
      <c r="QOM54" s="64"/>
      <c r="QON54" s="64"/>
      <c r="QOO54" s="64"/>
      <c r="QOP54" s="64"/>
      <c r="QOQ54" s="64"/>
      <c r="QOR54" s="64"/>
      <c r="QOS54" s="64"/>
      <c r="QOT54" s="64"/>
      <c r="QOU54" s="64"/>
      <c r="QOV54" s="64"/>
      <c r="QOW54" s="64"/>
      <c r="QOX54" s="64"/>
      <c r="QOY54" s="64"/>
      <c r="QOZ54" s="64"/>
      <c r="QPA54" s="64"/>
      <c r="QPB54" s="64"/>
      <c r="QPC54" s="64"/>
      <c r="QPD54" s="64"/>
      <c r="QPE54" s="64"/>
      <c r="QPF54" s="64"/>
      <c r="QPG54" s="64"/>
      <c r="QPH54" s="64"/>
      <c r="QPI54" s="64"/>
      <c r="QPJ54" s="64"/>
      <c r="QPK54" s="64"/>
      <c r="QPL54" s="64"/>
      <c r="QPM54" s="64"/>
      <c r="QPN54" s="64"/>
      <c r="QPO54" s="64"/>
      <c r="QPP54" s="64"/>
      <c r="QPQ54" s="64"/>
      <c r="QPR54" s="64"/>
      <c r="QPS54" s="64"/>
      <c r="QPT54" s="64"/>
      <c r="QPU54" s="64"/>
      <c r="QPV54" s="64"/>
      <c r="QPW54" s="64"/>
      <c r="QPX54" s="64"/>
      <c r="QPY54" s="64"/>
      <c r="QPZ54" s="64"/>
      <c r="QQA54" s="64"/>
      <c r="QQB54" s="64"/>
      <c r="QQC54" s="64"/>
      <c r="QQD54" s="64"/>
      <c r="QQE54" s="64"/>
      <c r="QQF54" s="64"/>
      <c r="QQG54" s="64"/>
      <c r="QQH54" s="64"/>
      <c r="QQI54" s="64"/>
      <c r="QQJ54" s="64"/>
      <c r="QQK54" s="64"/>
      <c r="QQL54" s="64"/>
      <c r="QQM54" s="64"/>
      <c r="QQN54" s="64"/>
      <c r="QQO54" s="64"/>
      <c r="QQP54" s="64"/>
      <c r="QQQ54" s="64"/>
      <c r="QQR54" s="64"/>
      <c r="QQS54" s="64"/>
      <c r="QQT54" s="64"/>
      <c r="QQU54" s="64"/>
      <c r="QQV54" s="64"/>
      <c r="QQW54" s="64"/>
      <c r="QQX54" s="64"/>
      <c r="QQY54" s="64"/>
      <c r="QQZ54" s="64"/>
      <c r="QRA54" s="64"/>
      <c r="QRB54" s="64"/>
      <c r="QRC54" s="64"/>
      <c r="QRD54" s="64"/>
      <c r="QRE54" s="64"/>
      <c r="QRF54" s="64"/>
      <c r="QRG54" s="64"/>
      <c r="QRH54" s="64"/>
      <c r="QRI54" s="64"/>
      <c r="QRJ54" s="64"/>
      <c r="QRK54" s="64"/>
      <c r="QRL54" s="64"/>
      <c r="QRM54" s="64"/>
      <c r="QRN54" s="64"/>
      <c r="QRO54" s="64"/>
      <c r="QRP54" s="64"/>
      <c r="QRQ54" s="64"/>
      <c r="QRR54" s="64"/>
      <c r="QRS54" s="64"/>
      <c r="QRT54" s="64"/>
      <c r="QRU54" s="64"/>
      <c r="QRV54" s="64"/>
      <c r="QRW54" s="64"/>
      <c r="QRX54" s="64"/>
      <c r="QRY54" s="64"/>
      <c r="QRZ54" s="64"/>
      <c r="QSA54" s="64"/>
      <c r="QSB54" s="64"/>
      <c r="QSC54" s="64"/>
      <c r="QSD54" s="64"/>
      <c r="QSE54" s="64"/>
      <c r="QSF54" s="64"/>
      <c r="QSG54" s="64"/>
      <c r="QSH54" s="64"/>
      <c r="QSI54" s="64"/>
      <c r="QSJ54" s="64"/>
      <c r="QSK54" s="64"/>
      <c r="QSL54" s="64"/>
      <c r="QSM54" s="64"/>
      <c r="QSN54" s="64"/>
      <c r="QSO54" s="64"/>
      <c r="QSP54" s="64"/>
      <c r="QSQ54" s="64"/>
      <c r="QSR54" s="64"/>
      <c r="QSS54" s="64"/>
      <c r="QST54" s="64"/>
      <c r="QSU54" s="64"/>
      <c r="QSV54" s="64"/>
      <c r="QSW54" s="64"/>
      <c r="QSX54" s="64"/>
      <c r="QSY54" s="64"/>
      <c r="QSZ54" s="64"/>
      <c r="QTA54" s="64"/>
      <c r="QTB54" s="64"/>
      <c r="QTC54" s="64"/>
      <c r="QTD54" s="64"/>
      <c r="QTE54" s="64"/>
      <c r="QTF54" s="64"/>
      <c r="QTG54" s="64"/>
      <c r="QTH54" s="64"/>
      <c r="QTI54" s="64"/>
      <c r="QTJ54" s="64"/>
      <c r="QTK54" s="64"/>
      <c r="QTL54" s="64"/>
      <c r="QTM54" s="64"/>
      <c r="QTN54" s="64"/>
      <c r="QTO54" s="64"/>
      <c r="QTP54" s="64"/>
      <c r="QTQ54" s="64"/>
      <c r="QTR54" s="64"/>
      <c r="QTS54" s="64"/>
      <c r="QTT54" s="64"/>
      <c r="QTU54" s="64"/>
      <c r="QTV54" s="64"/>
      <c r="QTW54" s="64"/>
      <c r="QTX54" s="64"/>
      <c r="QTY54" s="64"/>
      <c r="QTZ54" s="64"/>
      <c r="QUA54" s="64"/>
      <c r="QUB54" s="64"/>
      <c r="QUC54" s="64"/>
      <c r="QUD54" s="64"/>
      <c r="QUE54" s="64"/>
      <c r="QUF54" s="64"/>
      <c r="QUG54" s="64"/>
      <c r="QUH54" s="64"/>
      <c r="QUI54" s="64"/>
      <c r="QUJ54" s="64"/>
      <c r="QUK54" s="64"/>
      <c r="QUL54" s="64"/>
      <c r="QUM54" s="64"/>
      <c r="QUN54" s="64"/>
      <c r="QUO54" s="64"/>
      <c r="QUP54" s="64"/>
      <c r="QUQ54" s="64"/>
      <c r="QUR54" s="64"/>
      <c r="QUS54" s="64"/>
      <c r="QUT54" s="64"/>
      <c r="QUU54" s="64"/>
      <c r="QUV54" s="64"/>
      <c r="QUW54" s="64"/>
      <c r="QUX54" s="64"/>
      <c r="QUY54" s="64"/>
      <c r="QUZ54" s="64"/>
      <c r="QVA54" s="64"/>
      <c r="QVB54" s="64"/>
      <c r="QVC54" s="64"/>
      <c r="QVD54" s="64"/>
      <c r="QVE54" s="64"/>
      <c r="QVF54" s="64"/>
      <c r="QVG54" s="64"/>
      <c r="QVH54" s="64"/>
      <c r="QVI54" s="64"/>
      <c r="QVJ54" s="64"/>
      <c r="QVK54" s="64"/>
      <c r="QVL54" s="64"/>
      <c r="QVM54" s="64"/>
      <c r="QVN54" s="64"/>
      <c r="QVO54" s="64"/>
      <c r="QVP54" s="64"/>
      <c r="QVQ54" s="64"/>
      <c r="QVR54" s="64"/>
      <c r="QVS54" s="64"/>
      <c r="QVT54" s="64"/>
      <c r="QVU54" s="64"/>
      <c r="QVV54" s="64"/>
      <c r="QVW54" s="64"/>
      <c r="QVX54" s="64"/>
      <c r="QVY54" s="64"/>
      <c r="QVZ54" s="64"/>
      <c r="QWA54" s="64"/>
      <c r="QWB54" s="64"/>
      <c r="QWC54" s="64"/>
      <c r="QWD54" s="64"/>
      <c r="QWE54" s="64"/>
      <c r="QWF54" s="64"/>
      <c r="QWG54" s="64"/>
      <c r="QWH54" s="64"/>
      <c r="QWI54" s="64"/>
      <c r="QWJ54" s="64"/>
      <c r="QWK54" s="64"/>
      <c r="QWL54" s="64"/>
      <c r="QWM54" s="64"/>
      <c r="QWN54" s="64"/>
      <c r="QWO54" s="64"/>
      <c r="QWP54" s="64"/>
      <c r="QWQ54" s="64"/>
      <c r="QWR54" s="64"/>
      <c r="QWS54" s="64"/>
      <c r="QWT54" s="64"/>
      <c r="QWU54" s="64"/>
      <c r="QWV54" s="64"/>
      <c r="QWW54" s="64"/>
      <c r="QWX54" s="64"/>
      <c r="QWY54" s="64"/>
      <c r="QWZ54" s="64"/>
      <c r="QXA54" s="64"/>
      <c r="QXB54" s="64"/>
      <c r="QXC54" s="64"/>
      <c r="QXD54" s="64"/>
      <c r="QXE54" s="64"/>
      <c r="QXF54" s="64"/>
      <c r="QXG54" s="64"/>
      <c r="QXH54" s="64"/>
      <c r="QXI54" s="64"/>
      <c r="QXJ54" s="64"/>
      <c r="QXK54" s="64"/>
      <c r="QXL54" s="64"/>
      <c r="QXM54" s="64"/>
      <c r="QXN54" s="64"/>
      <c r="QXO54" s="64"/>
      <c r="QXP54" s="64"/>
      <c r="QXQ54" s="64"/>
      <c r="QXR54" s="64"/>
      <c r="QXS54" s="64"/>
      <c r="QXT54" s="64"/>
      <c r="QXU54" s="64"/>
      <c r="QXV54" s="64"/>
      <c r="QXW54" s="64"/>
      <c r="QXX54" s="64"/>
      <c r="QXY54" s="64"/>
      <c r="QXZ54" s="64"/>
      <c r="QYA54" s="64"/>
      <c r="QYB54" s="64"/>
      <c r="QYC54" s="64"/>
      <c r="QYD54" s="64"/>
      <c r="QYE54" s="64"/>
      <c r="QYF54" s="64"/>
      <c r="QYG54" s="64"/>
      <c r="QYH54" s="64"/>
      <c r="QYI54" s="64"/>
      <c r="QYJ54" s="64"/>
      <c r="QYK54" s="64"/>
      <c r="QYL54" s="64"/>
      <c r="QYM54" s="64"/>
      <c r="QYN54" s="64"/>
      <c r="QYO54" s="64"/>
      <c r="QYP54" s="64"/>
      <c r="QYQ54" s="64"/>
      <c r="QYR54" s="64"/>
      <c r="QYS54" s="64"/>
      <c r="QYT54" s="64"/>
      <c r="QYU54" s="64"/>
      <c r="QYV54" s="64"/>
      <c r="QYW54" s="64"/>
      <c r="QYX54" s="64"/>
      <c r="QYY54" s="64"/>
      <c r="QYZ54" s="64"/>
      <c r="QZA54" s="64"/>
      <c r="QZB54" s="64"/>
      <c r="QZC54" s="64"/>
      <c r="QZD54" s="64"/>
      <c r="QZE54" s="64"/>
      <c r="QZF54" s="64"/>
      <c r="QZG54" s="64"/>
      <c r="QZH54" s="64"/>
      <c r="QZI54" s="64"/>
      <c r="QZJ54" s="64"/>
      <c r="QZK54" s="64"/>
      <c r="QZL54" s="64"/>
      <c r="QZM54" s="64"/>
      <c r="QZN54" s="64"/>
      <c r="QZO54" s="64"/>
      <c r="QZP54" s="64"/>
      <c r="QZQ54" s="64"/>
      <c r="QZR54" s="64"/>
      <c r="QZS54" s="64"/>
      <c r="QZT54" s="64"/>
      <c r="QZU54" s="64"/>
      <c r="QZV54" s="64"/>
      <c r="QZW54" s="64"/>
      <c r="QZX54" s="64"/>
      <c r="QZY54" s="64"/>
      <c r="QZZ54" s="64"/>
      <c r="RAA54" s="64"/>
      <c r="RAB54" s="64"/>
      <c r="RAC54" s="64"/>
      <c r="RAD54" s="64"/>
      <c r="RAE54" s="64"/>
      <c r="RAF54" s="64"/>
      <c r="RAG54" s="64"/>
      <c r="RAH54" s="64"/>
      <c r="RAI54" s="64"/>
      <c r="RAJ54" s="64"/>
      <c r="RAK54" s="64"/>
      <c r="RAL54" s="64"/>
      <c r="RAM54" s="64"/>
      <c r="RAN54" s="64"/>
      <c r="RAO54" s="64"/>
      <c r="RAP54" s="64"/>
      <c r="RAQ54" s="64"/>
      <c r="RAR54" s="64"/>
      <c r="RAS54" s="64"/>
      <c r="RAT54" s="64"/>
      <c r="RAU54" s="64"/>
      <c r="RAV54" s="64"/>
      <c r="RAW54" s="64"/>
      <c r="RAX54" s="64"/>
      <c r="RAY54" s="64"/>
      <c r="RAZ54" s="64"/>
      <c r="RBA54" s="64"/>
      <c r="RBB54" s="64"/>
      <c r="RBC54" s="64"/>
      <c r="RBD54" s="64"/>
      <c r="RBE54" s="64"/>
      <c r="RBF54" s="64"/>
      <c r="RBG54" s="64"/>
      <c r="RBH54" s="64"/>
      <c r="RBI54" s="64"/>
      <c r="RBJ54" s="64"/>
      <c r="RBK54" s="64"/>
      <c r="RBL54" s="64"/>
      <c r="RBM54" s="64"/>
      <c r="RBN54" s="64"/>
      <c r="RBO54" s="64"/>
      <c r="RBP54" s="64"/>
      <c r="RBQ54" s="64"/>
      <c r="RBR54" s="64"/>
      <c r="RBS54" s="64"/>
      <c r="RBT54" s="64"/>
      <c r="RBU54" s="64"/>
      <c r="RBV54" s="64"/>
      <c r="RBW54" s="64"/>
      <c r="RBX54" s="64"/>
      <c r="RBY54" s="64"/>
      <c r="RBZ54" s="64"/>
      <c r="RCA54" s="64"/>
      <c r="RCB54" s="64"/>
      <c r="RCC54" s="64"/>
      <c r="RCD54" s="64"/>
      <c r="RCE54" s="64"/>
      <c r="RCF54" s="64"/>
      <c r="RCG54" s="64"/>
      <c r="RCH54" s="64"/>
      <c r="RCI54" s="64"/>
      <c r="RCJ54" s="64"/>
      <c r="RCK54" s="64"/>
      <c r="RCL54" s="64"/>
      <c r="RCM54" s="64"/>
      <c r="RCN54" s="64"/>
      <c r="RCO54" s="64"/>
      <c r="RCP54" s="64"/>
      <c r="RCQ54" s="64"/>
      <c r="RCR54" s="64"/>
      <c r="RCS54" s="64"/>
      <c r="RCT54" s="64"/>
      <c r="RCU54" s="64"/>
      <c r="RCV54" s="64"/>
      <c r="RCW54" s="64"/>
      <c r="RCX54" s="64"/>
      <c r="RCY54" s="64"/>
      <c r="RCZ54" s="64"/>
      <c r="RDA54" s="64"/>
      <c r="RDB54" s="64"/>
      <c r="RDC54" s="64"/>
      <c r="RDD54" s="64"/>
      <c r="RDE54" s="64"/>
      <c r="RDF54" s="64"/>
      <c r="RDG54" s="64"/>
      <c r="RDH54" s="64"/>
      <c r="RDI54" s="64"/>
      <c r="RDJ54" s="64"/>
      <c r="RDK54" s="64"/>
      <c r="RDL54" s="64"/>
      <c r="RDM54" s="64"/>
      <c r="RDN54" s="64"/>
      <c r="RDO54" s="64"/>
      <c r="RDP54" s="64"/>
      <c r="RDQ54" s="64"/>
      <c r="RDR54" s="64"/>
      <c r="RDS54" s="64"/>
      <c r="RDT54" s="64"/>
      <c r="RDU54" s="64"/>
      <c r="RDV54" s="64"/>
      <c r="RDW54" s="64"/>
      <c r="RDX54" s="64"/>
      <c r="RDY54" s="64"/>
      <c r="RDZ54" s="64"/>
      <c r="REA54" s="64"/>
      <c r="REB54" s="64"/>
      <c r="REC54" s="64"/>
      <c r="RED54" s="64"/>
      <c r="REE54" s="64"/>
      <c r="REF54" s="64"/>
      <c r="REG54" s="64"/>
      <c r="REH54" s="64"/>
      <c r="REI54" s="64"/>
      <c r="REJ54" s="64"/>
      <c r="REK54" s="64"/>
      <c r="REL54" s="64"/>
      <c r="REM54" s="64"/>
      <c r="REN54" s="64"/>
      <c r="REO54" s="64"/>
      <c r="REP54" s="64"/>
      <c r="REQ54" s="64"/>
      <c r="RER54" s="64"/>
      <c r="RES54" s="64"/>
      <c r="RET54" s="64"/>
      <c r="REU54" s="64"/>
      <c r="REV54" s="64"/>
      <c r="REW54" s="64"/>
      <c r="REX54" s="64"/>
      <c r="REY54" s="64"/>
      <c r="REZ54" s="64"/>
      <c r="RFA54" s="64"/>
      <c r="RFB54" s="64"/>
      <c r="RFC54" s="64"/>
      <c r="RFD54" s="64"/>
      <c r="RFE54" s="64"/>
      <c r="RFF54" s="64"/>
      <c r="RFG54" s="64"/>
      <c r="RFH54" s="64"/>
      <c r="RFI54" s="64"/>
      <c r="RFJ54" s="64"/>
      <c r="RFK54" s="64"/>
      <c r="RFL54" s="64"/>
      <c r="RFM54" s="64"/>
      <c r="RFN54" s="64"/>
      <c r="RFO54" s="64"/>
      <c r="RFP54" s="64"/>
      <c r="RFQ54" s="64"/>
      <c r="RFR54" s="64"/>
      <c r="RFS54" s="64"/>
      <c r="RFT54" s="64"/>
      <c r="RFU54" s="64"/>
      <c r="RFV54" s="64"/>
      <c r="RFW54" s="64"/>
      <c r="RFX54" s="64"/>
      <c r="RFY54" s="64"/>
      <c r="RFZ54" s="64"/>
      <c r="RGA54" s="64"/>
      <c r="RGB54" s="64"/>
      <c r="RGC54" s="64"/>
      <c r="RGD54" s="64"/>
      <c r="RGE54" s="64"/>
      <c r="RGF54" s="64"/>
      <c r="RGG54" s="64"/>
      <c r="RGH54" s="64"/>
      <c r="RGI54" s="64"/>
      <c r="RGJ54" s="64"/>
      <c r="RGK54" s="64"/>
      <c r="RGL54" s="64"/>
      <c r="RGM54" s="64"/>
      <c r="RGN54" s="64"/>
      <c r="RGO54" s="64"/>
      <c r="RGP54" s="64"/>
      <c r="RGQ54" s="64"/>
      <c r="RGR54" s="64"/>
      <c r="RGS54" s="64"/>
      <c r="RGT54" s="64"/>
      <c r="RGU54" s="64"/>
      <c r="RGV54" s="64"/>
      <c r="RGW54" s="64"/>
      <c r="RGX54" s="64"/>
      <c r="RGY54" s="64"/>
      <c r="RGZ54" s="64"/>
      <c r="RHA54" s="64"/>
      <c r="RHB54" s="64"/>
      <c r="RHC54" s="64"/>
      <c r="RHD54" s="64"/>
      <c r="RHE54" s="64"/>
      <c r="RHF54" s="64"/>
      <c r="RHG54" s="64"/>
      <c r="RHH54" s="64"/>
      <c r="RHI54" s="64"/>
      <c r="RHJ54" s="64"/>
      <c r="RHK54" s="64"/>
      <c r="RHL54" s="64"/>
      <c r="RHM54" s="64"/>
      <c r="RHN54" s="64"/>
      <c r="RHO54" s="64"/>
      <c r="RHP54" s="64"/>
      <c r="RHQ54" s="64"/>
      <c r="RHR54" s="64"/>
      <c r="RHS54" s="64"/>
      <c r="RHT54" s="64"/>
      <c r="RHU54" s="64"/>
      <c r="RHV54" s="64"/>
      <c r="RHW54" s="64"/>
      <c r="RHX54" s="64"/>
      <c r="RHY54" s="64"/>
      <c r="RHZ54" s="64"/>
      <c r="RIA54" s="64"/>
      <c r="RIB54" s="64"/>
      <c r="RIC54" s="64"/>
      <c r="RID54" s="64"/>
      <c r="RIE54" s="64"/>
      <c r="RIF54" s="64"/>
      <c r="RIG54" s="64"/>
      <c r="RIH54" s="64"/>
      <c r="RII54" s="64"/>
      <c r="RIJ54" s="64"/>
      <c r="RIK54" s="64"/>
      <c r="RIL54" s="64"/>
      <c r="RIM54" s="64"/>
      <c r="RIN54" s="64"/>
      <c r="RIO54" s="64"/>
      <c r="RIP54" s="64"/>
      <c r="RIQ54" s="64"/>
      <c r="RIR54" s="64"/>
      <c r="RIS54" s="64"/>
      <c r="RIT54" s="64"/>
      <c r="RIU54" s="64"/>
      <c r="RIV54" s="64"/>
      <c r="RIW54" s="64"/>
      <c r="RIX54" s="64"/>
      <c r="RIY54" s="64"/>
      <c r="RIZ54" s="64"/>
      <c r="RJA54" s="64"/>
      <c r="RJB54" s="64"/>
      <c r="RJC54" s="64"/>
      <c r="RJD54" s="64"/>
      <c r="RJE54" s="64"/>
      <c r="RJF54" s="64"/>
      <c r="RJG54" s="64"/>
      <c r="RJH54" s="64"/>
      <c r="RJI54" s="64"/>
      <c r="RJJ54" s="64"/>
      <c r="RJK54" s="64"/>
      <c r="RJL54" s="64"/>
      <c r="RJM54" s="64"/>
      <c r="RJN54" s="64"/>
      <c r="RJO54" s="64"/>
      <c r="RJP54" s="64"/>
      <c r="RJQ54" s="64"/>
      <c r="RJR54" s="64"/>
      <c r="RJS54" s="64"/>
      <c r="RJT54" s="64"/>
      <c r="RJU54" s="64"/>
      <c r="RJV54" s="64"/>
      <c r="RJW54" s="64"/>
      <c r="RJX54" s="64"/>
      <c r="RJY54" s="64"/>
      <c r="RJZ54" s="64"/>
      <c r="RKA54" s="64"/>
      <c r="RKB54" s="64"/>
      <c r="RKC54" s="64"/>
      <c r="RKD54" s="64"/>
      <c r="RKE54" s="64"/>
      <c r="RKF54" s="64"/>
      <c r="RKG54" s="64"/>
      <c r="RKH54" s="64"/>
      <c r="RKI54" s="64"/>
      <c r="RKJ54" s="64"/>
      <c r="RKK54" s="64"/>
      <c r="RKL54" s="64"/>
      <c r="RKM54" s="64"/>
      <c r="RKN54" s="64"/>
      <c r="RKO54" s="64"/>
      <c r="RKP54" s="64"/>
      <c r="RKQ54" s="64"/>
      <c r="RKR54" s="64"/>
      <c r="RKS54" s="64"/>
      <c r="RKT54" s="64"/>
      <c r="RKU54" s="64"/>
      <c r="RKV54" s="64"/>
      <c r="RKW54" s="64"/>
      <c r="RKX54" s="64"/>
      <c r="RKY54" s="64"/>
      <c r="RKZ54" s="64"/>
      <c r="RLA54" s="64"/>
      <c r="RLB54" s="64"/>
      <c r="RLC54" s="64"/>
      <c r="RLD54" s="64"/>
      <c r="RLE54" s="64"/>
      <c r="RLF54" s="64"/>
      <c r="RLG54" s="64"/>
      <c r="RLH54" s="64"/>
      <c r="RLI54" s="64"/>
      <c r="RLJ54" s="64"/>
      <c r="RLK54" s="64"/>
      <c r="RLL54" s="64"/>
      <c r="RLM54" s="64"/>
      <c r="RLN54" s="64"/>
      <c r="RLO54" s="64"/>
      <c r="RLP54" s="64"/>
      <c r="RLQ54" s="64"/>
      <c r="RLR54" s="64"/>
      <c r="RLS54" s="64"/>
      <c r="RLT54" s="64"/>
      <c r="RLU54" s="64"/>
      <c r="RLV54" s="64"/>
      <c r="RLW54" s="64"/>
      <c r="RLX54" s="64"/>
      <c r="RLY54" s="64"/>
      <c r="RLZ54" s="64"/>
      <c r="RMA54" s="64"/>
      <c r="RMB54" s="64"/>
      <c r="RMC54" s="64"/>
      <c r="RMD54" s="64"/>
      <c r="RME54" s="64"/>
      <c r="RMF54" s="64"/>
      <c r="RMG54" s="64"/>
      <c r="RMH54" s="64"/>
      <c r="RMI54" s="64"/>
      <c r="RMJ54" s="64"/>
      <c r="RMK54" s="64"/>
      <c r="RML54" s="64"/>
      <c r="RMM54" s="64"/>
      <c r="RMN54" s="64"/>
      <c r="RMO54" s="64"/>
      <c r="RMP54" s="64"/>
      <c r="RMQ54" s="64"/>
      <c r="RMR54" s="64"/>
      <c r="RMS54" s="64"/>
      <c r="RMT54" s="64"/>
      <c r="RMU54" s="64"/>
      <c r="RMV54" s="64"/>
      <c r="RMW54" s="64"/>
      <c r="RMX54" s="64"/>
      <c r="RMY54" s="64"/>
      <c r="RMZ54" s="64"/>
      <c r="RNA54" s="64"/>
      <c r="RNB54" s="64"/>
      <c r="RNC54" s="64"/>
      <c r="RND54" s="64"/>
      <c r="RNE54" s="64"/>
      <c r="RNF54" s="64"/>
      <c r="RNG54" s="64"/>
      <c r="RNH54" s="64"/>
      <c r="RNI54" s="64"/>
      <c r="RNJ54" s="64"/>
      <c r="RNK54" s="64"/>
      <c r="RNL54" s="64"/>
      <c r="RNM54" s="64"/>
      <c r="RNN54" s="64"/>
      <c r="RNO54" s="64"/>
      <c r="RNP54" s="64"/>
      <c r="RNQ54" s="64"/>
      <c r="RNR54" s="64"/>
      <c r="RNS54" s="64"/>
      <c r="RNT54" s="64"/>
      <c r="RNU54" s="64"/>
      <c r="RNV54" s="64"/>
      <c r="RNW54" s="64"/>
      <c r="RNX54" s="64"/>
      <c r="RNY54" s="64"/>
      <c r="RNZ54" s="64"/>
      <c r="ROA54" s="64"/>
      <c r="ROB54" s="64"/>
      <c r="ROC54" s="64"/>
      <c r="ROD54" s="64"/>
      <c r="ROE54" s="64"/>
      <c r="ROF54" s="64"/>
      <c r="ROG54" s="64"/>
      <c r="ROH54" s="64"/>
      <c r="ROI54" s="64"/>
      <c r="ROJ54" s="64"/>
      <c r="ROK54" s="64"/>
      <c r="ROL54" s="64"/>
      <c r="ROM54" s="64"/>
      <c r="RON54" s="64"/>
      <c r="ROO54" s="64"/>
      <c r="ROP54" s="64"/>
      <c r="ROQ54" s="64"/>
      <c r="ROR54" s="64"/>
      <c r="ROS54" s="64"/>
      <c r="ROT54" s="64"/>
      <c r="ROU54" s="64"/>
      <c r="ROV54" s="64"/>
      <c r="ROW54" s="64"/>
      <c r="ROX54" s="64"/>
      <c r="ROY54" s="64"/>
      <c r="ROZ54" s="64"/>
      <c r="RPA54" s="64"/>
      <c r="RPB54" s="64"/>
      <c r="RPC54" s="64"/>
      <c r="RPD54" s="64"/>
      <c r="RPE54" s="64"/>
      <c r="RPF54" s="64"/>
      <c r="RPG54" s="64"/>
      <c r="RPH54" s="64"/>
      <c r="RPI54" s="64"/>
      <c r="RPJ54" s="64"/>
      <c r="RPK54" s="64"/>
      <c r="RPL54" s="64"/>
      <c r="RPM54" s="64"/>
      <c r="RPN54" s="64"/>
      <c r="RPO54" s="64"/>
      <c r="RPP54" s="64"/>
      <c r="RPQ54" s="64"/>
      <c r="RPR54" s="64"/>
      <c r="RPS54" s="64"/>
      <c r="RPT54" s="64"/>
      <c r="RPU54" s="64"/>
      <c r="RPV54" s="64"/>
      <c r="RPW54" s="64"/>
      <c r="RPX54" s="64"/>
      <c r="RPY54" s="64"/>
      <c r="RPZ54" s="64"/>
      <c r="RQA54" s="64"/>
      <c r="RQB54" s="64"/>
      <c r="RQC54" s="64"/>
      <c r="RQD54" s="64"/>
      <c r="RQE54" s="64"/>
      <c r="RQF54" s="64"/>
      <c r="RQG54" s="64"/>
      <c r="RQH54" s="64"/>
      <c r="RQI54" s="64"/>
      <c r="RQJ54" s="64"/>
      <c r="RQK54" s="64"/>
      <c r="RQL54" s="64"/>
      <c r="RQM54" s="64"/>
      <c r="RQN54" s="64"/>
      <c r="RQO54" s="64"/>
      <c r="RQP54" s="64"/>
      <c r="RQQ54" s="64"/>
      <c r="RQR54" s="64"/>
      <c r="RQS54" s="64"/>
      <c r="RQT54" s="64"/>
      <c r="RQU54" s="64"/>
      <c r="RQV54" s="64"/>
      <c r="RQW54" s="64"/>
      <c r="RQX54" s="64"/>
      <c r="RQY54" s="64"/>
      <c r="RQZ54" s="64"/>
      <c r="RRA54" s="64"/>
      <c r="RRB54" s="64"/>
      <c r="RRC54" s="64"/>
      <c r="RRD54" s="64"/>
      <c r="RRE54" s="64"/>
      <c r="RRF54" s="64"/>
      <c r="RRG54" s="64"/>
      <c r="RRH54" s="64"/>
      <c r="RRI54" s="64"/>
      <c r="RRJ54" s="64"/>
      <c r="RRK54" s="64"/>
      <c r="RRL54" s="64"/>
      <c r="RRM54" s="64"/>
      <c r="RRN54" s="64"/>
      <c r="RRO54" s="64"/>
      <c r="RRP54" s="64"/>
      <c r="RRQ54" s="64"/>
      <c r="RRR54" s="64"/>
      <c r="RRS54" s="64"/>
      <c r="RRT54" s="64"/>
      <c r="RRU54" s="64"/>
      <c r="RRV54" s="64"/>
      <c r="RRW54" s="64"/>
      <c r="RRX54" s="64"/>
      <c r="RRY54" s="64"/>
      <c r="RRZ54" s="64"/>
      <c r="RSA54" s="64"/>
      <c r="RSB54" s="64"/>
      <c r="RSC54" s="64"/>
      <c r="RSD54" s="64"/>
      <c r="RSE54" s="64"/>
      <c r="RSF54" s="64"/>
      <c r="RSG54" s="64"/>
      <c r="RSH54" s="64"/>
      <c r="RSI54" s="64"/>
      <c r="RSJ54" s="64"/>
      <c r="RSK54" s="64"/>
      <c r="RSL54" s="64"/>
      <c r="RSM54" s="64"/>
      <c r="RSN54" s="64"/>
      <c r="RSO54" s="64"/>
      <c r="RSP54" s="64"/>
      <c r="RSQ54" s="64"/>
      <c r="RSR54" s="64"/>
      <c r="RSS54" s="64"/>
      <c r="RST54" s="64"/>
      <c r="RSU54" s="64"/>
      <c r="RSV54" s="64"/>
      <c r="RSW54" s="64"/>
      <c r="RSX54" s="64"/>
      <c r="RSY54" s="64"/>
      <c r="RSZ54" s="64"/>
      <c r="RTA54" s="64"/>
      <c r="RTB54" s="64"/>
      <c r="RTC54" s="64"/>
      <c r="RTD54" s="64"/>
      <c r="RTE54" s="64"/>
      <c r="RTF54" s="64"/>
      <c r="RTG54" s="64"/>
      <c r="RTH54" s="64"/>
      <c r="RTI54" s="64"/>
      <c r="RTJ54" s="64"/>
      <c r="RTK54" s="64"/>
      <c r="RTL54" s="64"/>
      <c r="RTM54" s="64"/>
      <c r="RTN54" s="64"/>
      <c r="RTO54" s="64"/>
      <c r="RTP54" s="64"/>
      <c r="RTQ54" s="64"/>
      <c r="RTR54" s="64"/>
      <c r="RTS54" s="64"/>
      <c r="RTT54" s="64"/>
      <c r="RTU54" s="64"/>
      <c r="RTV54" s="64"/>
      <c r="RTW54" s="64"/>
      <c r="RTX54" s="64"/>
      <c r="RTY54" s="64"/>
      <c r="RTZ54" s="64"/>
      <c r="RUA54" s="64"/>
      <c r="RUB54" s="64"/>
      <c r="RUC54" s="64"/>
      <c r="RUD54" s="64"/>
      <c r="RUE54" s="64"/>
      <c r="RUF54" s="64"/>
      <c r="RUG54" s="64"/>
      <c r="RUH54" s="64"/>
      <c r="RUI54" s="64"/>
      <c r="RUJ54" s="64"/>
      <c r="RUK54" s="64"/>
      <c r="RUL54" s="64"/>
      <c r="RUM54" s="64"/>
      <c r="RUN54" s="64"/>
      <c r="RUO54" s="64"/>
      <c r="RUP54" s="64"/>
      <c r="RUQ54" s="64"/>
      <c r="RUR54" s="64"/>
      <c r="RUS54" s="64"/>
      <c r="RUT54" s="64"/>
      <c r="RUU54" s="64"/>
      <c r="RUV54" s="64"/>
      <c r="RUW54" s="64"/>
      <c r="RUX54" s="64"/>
      <c r="RUY54" s="64"/>
      <c r="RUZ54" s="64"/>
      <c r="RVA54" s="64"/>
      <c r="RVB54" s="64"/>
      <c r="RVC54" s="64"/>
      <c r="RVD54" s="64"/>
      <c r="RVE54" s="64"/>
      <c r="RVF54" s="64"/>
      <c r="RVG54" s="64"/>
      <c r="RVH54" s="64"/>
      <c r="RVI54" s="64"/>
      <c r="RVJ54" s="64"/>
      <c r="RVK54" s="64"/>
      <c r="RVL54" s="64"/>
      <c r="RVM54" s="64"/>
      <c r="RVN54" s="64"/>
      <c r="RVO54" s="64"/>
      <c r="RVP54" s="64"/>
      <c r="RVQ54" s="64"/>
      <c r="RVR54" s="64"/>
      <c r="RVS54" s="64"/>
      <c r="RVT54" s="64"/>
      <c r="RVU54" s="64"/>
      <c r="RVV54" s="64"/>
      <c r="RVW54" s="64"/>
      <c r="RVX54" s="64"/>
      <c r="RVY54" s="64"/>
      <c r="RVZ54" s="64"/>
      <c r="RWA54" s="64"/>
      <c r="RWB54" s="64"/>
      <c r="RWC54" s="64"/>
      <c r="RWD54" s="64"/>
      <c r="RWE54" s="64"/>
      <c r="RWF54" s="64"/>
      <c r="RWG54" s="64"/>
      <c r="RWH54" s="64"/>
      <c r="RWI54" s="64"/>
      <c r="RWJ54" s="64"/>
      <c r="RWK54" s="64"/>
      <c r="RWL54" s="64"/>
      <c r="RWM54" s="64"/>
      <c r="RWN54" s="64"/>
      <c r="RWO54" s="64"/>
      <c r="RWP54" s="64"/>
      <c r="RWQ54" s="64"/>
      <c r="RWR54" s="64"/>
      <c r="RWS54" s="64"/>
      <c r="RWT54" s="64"/>
      <c r="RWU54" s="64"/>
      <c r="RWV54" s="64"/>
      <c r="RWW54" s="64"/>
      <c r="RWX54" s="64"/>
      <c r="RWY54" s="64"/>
      <c r="RWZ54" s="64"/>
      <c r="RXA54" s="64"/>
      <c r="RXB54" s="64"/>
      <c r="RXC54" s="64"/>
      <c r="RXD54" s="64"/>
      <c r="RXE54" s="64"/>
      <c r="RXF54" s="64"/>
      <c r="RXG54" s="64"/>
      <c r="RXH54" s="64"/>
      <c r="RXI54" s="64"/>
      <c r="RXJ54" s="64"/>
      <c r="RXK54" s="64"/>
      <c r="RXL54" s="64"/>
      <c r="RXM54" s="64"/>
      <c r="RXN54" s="64"/>
      <c r="RXO54" s="64"/>
      <c r="RXP54" s="64"/>
      <c r="RXQ54" s="64"/>
      <c r="RXR54" s="64"/>
      <c r="RXS54" s="64"/>
      <c r="RXT54" s="64"/>
      <c r="RXU54" s="64"/>
      <c r="RXV54" s="64"/>
      <c r="RXW54" s="64"/>
      <c r="RXX54" s="64"/>
      <c r="RXY54" s="64"/>
      <c r="RXZ54" s="64"/>
      <c r="RYA54" s="64"/>
      <c r="RYB54" s="64"/>
      <c r="RYC54" s="64"/>
      <c r="RYD54" s="64"/>
      <c r="RYE54" s="64"/>
      <c r="RYF54" s="64"/>
      <c r="RYG54" s="64"/>
      <c r="RYH54" s="64"/>
      <c r="RYI54" s="64"/>
      <c r="RYJ54" s="64"/>
      <c r="RYK54" s="64"/>
      <c r="RYL54" s="64"/>
      <c r="RYM54" s="64"/>
      <c r="RYN54" s="64"/>
      <c r="RYO54" s="64"/>
      <c r="RYP54" s="64"/>
      <c r="RYQ54" s="64"/>
      <c r="RYR54" s="64"/>
      <c r="RYS54" s="64"/>
      <c r="RYT54" s="64"/>
      <c r="RYU54" s="64"/>
      <c r="RYV54" s="64"/>
      <c r="RYW54" s="64"/>
      <c r="RYX54" s="64"/>
      <c r="RYY54" s="64"/>
      <c r="RYZ54" s="64"/>
      <c r="RZA54" s="64"/>
      <c r="RZB54" s="64"/>
      <c r="RZC54" s="64"/>
      <c r="RZD54" s="64"/>
      <c r="RZE54" s="64"/>
      <c r="RZF54" s="64"/>
      <c r="RZG54" s="64"/>
      <c r="RZH54" s="64"/>
      <c r="RZI54" s="64"/>
      <c r="RZJ54" s="64"/>
      <c r="RZK54" s="64"/>
      <c r="RZL54" s="64"/>
      <c r="RZM54" s="64"/>
      <c r="RZN54" s="64"/>
      <c r="RZO54" s="64"/>
      <c r="RZP54" s="64"/>
      <c r="RZQ54" s="64"/>
      <c r="RZR54" s="64"/>
      <c r="RZS54" s="64"/>
      <c r="RZT54" s="64"/>
      <c r="RZU54" s="64"/>
      <c r="RZV54" s="64"/>
      <c r="RZW54" s="64"/>
      <c r="RZX54" s="64"/>
      <c r="RZY54" s="64"/>
      <c r="RZZ54" s="64"/>
      <c r="SAA54" s="64"/>
      <c r="SAB54" s="64"/>
      <c r="SAC54" s="64"/>
      <c r="SAD54" s="64"/>
      <c r="SAE54" s="64"/>
      <c r="SAF54" s="64"/>
      <c r="SAG54" s="64"/>
      <c r="SAH54" s="64"/>
      <c r="SAI54" s="64"/>
      <c r="SAJ54" s="64"/>
      <c r="SAK54" s="64"/>
      <c r="SAL54" s="64"/>
      <c r="SAM54" s="64"/>
      <c r="SAN54" s="64"/>
      <c r="SAO54" s="64"/>
      <c r="SAP54" s="64"/>
      <c r="SAQ54" s="64"/>
      <c r="SAR54" s="64"/>
      <c r="SAS54" s="64"/>
      <c r="SAT54" s="64"/>
      <c r="SAU54" s="64"/>
      <c r="SAV54" s="64"/>
      <c r="SAW54" s="64"/>
      <c r="SAX54" s="64"/>
      <c r="SAY54" s="64"/>
      <c r="SAZ54" s="64"/>
      <c r="SBA54" s="64"/>
      <c r="SBB54" s="64"/>
      <c r="SBC54" s="64"/>
      <c r="SBD54" s="64"/>
      <c r="SBE54" s="64"/>
      <c r="SBF54" s="64"/>
      <c r="SBG54" s="64"/>
      <c r="SBH54" s="64"/>
      <c r="SBI54" s="64"/>
      <c r="SBJ54" s="64"/>
      <c r="SBK54" s="64"/>
      <c r="SBL54" s="64"/>
      <c r="SBM54" s="64"/>
      <c r="SBN54" s="64"/>
      <c r="SBO54" s="64"/>
      <c r="SBP54" s="64"/>
      <c r="SBQ54" s="64"/>
      <c r="SBR54" s="64"/>
      <c r="SBS54" s="64"/>
      <c r="SBT54" s="64"/>
      <c r="SBU54" s="64"/>
      <c r="SBV54" s="64"/>
      <c r="SBW54" s="64"/>
      <c r="SBX54" s="64"/>
      <c r="SBY54" s="64"/>
      <c r="SBZ54" s="64"/>
      <c r="SCA54" s="64"/>
      <c r="SCB54" s="64"/>
      <c r="SCC54" s="64"/>
      <c r="SCD54" s="64"/>
      <c r="SCE54" s="64"/>
      <c r="SCF54" s="64"/>
      <c r="SCG54" s="64"/>
      <c r="SCH54" s="64"/>
      <c r="SCI54" s="64"/>
      <c r="SCJ54" s="64"/>
      <c r="SCK54" s="64"/>
      <c r="SCL54" s="64"/>
      <c r="SCM54" s="64"/>
      <c r="SCN54" s="64"/>
      <c r="SCO54" s="64"/>
      <c r="SCP54" s="64"/>
      <c r="SCQ54" s="64"/>
      <c r="SCR54" s="64"/>
      <c r="SCS54" s="64"/>
      <c r="SCT54" s="64"/>
      <c r="SCU54" s="64"/>
      <c r="SCV54" s="64"/>
      <c r="SCW54" s="64"/>
      <c r="SCX54" s="64"/>
      <c r="SCY54" s="64"/>
      <c r="SCZ54" s="64"/>
      <c r="SDA54" s="64"/>
      <c r="SDB54" s="64"/>
      <c r="SDC54" s="64"/>
      <c r="SDD54" s="64"/>
      <c r="SDE54" s="64"/>
      <c r="SDF54" s="64"/>
      <c r="SDG54" s="64"/>
      <c r="SDH54" s="64"/>
      <c r="SDI54" s="64"/>
      <c r="SDJ54" s="64"/>
      <c r="SDK54" s="64"/>
      <c r="SDL54" s="64"/>
      <c r="SDM54" s="64"/>
      <c r="SDN54" s="64"/>
      <c r="SDO54" s="64"/>
      <c r="SDP54" s="64"/>
      <c r="SDQ54" s="64"/>
      <c r="SDR54" s="64"/>
      <c r="SDS54" s="64"/>
      <c r="SDT54" s="64"/>
      <c r="SDU54" s="64"/>
      <c r="SDV54" s="64"/>
      <c r="SDW54" s="64"/>
      <c r="SDX54" s="64"/>
      <c r="SDY54" s="64"/>
      <c r="SDZ54" s="64"/>
      <c r="SEA54" s="64"/>
      <c r="SEB54" s="64"/>
      <c r="SEC54" s="64"/>
      <c r="SED54" s="64"/>
      <c r="SEE54" s="64"/>
      <c r="SEF54" s="64"/>
      <c r="SEG54" s="64"/>
      <c r="SEH54" s="64"/>
      <c r="SEI54" s="64"/>
      <c r="SEJ54" s="64"/>
      <c r="SEK54" s="64"/>
      <c r="SEL54" s="64"/>
      <c r="SEM54" s="64"/>
      <c r="SEN54" s="64"/>
      <c r="SEO54" s="64"/>
      <c r="SEP54" s="64"/>
      <c r="SEQ54" s="64"/>
      <c r="SER54" s="64"/>
      <c r="SES54" s="64"/>
      <c r="SET54" s="64"/>
      <c r="SEU54" s="64"/>
      <c r="SEV54" s="64"/>
      <c r="SEW54" s="64"/>
      <c r="SEX54" s="64"/>
      <c r="SEY54" s="64"/>
      <c r="SEZ54" s="64"/>
      <c r="SFA54" s="64"/>
      <c r="SFB54" s="64"/>
      <c r="SFC54" s="64"/>
      <c r="SFD54" s="64"/>
      <c r="SFE54" s="64"/>
      <c r="SFF54" s="64"/>
      <c r="SFG54" s="64"/>
      <c r="SFH54" s="64"/>
      <c r="SFI54" s="64"/>
      <c r="SFJ54" s="64"/>
      <c r="SFK54" s="64"/>
      <c r="SFL54" s="64"/>
      <c r="SFM54" s="64"/>
      <c r="SFN54" s="64"/>
      <c r="SFO54" s="64"/>
      <c r="SFP54" s="64"/>
      <c r="SFQ54" s="64"/>
      <c r="SFR54" s="64"/>
      <c r="SFS54" s="64"/>
      <c r="SFT54" s="64"/>
      <c r="SFU54" s="64"/>
      <c r="SFV54" s="64"/>
      <c r="SFW54" s="64"/>
      <c r="SFX54" s="64"/>
      <c r="SFY54" s="64"/>
      <c r="SFZ54" s="64"/>
      <c r="SGA54" s="64"/>
      <c r="SGB54" s="64"/>
      <c r="SGC54" s="64"/>
      <c r="SGD54" s="64"/>
      <c r="SGE54" s="64"/>
      <c r="SGF54" s="64"/>
      <c r="SGG54" s="64"/>
      <c r="SGH54" s="64"/>
      <c r="SGI54" s="64"/>
      <c r="SGJ54" s="64"/>
      <c r="SGK54" s="64"/>
      <c r="SGL54" s="64"/>
      <c r="SGM54" s="64"/>
      <c r="SGN54" s="64"/>
      <c r="SGO54" s="64"/>
      <c r="SGP54" s="64"/>
      <c r="SGQ54" s="64"/>
      <c r="SGR54" s="64"/>
      <c r="SGS54" s="64"/>
      <c r="SGT54" s="64"/>
      <c r="SGU54" s="64"/>
      <c r="SGV54" s="64"/>
      <c r="SGW54" s="64"/>
      <c r="SGX54" s="64"/>
      <c r="SGY54" s="64"/>
      <c r="SGZ54" s="64"/>
      <c r="SHA54" s="64"/>
      <c r="SHB54" s="64"/>
      <c r="SHC54" s="64"/>
      <c r="SHD54" s="64"/>
      <c r="SHE54" s="64"/>
      <c r="SHF54" s="64"/>
      <c r="SHG54" s="64"/>
      <c r="SHH54" s="64"/>
      <c r="SHI54" s="64"/>
      <c r="SHJ54" s="64"/>
      <c r="SHK54" s="64"/>
      <c r="SHL54" s="64"/>
      <c r="SHM54" s="64"/>
      <c r="SHN54" s="64"/>
      <c r="SHO54" s="64"/>
      <c r="SHP54" s="64"/>
      <c r="SHQ54" s="64"/>
      <c r="SHR54" s="64"/>
      <c r="SHS54" s="64"/>
      <c r="SHT54" s="64"/>
      <c r="SHU54" s="64"/>
      <c r="SHV54" s="64"/>
      <c r="SHW54" s="64"/>
      <c r="SHX54" s="64"/>
      <c r="SHY54" s="64"/>
      <c r="SHZ54" s="64"/>
      <c r="SIA54" s="64"/>
      <c r="SIB54" s="64"/>
      <c r="SIC54" s="64"/>
      <c r="SID54" s="64"/>
      <c r="SIE54" s="64"/>
      <c r="SIF54" s="64"/>
      <c r="SIG54" s="64"/>
      <c r="SIH54" s="64"/>
      <c r="SII54" s="64"/>
      <c r="SIJ54" s="64"/>
      <c r="SIK54" s="64"/>
      <c r="SIL54" s="64"/>
      <c r="SIM54" s="64"/>
      <c r="SIN54" s="64"/>
      <c r="SIO54" s="64"/>
      <c r="SIP54" s="64"/>
      <c r="SIQ54" s="64"/>
      <c r="SIR54" s="64"/>
      <c r="SIS54" s="64"/>
      <c r="SIT54" s="64"/>
      <c r="SIU54" s="64"/>
      <c r="SIV54" s="64"/>
      <c r="SIW54" s="64"/>
      <c r="SIX54" s="64"/>
      <c r="SIY54" s="64"/>
      <c r="SIZ54" s="64"/>
      <c r="SJA54" s="64"/>
      <c r="SJB54" s="64"/>
      <c r="SJC54" s="64"/>
      <c r="SJD54" s="64"/>
      <c r="SJE54" s="64"/>
      <c r="SJF54" s="64"/>
      <c r="SJG54" s="64"/>
      <c r="SJH54" s="64"/>
      <c r="SJI54" s="64"/>
      <c r="SJJ54" s="64"/>
      <c r="SJK54" s="64"/>
      <c r="SJL54" s="64"/>
      <c r="SJM54" s="64"/>
      <c r="SJN54" s="64"/>
      <c r="SJO54" s="64"/>
      <c r="SJP54" s="64"/>
      <c r="SJQ54" s="64"/>
      <c r="SJR54" s="64"/>
      <c r="SJS54" s="64"/>
      <c r="SJT54" s="64"/>
      <c r="SJU54" s="64"/>
      <c r="SJV54" s="64"/>
      <c r="SJW54" s="64"/>
      <c r="SJX54" s="64"/>
      <c r="SJY54" s="64"/>
      <c r="SJZ54" s="64"/>
      <c r="SKA54" s="64"/>
      <c r="SKB54" s="64"/>
      <c r="SKC54" s="64"/>
      <c r="SKD54" s="64"/>
      <c r="SKE54" s="64"/>
      <c r="SKF54" s="64"/>
      <c r="SKG54" s="64"/>
      <c r="SKH54" s="64"/>
      <c r="SKI54" s="64"/>
      <c r="SKJ54" s="64"/>
      <c r="SKK54" s="64"/>
      <c r="SKL54" s="64"/>
      <c r="SKM54" s="64"/>
      <c r="SKN54" s="64"/>
      <c r="SKO54" s="64"/>
      <c r="SKP54" s="64"/>
      <c r="SKQ54" s="64"/>
      <c r="SKR54" s="64"/>
      <c r="SKS54" s="64"/>
      <c r="SKT54" s="64"/>
      <c r="SKU54" s="64"/>
      <c r="SKV54" s="64"/>
      <c r="SKW54" s="64"/>
      <c r="SKX54" s="64"/>
      <c r="SKY54" s="64"/>
      <c r="SKZ54" s="64"/>
      <c r="SLA54" s="64"/>
      <c r="SLB54" s="64"/>
      <c r="SLC54" s="64"/>
      <c r="SLD54" s="64"/>
      <c r="SLE54" s="64"/>
      <c r="SLF54" s="64"/>
      <c r="SLG54" s="64"/>
      <c r="SLH54" s="64"/>
      <c r="SLI54" s="64"/>
      <c r="SLJ54" s="64"/>
      <c r="SLK54" s="64"/>
      <c r="SLL54" s="64"/>
      <c r="SLM54" s="64"/>
      <c r="SLN54" s="64"/>
      <c r="SLO54" s="64"/>
      <c r="SLP54" s="64"/>
      <c r="SLQ54" s="64"/>
      <c r="SLR54" s="64"/>
      <c r="SLS54" s="64"/>
      <c r="SLT54" s="64"/>
      <c r="SLU54" s="64"/>
      <c r="SLV54" s="64"/>
      <c r="SLW54" s="64"/>
      <c r="SLX54" s="64"/>
      <c r="SLY54" s="64"/>
      <c r="SLZ54" s="64"/>
      <c r="SMA54" s="64"/>
      <c r="SMB54" s="64"/>
      <c r="SMC54" s="64"/>
      <c r="SMD54" s="64"/>
      <c r="SME54" s="64"/>
      <c r="SMF54" s="64"/>
      <c r="SMG54" s="64"/>
      <c r="SMH54" s="64"/>
      <c r="SMI54" s="64"/>
      <c r="SMJ54" s="64"/>
      <c r="SMK54" s="64"/>
      <c r="SML54" s="64"/>
      <c r="SMM54" s="64"/>
      <c r="SMN54" s="64"/>
      <c r="SMO54" s="64"/>
      <c r="SMP54" s="64"/>
      <c r="SMQ54" s="64"/>
      <c r="SMR54" s="64"/>
      <c r="SMS54" s="64"/>
      <c r="SMT54" s="64"/>
      <c r="SMU54" s="64"/>
      <c r="SMV54" s="64"/>
      <c r="SMW54" s="64"/>
      <c r="SMX54" s="64"/>
      <c r="SMY54" s="64"/>
      <c r="SMZ54" s="64"/>
      <c r="SNA54" s="64"/>
      <c r="SNB54" s="64"/>
      <c r="SNC54" s="64"/>
      <c r="SND54" s="64"/>
      <c r="SNE54" s="64"/>
      <c r="SNF54" s="64"/>
      <c r="SNG54" s="64"/>
      <c r="SNH54" s="64"/>
      <c r="SNI54" s="64"/>
      <c r="SNJ54" s="64"/>
      <c r="SNK54" s="64"/>
      <c r="SNL54" s="64"/>
      <c r="SNM54" s="64"/>
      <c r="SNN54" s="64"/>
      <c r="SNO54" s="64"/>
      <c r="SNP54" s="64"/>
      <c r="SNQ54" s="64"/>
      <c r="SNR54" s="64"/>
      <c r="SNS54" s="64"/>
      <c r="SNT54" s="64"/>
      <c r="SNU54" s="64"/>
      <c r="SNV54" s="64"/>
      <c r="SNW54" s="64"/>
      <c r="SNX54" s="64"/>
      <c r="SNY54" s="64"/>
      <c r="SNZ54" s="64"/>
      <c r="SOA54" s="64"/>
      <c r="SOB54" s="64"/>
      <c r="SOC54" s="64"/>
      <c r="SOD54" s="64"/>
      <c r="SOE54" s="64"/>
      <c r="SOF54" s="64"/>
      <c r="SOG54" s="64"/>
      <c r="SOH54" s="64"/>
      <c r="SOI54" s="64"/>
      <c r="SOJ54" s="64"/>
      <c r="SOK54" s="64"/>
      <c r="SOL54" s="64"/>
      <c r="SOM54" s="64"/>
      <c r="SON54" s="64"/>
      <c r="SOO54" s="64"/>
      <c r="SOP54" s="64"/>
      <c r="SOQ54" s="64"/>
      <c r="SOR54" s="64"/>
      <c r="SOS54" s="64"/>
      <c r="SOT54" s="64"/>
      <c r="SOU54" s="64"/>
      <c r="SOV54" s="64"/>
      <c r="SOW54" s="64"/>
      <c r="SOX54" s="64"/>
      <c r="SOY54" s="64"/>
      <c r="SOZ54" s="64"/>
      <c r="SPA54" s="64"/>
      <c r="SPB54" s="64"/>
      <c r="SPC54" s="64"/>
      <c r="SPD54" s="64"/>
      <c r="SPE54" s="64"/>
      <c r="SPF54" s="64"/>
      <c r="SPG54" s="64"/>
      <c r="SPH54" s="64"/>
      <c r="SPI54" s="64"/>
      <c r="SPJ54" s="64"/>
      <c r="SPK54" s="64"/>
      <c r="SPL54" s="64"/>
      <c r="SPM54" s="64"/>
      <c r="SPN54" s="64"/>
      <c r="SPO54" s="64"/>
      <c r="SPP54" s="64"/>
      <c r="SPQ54" s="64"/>
      <c r="SPR54" s="64"/>
      <c r="SPS54" s="64"/>
      <c r="SPT54" s="64"/>
      <c r="SPU54" s="64"/>
      <c r="SPV54" s="64"/>
      <c r="SPW54" s="64"/>
      <c r="SPX54" s="64"/>
      <c r="SPY54" s="64"/>
      <c r="SPZ54" s="64"/>
      <c r="SQA54" s="64"/>
      <c r="SQB54" s="64"/>
      <c r="SQC54" s="64"/>
      <c r="SQD54" s="64"/>
      <c r="SQE54" s="64"/>
      <c r="SQF54" s="64"/>
      <c r="SQG54" s="64"/>
      <c r="SQH54" s="64"/>
      <c r="SQI54" s="64"/>
      <c r="SQJ54" s="64"/>
      <c r="SQK54" s="64"/>
      <c r="SQL54" s="64"/>
      <c r="SQM54" s="64"/>
      <c r="SQN54" s="64"/>
      <c r="SQO54" s="64"/>
      <c r="SQP54" s="64"/>
      <c r="SQQ54" s="64"/>
      <c r="SQR54" s="64"/>
      <c r="SQS54" s="64"/>
      <c r="SQT54" s="64"/>
      <c r="SQU54" s="64"/>
      <c r="SQV54" s="64"/>
      <c r="SQW54" s="64"/>
      <c r="SQX54" s="64"/>
      <c r="SQY54" s="64"/>
      <c r="SQZ54" s="64"/>
      <c r="SRA54" s="64"/>
      <c r="SRB54" s="64"/>
      <c r="SRC54" s="64"/>
      <c r="SRD54" s="64"/>
      <c r="SRE54" s="64"/>
      <c r="SRF54" s="64"/>
      <c r="SRG54" s="64"/>
      <c r="SRH54" s="64"/>
      <c r="SRI54" s="64"/>
      <c r="SRJ54" s="64"/>
      <c r="SRK54" s="64"/>
      <c r="SRL54" s="64"/>
      <c r="SRM54" s="64"/>
      <c r="SRN54" s="64"/>
      <c r="SRO54" s="64"/>
      <c r="SRP54" s="64"/>
      <c r="SRQ54" s="64"/>
      <c r="SRR54" s="64"/>
      <c r="SRS54" s="64"/>
      <c r="SRT54" s="64"/>
      <c r="SRU54" s="64"/>
      <c r="SRV54" s="64"/>
      <c r="SRW54" s="64"/>
      <c r="SRX54" s="64"/>
      <c r="SRY54" s="64"/>
      <c r="SRZ54" s="64"/>
      <c r="SSA54" s="64"/>
      <c r="SSB54" s="64"/>
      <c r="SSC54" s="64"/>
      <c r="SSD54" s="64"/>
      <c r="SSE54" s="64"/>
      <c r="SSF54" s="64"/>
      <c r="SSG54" s="64"/>
      <c r="SSH54" s="64"/>
      <c r="SSI54" s="64"/>
      <c r="SSJ54" s="64"/>
      <c r="SSK54" s="64"/>
      <c r="SSL54" s="64"/>
      <c r="SSM54" s="64"/>
      <c r="SSN54" s="64"/>
      <c r="SSO54" s="64"/>
      <c r="SSP54" s="64"/>
      <c r="SSQ54" s="64"/>
      <c r="SSR54" s="64"/>
      <c r="SSS54" s="64"/>
      <c r="SST54" s="64"/>
      <c r="SSU54" s="64"/>
      <c r="SSV54" s="64"/>
      <c r="SSW54" s="64"/>
      <c r="SSX54" s="64"/>
      <c r="SSY54" s="64"/>
      <c r="SSZ54" s="64"/>
      <c r="STA54" s="64"/>
      <c r="STB54" s="64"/>
      <c r="STC54" s="64"/>
      <c r="STD54" s="64"/>
      <c r="STE54" s="64"/>
      <c r="STF54" s="64"/>
      <c r="STG54" s="64"/>
      <c r="STH54" s="64"/>
      <c r="STI54" s="64"/>
      <c r="STJ54" s="64"/>
      <c r="STK54" s="64"/>
      <c r="STL54" s="64"/>
      <c r="STM54" s="64"/>
      <c r="STN54" s="64"/>
      <c r="STO54" s="64"/>
      <c r="STP54" s="64"/>
      <c r="STQ54" s="64"/>
      <c r="STR54" s="64"/>
      <c r="STS54" s="64"/>
      <c r="STT54" s="64"/>
      <c r="STU54" s="64"/>
      <c r="STV54" s="64"/>
      <c r="STW54" s="64"/>
      <c r="STX54" s="64"/>
      <c r="STY54" s="64"/>
      <c r="STZ54" s="64"/>
      <c r="SUA54" s="64"/>
      <c r="SUB54" s="64"/>
      <c r="SUC54" s="64"/>
      <c r="SUD54" s="64"/>
      <c r="SUE54" s="64"/>
      <c r="SUF54" s="64"/>
      <c r="SUG54" s="64"/>
      <c r="SUH54" s="64"/>
      <c r="SUI54" s="64"/>
      <c r="SUJ54" s="64"/>
      <c r="SUK54" s="64"/>
      <c r="SUL54" s="64"/>
      <c r="SUM54" s="64"/>
      <c r="SUN54" s="64"/>
      <c r="SUO54" s="64"/>
      <c r="SUP54" s="64"/>
      <c r="SUQ54" s="64"/>
      <c r="SUR54" s="64"/>
      <c r="SUS54" s="64"/>
      <c r="SUT54" s="64"/>
      <c r="SUU54" s="64"/>
      <c r="SUV54" s="64"/>
      <c r="SUW54" s="64"/>
      <c r="SUX54" s="64"/>
      <c r="SUY54" s="64"/>
      <c r="SUZ54" s="64"/>
      <c r="SVA54" s="64"/>
      <c r="SVB54" s="64"/>
      <c r="SVC54" s="64"/>
      <c r="SVD54" s="64"/>
      <c r="SVE54" s="64"/>
      <c r="SVF54" s="64"/>
      <c r="SVG54" s="64"/>
      <c r="SVH54" s="64"/>
      <c r="SVI54" s="64"/>
      <c r="SVJ54" s="64"/>
      <c r="SVK54" s="64"/>
      <c r="SVL54" s="64"/>
      <c r="SVM54" s="64"/>
      <c r="SVN54" s="64"/>
      <c r="SVO54" s="64"/>
      <c r="SVP54" s="64"/>
      <c r="SVQ54" s="64"/>
      <c r="SVR54" s="64"/>
      <c r="SVS54" s="64"/>
      <c r="SVT54" s="64"/>
      <c r="SVU54" s="64"/>
      <c r="SVV54" s="64"/>
      <c r="SVW54" s="64"/>
      <c r="SVX54" s="64"/>
      <c r="SVY54" s="64"/>
      <c r="SVZ54" s="64"/>
      <c r="SWA54" s="64"/>
      <c r="SWB54" s="64"/>
      <c r="SWC54" s="64"/>
      <c r="SWD54" s="64"/>
      <c r="SWE54" s="64"/>
      <c r="SWF54" s="64"/>
      <c r="SWG54" s="64"/>
      <c r="SWH54" s="64"/>
      <c r="SWI54" s="64"/>
      <c r="SWJ54" s="64"/>
      <c r="SWK54" s="64"/>
      <c r="SWL54" s="64"/>
      <c r="SWM54" s="64"/>
      <c r="SWN54" s="64"/>
      <c r="SWO54" s="64"/>
      <c r="SWP54" s="64"/>
      <c r="SWQ54" s="64"/>
      <c r="SWR54" s="64"/>
      <c r="SWS54" s="64"/>
      <c r="SWT54" s="64"/>
      <c r="SWU54" s="64"/>
      <c r="SWV54" s="64"/>
      <c r="SWW54" s="64"/>
      <c r="SWX54" s="64"/>
      <c r="SWY54" s="64"/>
      <c r="SWZ54" s="64"/>
      <c r="SXA54" s="64"/>
      <c r="SXB54" s="64"/>
      <c r="SXC54" s="64"/>
      <c r="SXD54" s="64"/>
      <c r="SXE54" s="64"/>
      <c r="SXF54" s="64"/>
      <c r="SXG54" s="64"/>
      <c r="SXH54" s="64"/>
      <c r="SXI54" s="64"/>
      <c r="SXJ54" s="64"/>
      <c r="SXK54" s="64"/>
      <c r="SXL54" s="64"/>
      <c r="SXM54" s="64"/>
      <c r="SXN54" s="64"/>
      <c r="SXO54" s="64"/>
      <c r="SXP54" s="64"/>
      <c r="SXQ54" s="64"/>
      <c r="SXR54" s="64"/>
      <c r="SXS54" s="64"/>
      <c r="SXT54" s="64"/>
      <c r="SXU54" s="64"/>
      <c r="SXV54" s="64"/>
      <c r="SXW54" s="64"/>
      <c r="SXX54" s="64"/>
      <c r="SXY54" s="64"/>
      <c r="SXZ54" s="64"/>
      <c r="SYA54" s="64"/>
      <c r="SYB54" s="64"/>
      <c r="SYC54" s="64"/>
      <c r="SYD54" s="64"/>
      <c r="SYE54" s="64"/>
      <c r="SYF54" s="64"/>
      <c r="SYG54" s="64"/>
      <c r="SYH54" s="64"/>
      <c r="SYI54" s="64"/>
      <c r="SYJ54" s="64"/>
      <c r="SYK54" s="64"/>
      <c r="SYL54" s="64"/>
      <c r="SYM54" s="64"/>
      <c r="SYN54" s="64"/>
      <c r="SYO54" s="64"/>
      <c r="SYP54" s="64"/>
      <c r="SYQ54" s="64"/>
      <c r="SYR54" s="64"/>
      <c r="SYS54" s="64"/>
      <c r="SYT54" s="64"/>
      <c r="SYU54" s="64"/>
      <c r="SYV54" s="64"/>
      <c r="SYW54" s="64"/>
      <c r="SYX54" s="64"/>
      <c r="SYY54" s="64"/>
      <c r="SYZ54" s="64"/>
      <c r="SZA54" s="64"/>
      <c r="SZB54" s="64"/>
      <c r="SZC54" s="64"/>
      <c r="SZD54" s="64"/>
      <c r="SZE54" s="64"/>
      <c r="SZF54" s="64"/>
      <c r="SZG54" s="64"/>
      <c r="SZH54" s="64"/>
      <c r="SZI54" s="64"/>
      <c r="SZJ54" s="64"/>
      <c r="SZK54" s="64"/>
      <c r="SZL54" s="64"/>
      <c r="SZM54" s="64"/>
      <c r="SZN54" s="64"/>
      <c r="SZO54" s="64"/>
      <c r="SZP54" s="64"/>
      <c r="SZQ54" s="64"/>
      <c r="SZR54" s="64"/>
      <c r="SZS54" s="64"/>
      <c r="SZT54" s="64"/>
      <c r="SZU54" s="64"/>
      <c r="SZV54" s="64"/>
      <c r="SZW54" s="64"/>
      <c r="SZX54" s="64"/>
      <c r="SZY54" s="64"/>
      <c r="SZZ54" s="64"/>
      <c r="TAA54" s="64"/>
      <c r="TAB54" s="64"/>
      <c r="TAC54" s="64"/>
      <c r="TAD54" s="64"/>
      <c r="TAE54" s="64"/>
      <c r="TAF54" s="64"/>
      <c r="TAG54" s="64"/>
      <c r="TAH54" s="64"/>
      <c r="TAI54" s="64"/>
      <c r="TAJ54" s="64"/>
      <c r="TAK54" s="64"/>
      <c r="TAL54" s="64"/>
      <c r="TAM54" s="64"/>
      <c r="TAN54" s="64"/>
      <c r="TAO54" s="64"/>
      <c r="TAP54" s="64"/>
      <c r="TAQ54" s="64"/>
      <c r="TAR54" s="64"/>
      <c r="TAS54" s="64"/>
      <c r="TAT54" s="64"/>
      <c r="TAU54" s="64"/>
      <c r="TAV54" s="64"/>
      <c r="TAW54" s="64"/>
      <c r="TAX54" s="64"/>
      <c r="TAY54" s="64"/>
      <c r="TAZ54" s="64"/>
      <c r="TBA54" s="64"/>
      <c r="TBB54" s="64"/>
      <c r="TBC54" s="64"/>
      <c r="TBD54" s="64"/>
      <c r="TBE54" s="64"/>
      <c r="TBF54" s="64"/>
      <c r="TBG54" s="64"/>
      <c r="TBH54" s="64"/>
      <c r="TBI54" s="64"/>
      <c r="TBJ54" s="64"/>
      <c r="TBK54" s="64"/>
      <c r="TBL54" s="64"/>
      <c r="TBM54" s="64"/>
      <c r="TBN54" s="64"/>
      <c r="TBO54" s="64"/>
      <c r="TBP54" s="64"/>
      <c r="TBQ54" s="64"/>
      <c r="TBR54" s="64"/>
      <c r="TBS54" s="64"/>
      <c r="TBT54" s="64"/>
      <c r="TBU54" s="64"/>
      <c r="TBV54" s="64"/>
      <c r="TBW54" s="64"/>
      <c r="TBX54" s="64"/>
      <c r="TBY54" s="64"/>
      <c r="TBZ54" s="64"/>
      <c r="TCA54" s="64"/>
      <c r="TCB54" s="64"/>
      <c r="TCC54" s="64"/>
      <c r="TCD54" s="64"/>
      <c r="TCE54" s="64"/>
      <c r="TCF54" s="64"/>
      <c r="TCG54" s="64"/>
      <c r="TCH54" s="64"/>
      <c r="TCI54" s="64"/>
      <c r="TCJ54" s="64"/>
      <c r="TCK54" s="64"/>
      <c r="TCL54" s="64"/>
      <c r="TCM54" s="64"/>
      <c r="TCN54" s="64"/>
      <c r="TCO54" s="64"/>
      <c r="TCP54" s="64"/>
      <c r="TCQ54" s="64"/>
      <c r="TCR54" s="64"/>
      <c r="TCS54" s="64"/>
      <c r="TCT54" s="64"/>
      <c r="TCU54" s="64"/>
      <c r="TCV54" s="64"/>
      <c r="TCW54" s="64"/>
      <c r="TCX54" s="64"/>
      <c r="TCY54" s="64"/>
      <c r="TCZ54" s="64"/>
      <c r="TDA54" s="64"/>
      <c r="TDB54" s="64"/>
      <c r="TDC54" s="64"/>
      <c r="TDD54" s="64"/>
      <c r="TDE54" s="64"/>
      <c r="TDF54" s="64"/>
      <c r="TDG54" s="64"/>
      <c r="TDH54" s="64"/>
      <c r="TDI54" s="64"/>
      <c r="TDJ54" s="64"/>
      <c r="TDK54" s="64"/>
      <c r="TDL54" s="64"/>
      <c r="TDM54" s="64"/>
      <c r="TDN54" s="64"/>
      <c r="TDO54" s="64"/>
      <c r="TDP54" s="64"/>
      <c r="TDQ54" s="64"/>
      <c r="TDR54" s="64"/>
      <c r="TDS54" s="64"/>
      <c r="TDT54" s="64"/>
      <c r="TDU54" s="64"/>
      <c r="TDV54" s="64"/>
      <c r="TDW54" s="64"/>
      <c r="TDX54" s="64"/>
      <c r="TDY54" s="64"/>
      <c r="TDZ54" s="64"/>
      <c r="TEA54" s="64"/>
      <c r="TEB54" s="64"/>
      <c r="TEC54" s="64"/>
      <c r="TED54" s="64"/>
      <c r="TEE54" s="64"/>
      <c r="TEF54" s="64"/>
      <c r="TEG54" s="64"/>
      <c r="TEH54" s="64"/>
      <c r="TEI54" s="64"/>
      <c r="TEJ54" s="64"/>
      <c r="TEK54" s="64"/>
      <c r="TEL54" s="64"/>
      <c r="TEM54" s="64"/>
      <c r="TEN54" s="64"/>
      <c r="TEO54" s="64"/>
      <c r="TEP54" s="64"/>
      <c r="TEQ54" s="64"/>
      <c r="TER54" s="64"/>
      <c r="TES54" s="64"/>
      <c r="TET54" s="64"/>
      <c r="TEU54" s="64"/>
      <c r="TEV54" s="64"/>
      <c r="TEW54" s="64"/>
      <c r="TEX54" s="64"/>
      <c r="TEY54" s="64"/>
      <c r="TEZ54" s="64"/>
      <c r="TFA54" s="64"/>
      <c r="TFB54" s="64"/>
      <c r="TFC54" s="64"/>
      <c r="TFD54" s="64"/>
      <c r="TFE54" s="64"/>
      <c r="TFF54" s="64"/>
      <c r="TFG54" s="64"/>
      <c r="TFH54" s="64"/>
      <c r="TFI54" s="64"/>
      <c r="TFJ54" s="64"/>
      <c r="TFK54" s="64"/>
      <c r="TFL54" s="64"/>
      <c r="TFM54" s="64"/>
      <c r="TFN54" s="64"/>
      <c r="TFO54" s="64"/>
      <c r="TFP54" s="64"/>
      <c r="TFQ54" s="64"/>
      <c r="TFR54" s="64"/>
      <c r="TFS54" s="64"/>
      <c r="TFT54" s="64"/>
      <c r="TFU54" s="64"/>
      <c r="TFV54" s="64"/>
      <c r="TFW54" s="64"/>
      <c r="TFX54" s="64"/>
      <c r="TFY54" s="64"/>
      <c r="TFZ54" s="64"/>
      <c r="TGA54" s="64"/>
      <c r="TGB54" s="64"/>
      <c r="TGC54" s="64"/>
      <c r="TGD54" s="64"/>
      <c r="TGE54" s="64"/>
      <c r="TGF54" s="64"/>
      <c r="TGG54" s="64"/>
      <c r="TGH54" s="64"/>
      <c r="TGI54" s="64"/>
      <c r="TGJ54" s="64"/>
      <c r="TGK54" s="64"/>
      <c r="TGL54" s="64"/>
      <c r="TGM54" s="64"/>
      <c r="TGN54" s="64"/>
      <c r="TGO54" s="64"/>
      <c r="TGP54" s="64"/>
      <c r="TGQ54" s="64"/>
      <c r="TGR54" s="64"/>
      <c r="TGS54" s="64"/>
      <c r="TGT54" s="64"/>
      <c r="TGU54" s="64"/>
      <c r="TGV54" s="64"/>
      <c r="TGW54" s="64"/>
      <c r="TGX54" s="64"/>
      <c r="TGY54" s="64"/>
      <c r="TGZ54" s="64"/>
      <c r="THA54" s="64"/>
      <c r="THB54" s="64"/>
      <c r="THC54" s="64"/>
      <c r="THD54" s="64"/>
      <c r="THE54" s="64"/>
      <c r="THF54" s="64"/>
      <c r="THG54" s="64"/>
      <c r="THH54" s="64"/>
      <c r="THI54" s="64"/>
      <c r="THJ54" s="64"/>
      <c r="THK54" s="64"/>
      <c r="THL54" s="64"/>
      <c r="THM54" s="64"/>
      <c r="THN54" s="64"/>
      <c r="THO54" s="64"/>
      <c r="THP54" s="64"/>
      <c r="THQ54" s="64"/>
      <c r="THR54" s="64"/>
      <c r="THS54" s="64"/>
      <c r="THT54" s="64"/>
      <c r="THU54" s="64"/>
      <c r="THV54" s="64"/>
      <c r="THW54" s="64"/>
      <c r="THX54" s="64"/>
      <c r="THY54" s="64"/>
      <c r="THZ54" s="64"/>
      <c r="TIA54" s="64"/>
      <c r="TIB54" s="64"/>
      <c r="TIC54" s="64"/>
      <c r="TID54" s="64"/>
      <c r="TIE54" s="64"/>
      <c r="TIF54" s="64"/>
      <c r="TIG54" s="64"/>
      <c r="TIH54" s="64"/>
      <c r="TII54" s="64"/>
      <c r="TIJ54" s="64"/>
      <c r="TIK54" s="64"/>
      <c r="TIL54" s="64"/>
      <c r="TIM54" s="64"/>
      <c r="TIN54" s="64"/>
      <c r="TIO54" s="64"/>
      <c r="TIP54" s="64"/>
      <c r="TIQ54" s="64"/>
      <c r="TIR54" s="64"/>
      <c r="TIS54" s="64"/>
      <c r="TIT54" s="64"/>
      <c r="TIU54" s="64"/>
      <c r="TIV54" s="64"/>
      <c r="TIW54" s="64"/>
      <c r="TIX54" s="64"/>
      <c r="TIY54" s="64"/>
      <c r="TIZ54" s="64"/>
      <c r="TJA54" s="64"/>
      <c r="TJB54" s="64"/>
      <c r="TJC54" s="64"/>
      <c r="TJD54" s="64"/>
      <c r="TJE54" s="64"/>
      <c r="TJF54" s="64"/>
      <c r="TJG54" s="64"/>
      <c r="TJH54" s="64"/>
      <c r="TJI54" s="64"/>
      <c r="TJJ54" s="64"/>
      <c r="TJK54" s="64"/>
      <c r="TJL54" s="64"/>
      <c r="TJM54" s="64"/>
      <c r="TJN54" s="64"/>
      <c r="TJO54" s="64"/>
      <c r="TJP54" s="64"/>
      <c r="TJQ54" s="64"/>
      <c r="TJR54" s="64"/>
      <c r="TJS54" s="64"/>
      <c r="TJT54" s="64"/>
      <c r="TJU54" s="64"/>
      <c r="TJV54" s="64"/>
      <c r="TJW54" s="64"/>
      <c r="TJX54" s="64"/>
      <c r="TJY54" s="64"/>
      <c r="TJZ54" s="64"/>
      <c r="TKA54" s="64"/>
      <c r="TKB54" s="64"/>
      <c r="TKC54" s="64"/>
      <c r="TKD54" s="64"/>
      <c r="TKE54" s="64"/>
      <c r="TKF54" s="64"/>
      <c r="TKG54" s="64"/>
      <c r="TKH54" s="64"/>
      <c r="TKI54" s="64"/>
      <c r="TKJ54" s="64"/>
      <c r="TKK54" s="64"/>
      <c r="TKL54" s="64"/>
      <c r="TKM54" s="64"/>
      <c r="TKN54" s="64"/>
      <c r="TKO54" s="64"/>
      <c r="TKP54" s="64"/>
      <c r="TKQ54" s="64"/>
      <c r="TKR54" s="64"/>
      <c r="TKS54" s="64"/>
      <c r="TKT54" s="64"/>
      <c r="TKU54" s="64"/>
      <c r="TKV54" s="64"/>
      <c r="TKW54" s="64"/>
      <c r="TKX54" s="64"/>
      <c r="TKY54" s="64"/>
      <c r="TKZ54" s="64"/>
      <c r="TLA54" s="64"/>
      <c r="TLB54" s="64"/>
      <c r="TLC54" s="64"/>
      <c r="TLD54" s="64"/>
      <c r="TLE54" s="64"/>
      <c r="TLF54" s="64"/>
      <c r="TLG54" s="64"/>
      <c r="TLH54" s="64"/>
      <c r="TLI54" s="64"/>
      <c r="TLJ54" s="64"/>
      <c r="TLK54" s="64"/>
      <c r="TLL54" s="64"/>
      <c r="TLM54" s="64"/>
      <c r="TLN54" s="64"/>
      <c r="TLO54" s="64"/>
      <c r="TLP54" s="64"/>
      <c r="TLQ54" s="64"/>
      <c r="TLR54" s="64"/>
      <c r="TLS54" s="64"/>
      <c r="TLT54" s="64"/>
      <c r="TLU54" s="64"/>
      <c r="TLV54" s="64"/>
      <c r="TLW54" s="64"/>
      <c r="TLX54" s="64"/>
      <c r="TLY54" s="64"/>
      <c r="TLZ54" s="64"/>
      <c r="TMA54" s="64"/>
      <c r="TMB54" s="64"/>
      <c r="TMC54" s="64"/>
      <c r="TMD54" s="64"/>
      <c r="TME54" s="64"/>
      <c r="TMF54" s="64"/>
      <c r="TMG54" s="64"/>
      <c r="TMH54" s="64"/>
      <c r="TMI54" s="64"/>
      <c r="TMJ54" s="64"/>
      <c r="TMK54" s="64"/>
      <c r="TML54" s="64"/>
      <c r="TMM54" s="64"/>
      <c r="TMN54" s="64"/>
      <c r="TMO54" s="64"/>
      <c r="TMP54" s="64"/>
      <c r="TMQ54" s="64"/>
      <c r="TMR54" s="64"/>
      <c r="TMS54" s="64"/>
      <c r="TMT54" s="64"/>
      <c r="TMU54" s="64"/>
      <c r="TMV54" s="64"/>
      <c r="TMW54" s="64"/>
      <c r="TMX54" s="64"/>
      <c r="TMY54" s="64"/>
      <c r="TMZ54" s="64"/>
      <c r="TNA54" s="64"/>
      <c r="TNB54" s="64"/>
      <c r="TNC54" s="64"/>
      <c r="TND54" s="64"/>
      <c r="TNE54" s="64"/>
      <c r="TNF54" s="64"/>
      <c r="TNG54" s="64"/>
      <c r="TNH54" s="64"/>
      <c r="TNI54" s="64"/>
      <c r="TNJ54" s="64"/>
      <c r="TNK54" s="64"/>
      <c r="TNL54" s="64"/>
      <c r="TNM54" s="64"/>
      <c r="TNN54" s="64"/>
      <c r="TNO54" s="64"/>
      <c r="TNP54" s="64"/>
      <c r="TNQ54" s="64"/>
      <c r="TNR54" s="64"/>
      <c r="TNS54" s="64"/>
      <c r="TNT54" s="64"/>
      <c r="TNU54" s="64"/>
      <c r="TNV54" s="64"/>
      <c r="TNW54" s="64"/>
      <c r="TNX54" s="64"/>
      <c r="TNY54" s="64"/>
      <c r="TNZ54" s="64"/>
      <c r="TOA54" s="64"/>
      <c r="TOB54" s="64"/>
      <c r="TOC54" s="64"/>
      <c r="TOD54" s="64"/>
      <c r="TOE54" s="64"/>
      <c r="TOF54" s="64"/>
      <c r="TOG54" s="64"/>
      <c r="TOH54" s="64"/>
      <c r="TOI54" s="64"/>
      <c r="TOJ54" s="64"/>
      <c r="TOK54" s="64"/>
      <c r="TOL54" s="64"/>
      <c r="TOM54" s="64"/>
      <c r="TON54" s="64"/>
      <c r="TOO54" s="64"/>
      <c r="TOP54" s="64"/>
      <c r="TOQ54" s="64"/>
      <c r="TOR54" s="64"/>
      <c r="TOS54" s="64"/>
      <c r="TOT54" s="64"/>
      <c r="TOU54" s="64"/>
      <c r="TOV54" s="64"/>
      <c r="TOW54" s="64"/>
      <c r="TOX54" s="64"/>
      <c r="TOY54" s="64"/>
      <c r="TOZ54" s="64"/>
      <c r="TPA54" s="64"/>
      <c r="TPB54" s="64"/>
      <c r="TPC54" s="64"/>
      <c r="TPD54" s="64"/>
      <c r="TPE54" s="64"/>
      <c r="TPF54" s="64"/>
      <c r="TPG54" s="64"/>
      <c r="TPH54" s="64"/>
      <c r="TPI54" s="64"/>
      <c r="TPJ54" s="64"/>
      <c r="TPK54" s="64"/>
      <c r="TPL54" s="64"/>
      <c r="TPM54" s="64"/>
      <c r="TPN54" s="64"/>
      <c r="TPO54" s="64"/>
      <c r="TPP54" s="64"/>
      <c r="TPQ54" s="64"/>
      <c r="TPR54" s="64"/>
      <c r="TPS54" s="64"/>
      <c r="TPT54" s="64"/>
      <c r="TPU54" s="64"/>
      <c r="TPV54" s="64"/>
      <c r="TPW54" s="64"/>
      <c r="TPX54" s="64"/>
      <c r="TPY54" s="64"/>
      <c r="TPZ54" s="64"/>
      <c r="TQA54" s="64"/>
      <c r="TQB54" s="64"/>
      <c r="TQC54" s="64"/>
      <c r="TQD54" s="64"/>
      <c r="TQE54" s="64"/>
      <c r="TQF54" s="64"/>
      <c r="TQG54" s="64"/>
      <c r="TQH54" s="64"/>
      <c r="TQI54" s="64"/>
      <c r="TQJ54" s="64"/>
      <c r="TQK54" s="64"/>
      <c r="TQL54" s="64"/>
      <c r="TQM54" s="64"/>
      <c r="TQN54" s="64"/>
      <c r="TQO54" s="64"/>
      <c r="TQP54" s="64"/>
      <c r="TQQ54" s="64"/>
      <c r="TQR54" s="64"/>
      <c r="TQS54" s="64"/>
      <c r="TQT54" s="64"/>
      <c r="TQU54" s="64"/>
      <c r="TQV54" s="64"/>
      <c r="TQW54" s="64"/>
      <c r="TQX54" s="64"/>
      <c r="TQY54" s="64"/>
      <c r="TQZ54" s="64"/>
      <c r="TRA54" s="64"/>
      <c r="TRB54" s="64"/>
      <c r="TRC54" s="64"/>
      <c r="TRD54" s="64"/>
      <c r="TRE54" s="64"/>
      <c r="TRF54" s="64"/>
      <c r="TRG54" s="64"/>
      <c r="TRH54" s="64"/>
      <c r="TRI54" s="64"/>
      <c r="TRJ54" s="64"/>
      <c r="TRK54" s="64"/>
      <c r="TRL54" s="64"/>
      <c r="TRM54" s="64"/>
      <c r="TRN54" s="64"/>
      <c r="TRO54" s="64"/>
      <c r="TRP54" s="64"/>
      <c r="TRQ54" s="64"/>
      <c r="TRR54" s="64"/>
      <c r="TRS54" s="64"/>
      <c r="TRT54" s="64"/>
      <c r="TRU54" s="64"/>
      <c r="TRV54" s="64"/>
      <c r="TRW54" s="64"/>
      <c r="TRX54" s="64"/>
      <c r="TRY54" s="64"/>
      <c r="TRZ54" s="64"/>
      <c r="TSA54" s="64"/>
      <c r="TSB54" s="64"/>
      <c r="TSC54" s="64"/>
      <c r="TSD54" s="64"/>
      <c r="TSE54" s="64"/>
      <c r="TSF54" s="64"/>
      <c r="TSG54" s="64"/>
      <c r="TSH54" s="64"/>
      <c r="TSI54" s="64"/>
      <c r="TSJ54" s="64"/>
      <c r="TSK54" s="64"/>
      <c r="TSL54" s="64"/>
      <c r="TSM54" s="64"/>
      <c r="TSN54" s="64"/>
      <c r="TSO54" s="64"/>
      <c r="TSP54" s="64"/>
      <c r="TSQ54" s="64"/>
      <c r="TSR54" s="64"/>
      <c r="TSS54" s="64"/>
      <c r="TST54" s="64"/>
      <c r="TSU54" s="64"/>
      <c r="TSV54" s="64"/>
      <c r="TSW54" s="64"/>
      <c r="TSX54" s="64"/>
      <c r="TSY54" s="64"/>
      <c r="TSZ54" s="64"/>
      <c r="TTA54" s="64"/>
      <c r="TTB54" s="64"/>
      <c r="TTC54" s="64"/>
      <c r="TTD54" s="64"/>
      <c r="TTE54" s="64"/>
      <c r="TTF54" s="64"/>
      <c r="TTG54" s="64"/>
      <c r="TTH54" s="64"/>
      <c r="TTI54" s="64"/>
      <c r="TTJ54" s="64"/>
      <c r="TTK54" s="64"/>
      <c r="TTL54" s="64"/>
      <c r="TTM54" s="64"/>
      <c r="TTN54" s="64"/>
      <c r="TTO54" s="64"/>
      <c r="TTP54" s="64"/>
      <c r="TTQ54" s="64"/>
      <c r="TTR54" s="64"/>
      <c r="TTS54" s="64"/>
      <c r="TTT54" s="64"/>
      <c r="TTU54" s="64"/>
      <c r="TTV54" s="64"/>
      <c r="TTW54" s="64"/>
      <c r="TTX54" s="64"/>
      <c r="TTY54" s="64"/>
      <c r="TTZ54" s="64"/>
      <c r="TUA54" s="64"/>
      <c r="TUB54" s="64"/>
      <c r="TUC54" s="64"/>
      <c r="TUD54" s="64"/>
      <c r="TUE54" s="64"/>
      <c r="TUF54" s="64"/>
      <c r="TUG54" s="64"/>
      <c r="TUH54" s="64"/>
      <c r="TUI54" s="64"/>
      <c r="TUJ54" s="64"/>
      <c r="TUK54" s="64"/>
      <c r="TUL54" s="64"/>
      <c r="TUM54" s="64"/>
      <c r="TUN54" s="64"/>
      <c r="TUO54" s="64"/>
      <c r="TUP54" s="64"/>
      <c r="TUQ54" s="64"/>
      <c r="TUR54" s="64"/>
      <c r="TUS54" s="64"/>
      <c r="TUT54" s="64"/>
      <c r="TUU54" s="64"/>
      <c r="TUV54" s="64"/>
      <c r="TUW54" s="64"/>
      <c r="TUX54" s="64"/>
      <c r="TUY54" s="64"/>
      <c r="TUZ54" s="64"/>
      <c r="TVA54" s="64"/>
      <c r="TVB54" s="64"/>
      <c r="TVC54" s="64"/>
      <c r="TVD54" s="64"/>
      <c r="TVE54" s="64"/>
      <c r="TVF54" s="64"/>
      <c r="TVG54" s="64"/>
      <c r="TVH54" s="64"/>
      <c r="TVI54" s="64"/>
      <c r="TVJ54" s="64"/>
      <c r="TVK54" s="64"/>
      <c r="TVL54" s="64"/>
      <c r="TVM54" s="64"/>
      <c r="TVN54" s="64"/>
      <c r="TVO54" s="64"/>
      <c r="TVP54" s="64"/>
      <c r="TVQ54" s="64"/>
      <c r="TVR54" s="64"/>
      <c r="TVS54" s="64"/>
      <c r="TVT54" s="64"/>
      <c r="TVU54" s="64"/>
      <c r="TVV54" s="64"/>
      <c r="TVW54" s="64"/>
      <c r="TVX54" s="64"/>
      <c r="TVY54" s="64"/>
      <c r="TVZ54" s="64"/>
      <c r="TWA54" s="64"/>
      <c r="TWB54" s="64"/>
      <c r="TWC54" s="64"/>
      <c r="TWD54" s="64"/>
      <c r="TWE54" s="64"/>
      <c r="TWF54" s="64"/>
      <c r="TWG54" s="64"/>
      <c r="TWH54" s="64"/>
      <c r="TWI54" s="64"/>
      <c r="TWJ54" s="64"/>
      <c r="TWK54" s="64"/>
      <c r="TWL54" s="64"/>
      <c r="TWM54" s="64"/>
      <c r="TWN54" s="64"/>
      <c r="TWO54" s="64"/>
      <c r="TWP54" s="64"/>
      <c r="TWQ54" s="64"/>
      <c r="TWR54" s="64"/>
      <c r="TWS54" s="64"/>
      <c r="TWT54" s="64"/>
      <c r="TWU54" s="64"/>
      <c r="TWV54" s="64"/>
      <c r="TWW54" s="64"/>
      <c r="TWX54" s="64"/>
      <c r="TWY54" s="64"/>
      <c r="TWZ54" s="64"/>
      <c r="TXA54" s="64"/>
      <c r="TXB54" s="64"/>
      <c r="TXC54" s="64"/>
      <c r="TXD54" s="64"/>
      <c r="TXE54" s="64"/>
      <c r="TXF54" s="64"/>
      <c r="TXG54" s="64"/>
      <c r="TXH54" s="64"/>
      <c r="TXI54" s="64"/>
      <c r="TXJ54" s="64"/>
      <c r="TXK54" s="64"/>
      <c r="TXL54" s="64"/>
      <c r="TXM54" s="64"/>
      <c r="TXN54" s="64"/>
      <c r="TXO54" s="64"/>
      <c r="TXP54" s="64"/>
      <c r="TXQ54" s="64"/>
      <c r="TXR54" s="64"/>
      <c r="TXS54" s="64"/>
      <c r="TXT54" s="64"/>
      <c r="TXU54" s="64"/>
      <c r="TXV54" s="64"/>
      <c r="TXW54" s="64"/>
      <c r="TXX54" s="64"/>
      <c r="TXY54" s="64"/>
      <c r="TXZ54" s="64"/>
      <c r="TYA54" s="64"/>
      <c r="TYB54" s="64"/>
      <c r="TYC54" s="64"/>
      <c r="TYD54" s="64"/>
      <c r="TYE54" s="64"/>
      <c r="TYF54" s="64"/>
      <c r="TYG54" s="64"/>
      <c r="TYH54" s="64"/>
      <c r="TYI54" s="64"/>
      <c r="TYJ54" s="64"/>
      <c r="TYK54" s="64"/>
      <c r="TYL54" s="64"/>
      <c r="TYM54" s="64"/>
      <c r="TYN54" s="64"/>
      <c r="TYO54" s="64"/>
      <c r="TYP54" s="64"/>
      <c r="TYQ54" s="64"/>
      <c r="TYR54" s="64"/>
      <c r="TYS54" s="64"/>
      <c r="TYT54" s="64"/>
      <c r="TYU54" s="64"/>
      <c r="TYV54" s="64"/>
      <c r="TYW54" s="64"/>
      <c r="TYX54" s="64"/>
      <c r="TYY54" s="64"/>
      <c r="TYZ54" s="64"/>
      <c r="TZA54" s="64"/>
      <c r="TZB54" s="64"/>
      <c r="TZC54" s="64"/>
      <c r="TZD54" s="64"/>
      <c r="TZE54" s="64"/>
      <c r="TZF54" s="64"/>
      <c r="TZG54" s="64"/>
      <c r="TZH54" s="64"/>
      <c r="TZI54" s="64"/>
      <c r="TZJ54" s="64"/>
      <c r="TZK54" s="64"/>
      <c r="TZL54" s="64"/>
      <c r="TZM54" s="64"/>
      <c r="TZN54" s="64"/>
      <c r="TZO54" s="64"/>
      <c r="TZP54" s="64"/>
      <c r="TZQ54" s="64"/>
      <c r="TZR54" s="64"/>
      <c r="TZS54" s="64"/>
      <c r="TZT54" s="64"/>
      <c r="TZU54" s="64"/>
      <c r="TZV54" s="64"/>
      <c r="TZW54" s="64"/>
      <c r="TZX54" s="64"/>
      <c r="TZY54" s="64"/>
      <c r="TZZ54" s="64"/>
      <c r="UAA54" s="64"/>
      <c r="UAB54" s="64"/>
      <c r="UAC54" s="64"/>
      <c r="UAD54" s="64"/>
      <c r="UAE54" s="64"/>
      <c r="UAF54" s="64"/>
      <c r="UAG54" s="64"/>
      <c r="UAH54" s="64"/>
      <c r="UAI54" s="64"/>
      <c r="UAJ54" s="64"/>
      <c r="UAK54" s="64"/>
      <c r="UAL54" s="64"/>
      <c r="UAM54" s="64"/>
      <c r="UAN54" s="64"/>
      <c r="UAO54" s="64"/>
      <c r="UAP54" s="64"/>
      <c r="UAQ54" s="64"/>
      <c r="UAR54" s="64"/>
      <c r="UAS54" s="64"/>
      <c r="UAT54" s="64"/>
      <c r="UAU54" s="64"/>
      <c r="UAV54" s="64"/>
      <c r="UAW54" s="64"/>
      <c r="UAX54" s="64"/>
      <c r="UAY54" s="64"/>
      <c r="UAZ54" s="64"/>
      <c r="UBA54" s="64"/>
      <c r="UBB54" s="64"/>
      <c r="UBC54" s="64"/>
      <c r="UBD54" s="64"/>
      <c r="UBE54" s="64"/>
      <c r="UBF54" s="64"/>
      <c r="UBG54" s="64"/>
      <c r="UBH54" s="64"/>
      <c r="UBI54" s="64"/>
      <c r="UBJ54" s="64"/>
      <c r="UBK54" s="64"/>
      <c r="UBL54" s="64"/>
      <c r="UBM54" s="64"/>
      <c r="UBN54" s="64"/>
      <c r="UBO54" s="64"/>
      <c r="UBP54" s="64"/>
      <c r="UBQ54" s="64"/>
      <c r="UBR54" s="64"/>
      <c r="UBS54" s="64"/>
      <c r="UBT54" s="64"/>
      <c r="UBU54" s="64"/>
      <c r="UBV54" s="64"/>
      <c r="UBW54" s="64"/>
      <c r="UBX54" s="64"/>
      <c r="UBY54" s="64"/>
      <c r="UBZ54" s="64"/>
      <c r="UCA54" s="64"/>
      <c r="UCB54" s="64"/>
      <c r="UCC54" s="64"/>
      <c r="UCD54" s="64"/>
      <c r="UCE54" s="64"/>
      <c r="UCF54" s="64"/>
      <c r="UCG54" s="64"/>
      <c r="UCH54" s="64"/>
      <c r="UCI54" s="64"/>
      <c r="UCJ54" s="64"/>
      <c r="UCK54" s="64"/>
      <c r="UCL54" s="64"/>
      <c r="UCM54" s="64"/>
      <c r="UCN54" s="64"/>
      <c r="UCO54" s="64"/>
      <c r="UCP54" s="64"/>
      <c r="UCQ54" s="64"/>
      <c r="UCR54" s="64"/>
      <c r="UCS54" s="64"/>
      <c r="UCT54" s="64"/>
      <c r="UCU54" s="64"/>
      <c r="UCV54" s="64"/>
      <c r="UCW54" s="64"/>
      <c r="UCX54" s="64"/>
      <c r="UCY54" s="64"/>
      <c r="UCZ54" s="64"/>
      <c r="UDA54" s="64"/>
      <c r="UDB54" s="64"/>
      <c r="UDC54" s="64"/>
      <c r="UDD54" s="64"/>
      <c r="UDE54" s="64"/>
      <c r="UDF54" s="64"/>
      <c r="UDG54" s="64"/>
      <c r="UDH54" s="64"/>
      <c r="UDI54" s="64"/>
      <c r="UDJ54" s="64"/>
      <c r="UDK54" s="64"/>
      <c r="UDL54" s="64"/>
      <c r="UDM54" s="64"/>
      <c r="UDN54" s="64"/>
      <c r="UDO54" s="64"/>
      <c r="UDP54" s="64"/>
      <c r="UDQ54" s="64"/>
      <c r="UDR54" s="64"/>
      <c r="UDS54" s="64"/>
      <c r="UDT54" s="64"/>
      <c r="UDU54" s="64"/>
      <c r="UDV54" s="64"/>
      <c r="UDW54" s="64"/>
      <c r="UDX54" s="64"/>
      <c r="UDY54" s="64"/>
      <c r="UDZ54" s="64"/>
      <c r="UEA54" s="64"/>
      <c r="UEB54" s="64"/>
      <c r="UEC54" s="64"/>
      <c r="UED54" s="64"/>
      <c r="UEE54" s="64"/>
      <c r="UEF54" s="64"/>
      <c r="UEG54" s="64"/>
      <c r="UEH54" s="64"/>
      <c r="UEI54" s="64"/>
      <c r="UEJ54" s="64"/>
      <c r="UEK54" s="64"/>
      <c r="UEL54" s="64"/>
      <c r="UEM54" s="64"/>
      <c r="UEN54" s="64"/>
      <c r="UEO54" s="64"/>
      <c r="UEP54" s="64"/>
      <c r="UEQ54" s="64"/>
      <c r="UER54" s="64"/>
      <c r="UES54" s="64"/>
      <c r="UET54" s="64"/>
      <c r="UEU54" s="64"/>
      <c r="UEV54" s="64"/>
      <c r="UEW54" s="64"/>
      <c r="UEX54" s="64"/>
      <c r="UEY54" s="64"/>
      <c r="UEZ54" s="64"/>
      <c r="UFA54" s="64"/>
      <c r="UFB54" s="64"/>
      <c r="UFC54" s="64"/>
      <c r="UFD54" s="64"/>
      <c r="UFE54" s="64"/>
      <c r="UFF54" s="64"/>
      <c r="UFG54" s="64"/>
      <c r="UFH54" s="64"/>
      <c r="UFI54" s="64"/>
      <c r="UFJ54" s="64"/>
      <c r="UFK54" s="64"/>
      <c r="UFL54" s="64"/>
      <c r="UFM54" s="64"/>
      <c r="UFN54" s="64"/>
      <c r="UFO54" s="64"/>
      <c r="UFP54" s="64"/>
      <c r="UFQ54" s="64"/>
      <c r="UFR54" s="64"/>
      <c r="UFS54" s="64"/>
      <c r="UFT54" s="64"/>
      <c r="UFU54" s="64"/>
      <c r="UFV54" s="64"/>
      <c r="UFW54" s="64"/>
      <c r="UFX54" s="64"/>
      <c r="UFY54" s="64"/>
      <c r="UFZ54" s="64"/>
      <c r="UGA54" s="64"/>
      <c r="UGB54" s="64"/>
      <c r="UGC54" s="64"/>
      <c r="UGD54" s="64"/>
      <c r="UGE54" s="64"/>
      <c r="UGF54" s="64"/>
      <c r="UGG54" s="64"/>
      <c r="UGH54" s="64"/>
      <c r="UGI54" s="64"/>
      <c r="UGJ54" s="64"/>
      <c r="UGK54" s="64"/>
      <c r="UGL54" s="64"/>
      <c r="UGM54" s="64"/>
      <c r="UGN54" s="64"/>
      <c r="UGO54" s="64"/>
      <c r="UGP54" s="64"/>
      <c r="UGQ54" s="64"/>
      <c r="UGR54" s="64"/>
      <c r="UGS54" s="64"/>
      <c r="UGT54" s="64"/>
      <c r="UGU54" s="64"/>
      <c r="UGV54" s="64"/>
      <c r="UGW54" s="64"/>
      <c r="UGX54" s="64"/>
      <c r="UGY54" s="64"/>
      <c r="UGZ54" s="64"/>
      <c r="UHA54" s="64"/>
      <c r="UHB54" s="64"/>
      <c r="UHC54" s="64"/>
      <c r="UHD54" s="64"/>
      <c r="UHE54" s="64"/>
      <c r="UHF54" s="64"/>
      <c r="UHG54" s="64"/>
      <c r="UHH54" s="64"/>
      <c r="UHI54" s="64"/>
      <c r="UHJ54" s="64"/>
      <c r="UHK54" s="64"/>
      <c r="UHL54" s="64"/>
      <c r="UHM54" s="64"/>
      <c r="UHN54" s="64"/>
      <c r="UHO54" s="64"/>
      <c r="UHP54" s="64"/>
      <c r="UHQ54" s="64"/>
      <c r="UHR54" s="64"/>
      <c r="UHS54" s="64"/>
      <c r="UHT54" s="64"/>
      <c r="UHU54" s="64"/>
      <c r="UHV54" s="64"/>
      <c r="UHW54" s="64"/>
      <c r="UHX54" s="64"/>
      <c r="UHY54" s="64"/>
      <c r="UHZ54" s="64"/>
      <c r="UIA54" s="64"/>
      <c r="UIB54" s="64"/>
      <c r="UIC54" s="64"/>
      <c r="UID54" s="64"/>
      <c r="UIE54" s="64"/>
      <c r="UIF54" s="64"/>
      <c r="UIG54" s="64"/>
      <c r="UIH54" s="64"/>
      <c r="UII54" s="64"/>
      <c r="UIJ54" s="64"/>
      <c r="UIK54" s="64"/>
      <c r="UIL54" s="64"/>
      <c r="UIM54" s="64"/>
      <c r="UIN54" s="64"/>
      <c r="UIO54" s="64"/>
      <c r="UIP54" s="64"/>
      <c r="UIQ54" s="64"/>
      <c r="UIR54" s="64"/>
      <c r="UIS54" s="64"/>
      <c r="UIT54" s="64"/>
      <c r="UIU54" s="64"/>
      <c r="UIV54" s="64"/>
      <c r="UIW54" s="64"/>
      <c r="UIX54" s="64"/>
      <c r="UIY54" s="64"/>
      <c r="UIZ54" s="64"/>
      <c r="UJA54" s="64"/>
      <c r="UJB54" s="64"/>
      <c r="UJC54" s="64"/>
      <c r="UJD54" s="64"/>
      <c r="UJE54" s="64"/>
      <c r="UJF54" s="64"/>
      <c r="UJG54" s="64"/>
      <c r="UJH54" s="64"/>
      <c r="UJI54" s="64"/>
      <c r="UJJ54" s="64"/>
      <c r="UJK54" s="64"/>
      <c r="UJL54" s="64"/>
      <c r="UJM54" s="64"/>
      <c r="UJN54" s="64"/>
      <c r="UJO54" s="64"/>
      <c r="UJP54" s="64"/>
      <c r="UJQ54" s="64"/>
      <c r="UJR54" s="64"/>
      <c r="UJS54" s="64"/>
      <c r="UJT54" s="64"/>
      <c r="UJU54" s="64"/>
      <c r="UJV54" s="64"/>
      <c r="UJW54" s="64"/>
      <c r="UJX54" s="64"/>
      <c r="UJY54" s="64"/>
      <c r="UJZ54" s="64"/>
      <c r="UKA54" s="64"/>
      <c r="UKB54" s="64"/>
      <c r="UKC54" s="64"/>
      <c r="UKD54" s="64"/>
      <c r="UKE54" s="64"/>
      <c r="UKF54" s="64"/>
      <c r="UKG54" s="64"/>
      <c r="UKH54" s="64"/>
      <c r="UKI54" s="64"/>
      <c r="UKJ54" s="64"/>
      <c r="UKK54" s="64"/>
      <c r="UKL54" s="64"/>
      <c r="UKM54" s="64"/>
      <c r="UKN54" s="64"/>
      <c r="UKO54" s="64"/>
      <c r="UKP54" s="64"/>
      <c r="UKQ54" s="64"/>
      <c r="UKR54" s="64"/>
      <c r="UKS54" s="64"/>
      <c r="UKT54" s="64"/>
      <c r="UKU54" s="64"/>
      <c r="UKV54" s="64"/>
      <c r="UKW54" s="64"/>
      <c r="UKX54" s="64"/>
      <c r="UKY54" s="64"/>
      <c r="UKZ54" s="64"/>
      <c r="ULA54" s="64"/>
      <c r="ULB54" s="64"/>
      <c r="ULC54" s="64"/>
      <c r="ULD54" s="64"/>
      <c r="ULE54" s="64"/>
      <c r="ULF54" s="64"/>
      <c r="ULG54" s="64"/>
      <c r="ULH54" s="64"/>
      <c r="ULI54" s="64"/>
      <c r="ULJ54" s="64"/>
      <c r="ULK54" s="64"/>
      <c r="ULL54" s="64"/>
      <c r="ULM54" s="64"/>
      <c r="ULN54" s="64"/>
      <c r="ULO54" s="64"/>
      <c r="ULP54" s="64"/>
      <c r="ULQ54" s="64"/>
      <c r="ULR54" s="64"/>
      <c r="ULS54" s="64"/>
      <c r="ULT54" s="64"/>
      <c r="ULU54" s="64"/>
      <c r="ULV54" s="64"/>
      <c r="ULW54" s="64"/>
      <c r="ULX54" s="64"/>
      <c r="ULY54" s="64"/>
      <c r="ULZ54" s="64"/>
      <c r="UMA54" s="64"/>
      <c r="UMB54" s="64"/>
      <c r="UMC54" s="64"/>
      <c r="UMD54" s="64"/>
      <c r="UME54" s="64"/>
      <c r="UMF54" s="64"/>
      <c r="UMG54" s="64"/>
      <c r="UMH54" s="64"/>
      <c r="UMI54" s="64"/>
      <c r="UMJ54" s="64"/>
      <c r="UMK54" s="64"/>
      <c r="UML54" s="64"/>
      <c r="UMM54" s="64"/>
      <c r="UMN54" s="64"/>
      <c r="UMO54" s="64"/>
      <c r="UMP54" s="64"/>
      <c r="UMQ54" s="64"/>
      <c r="UMR54" s="64"/>
      <c r="UMS54" s="64"/>
      <c r="UMT54" s="64"/>
      <c r="UMU54" s="64"/>
      <c r="UMV54" s="64"/>
      <c r="UMW54" s="64"/>
      <c r="UMX54" s="64"/>
      <c r="UMY54" s="64"/>
      <c r="UMZ54" s="64"/>
      <c r="UNA54" s="64"/>
      <c r="UNB54" s="64"/>
      <c r="UNC54" s="64"/>
      <c r="UND54" s="64"/>
      <c r="UNE54" s="64"/>
      <c r="UNF54" s="64"/>
      <c r="UNG54" s="64"/>
      <c r="UNH54" s="64"/>
      <c r="UNI54" s="64"/>
      <c r="UNJ54" s="64"/>
      <c r="UNK54" s="64"/>
      <c r="UNL54" s="64"/>
      <c r="UNM54" s="64"/>
      <c r="UNN54" s="64"/>
      <c r="UNO54" s="64"/>
      <c r="UNP54" s="64"/>
      <c r="UNQ54" s="64"/>
      <c r="UNR54" s="64"/>
      <c r="UNS54" s="64"/>
      <c r="UNT54" s="64"/>
      <c r="UNU54" s="64"/>
      <c r="UNV54" s="64"/>
      <c r="UNW54" s="64"/>
      <c r="UNX54" s="64"/>
      <c r="UNY54" s="64"/>
      <c r="UNZ54" s="64"/>
      <c r="UOA54" s="64"/>
      <c r="UOB54" s="64"/>
      <c r="UOC54" s="64"/>
      <c r="UOD54" s="64"/>
      <c r="UOE54" s="64"/>
      <c r="UOF54" s="64"/>
      <c r="UOG54" s="64"/>
      <c r="UOH54" s="64"/>
      <c r="UOI54" s="64"/>
      <c r="UOJ54" s="64"/>
      <c r="UOK54" s="64"/>
      <c r="UOL54" s="64"/>
      <c r="UOM54" s="64"/>
      <c r="UON54" s="64"/>
      <c r="UOO54" s="64"/>
      <c r="UOP54" s="64"/>
      <c r="UOQ54" s="64"/>
      <c r="UOR54" s="64"/>
      <c r="UOS54" s="64"/>
      <c r="UOT54" s="64"/>
      <c r="UOU54" s="64"/>
      <c r="UOV54" s="64"/>
      <c r="UOW54" s="64"/>
      <c r="UOX54" s="64"/>
      <c r="UOY54" s="64"/>
      <c r="UOZ54" s="64"/>
      <c r="UPA54" s="64"/>
      <c r="UPB54" s="64"/>
      <c r="UPC54" s="64"/>
      <c r="UPD54" s="64"/>
      <c r="UPE54" s="64"/>
      <c r="UPF54" s="64"/>
      <c r="UPG54" s="64"/>
      <c r="UPH54" s="64"/>
      <c r="UPI54" s="64"/>
      <c r="UPJ54" s="64"/>
      <c r="UPK54" s="64"/>
      <c r="UPL54" s="64"/>
      <c r="UPM54" s="64"/>
      <c r="UPN54" s="64"/>
      <c r="UPO54" s="64"/>
      <c r="UPP54" s="64"/>
      <c r="UPQ54" s="64"/>
      <c r="UPR54" s="64"/>
      <c r="UPS54" s="64"/>
      <c r="UPT54" s="64"/>
      <c r="UPU54" s="64"/>
      <c r="UPV54" s="64"/>
      <c r="UPW54" s="64"/>
      <c r="UPX54" s="64"/>
      <c r="UPY54" s="64"/>
      <c r="UPZ54" s="64"/>
      <c r="UQA54" s="64"/>
      <c r="UQB54" s="64"/>
      <c r="UQC54" s="64"/>
      <c r="UQD54" s="64"/>
      <c r="UQE54" s="64"/>
      <c r="UQF54" s="64"/>
      <c r="UQG54" s="64"/>
      <c r="UQH54" s="64"/>
      <c r="UQI54" s="64"/>
      <c r="UQJ54" s="64"/>
      <c r="UQK54" s="64"/>
      <c r="UQL54" s="64"/>
      <c r="UQM54" s="64"/>
      <c r="UQN54" s="64"/>
      <c r="UQO54" s="64"/>
      <c r="UQP54" s="64"/>
      <c r="UQQ54" s="64"/>
      <c r="UQR54" s="64"/>
      <c r="UQS54" s="64"/>
      <c r="UQT54" s="64"/>
      <c r="UQU54" s="64"/>
      <c r="UQV54" s="64"/>
      <c r="UQW54" s="64"/>
      <c r="UQX54" s="64"/>
      <c r="UQY54" s="64"/>
      <c r="UQZ54" s="64"/>
      <c r="URA54" s="64"/>
      <c r="URB54" s="64"/>
      <c r="URC54" s="64"/>
      <c r="URD54" s="64"/>
      <c r="URE54" s="64"/>
      <c r="URF54" s="64"/>
      <c r="URG54" s="64"/>
      <c r="URH54" s="64"/>
      <c r="URI54" s="64"/>
      <c r="URJ54" s="64"/>
      <c r="URK54" s="64"/>
      <c r="URL54" s="64"/>
      <c r="URM54" s="64"/>
      <c r="URN54" s="64"/>
      <c r="URO54" s="64"/>
      <c r="URP54" s="64"/>
      <c r="URQ54" s="64"/>
      <c r="URR54" s="64"/>
      <c r="URS54" s="64"/>
      <c r="URT54" s="64"/>
      <c r="URU54" s="64"/>
      <c r="URV54" s="64"/>
      <c r="URW54" s="64"/>
      <c r="URX54" s="64"/>
      <c r="URY54" s="64"/>
      <c r="URZ54" s="64"/>
      <c r="USA54" s="64"/>
      <c r="USB54" s="64"/>
      <c r="USC54" s="64"/>
      <c r="USD54" s="64"/>
      <c r="USE54" s="64"/>
      <c r="USF54" s="64"/>
      <c r="USG54" s="64"/>
      <c r="USH54" s="64"/>
      <c r="USI54" s="64"/>
      <c r="USJ54" s="64"/>
      <c r="USK54" s="64"/>
      <c r="USL54" s="64"/>
      <c r="USM54" s="64"/>
      <c r="USN54" s="64"/>
      <c r="USO54" s="64"/>
      <c r="USP54" s="64"/>
      <c r="USQ54" s="64"/>
      <c r="USR54" s="64"/>
      <c r="USS54" s="64"/>
      <c r="UST54" s="64"/>
      <c r="USU54" s="64"/>
      <c r="USV54" s="64"/>
      <c r="USW54" s="64"/>
      <c r="USX54" s="64"/>
      <c r="USY54" s="64"/>
      <c r="USZ54" s="64"/>
      <c r="UTA54" s="64"/>
      <c r="UTB54" s="64"/>
      <c r="UTC54" s="64"/>
      <c r="UTD54" s="64"/>
      <c r="UTE54" s="64"/>
      <c r="UTF54" s="64"/>
      <c r="UTG54" s="64"/>
      <c r="UTH54" s="64"/>
      <c r="UTI54" s="64"/>
      <c r="UTJ54" s="64"/>
      <c r="UTK54" s="64"/>
      <c r="UTL54" s="64"/>
      <c r="UTM54" s="64"/>
      <c r="UTN54" s="64"/>
      <c r="UTO54" s="64"/>
      <c r="UTP54" s="64"/>
      <c r="UTQ54" s="64"/>
      <c r="UTR54" s="64"/>
      <c r="UTS54" s="64"/>
      <c r="UTT54" s="64"/>
      <c r="UTU54" s="64"/>
      <c r="UTV54" s="64"/>
      <c r="UTW54" s="64"/>
      <c r="UTX54" s="64"/>
      <c r="UTY54" s="64"/>
      <c r="UTZ54" s="64"/>
      <c r="UUA54" s="64"/>
      <c r="UUB54" s="64"/>
      <c r="UUC54" s="64"/>
      <c r="UUD54" s="64"/>
      <c r="UUE54" s="64"/>
      <c r="UUF54" s="64"/>
      <c r="UUG54" s="64"/>
      <c r="UUH54" s="64"/>
      <c r="UUI54" s="64"/>
      <c r="UUJ54" s="64"/>
      <c r="UUK54" s="64"/>
      <c r="UUL54" s="64"/>
      <c r="UUM54" s="64"/>
      <c r="UUN54" s="64"/>
      <c r="UUO54" s="64"/>
      <c r="UUP54" s="64"/>
      <c r="UUQ54" s="64"/>
      <c r="UUR54" s="64"/>
      <c r="UUS54" s="64"/>
      <c r="UUT54" s="64"/>
      <c r="UUU54" s="64"/>
      <c r="UUV54" s="64"/>
      <c r="UUW54" s="64"/>
      <c r="UUX54" s="64"/>
      <c r="UUY54" s="64"/>
      <c r="UUZ54" s="64"/>
      <c r="UVA54" s="64"/>
      <c r="UVB54" s="64"/>
      <c r="UVC54" s="64"/>
      <c r="UVD54" s="64"/>
      <c r="UVE54" s="64"/>
      <c r="UVF54" s="64"/>
      <c r="UVG54" s="64"/>
      <c r="UVH54" s="64"/>
      <c r="UVI54" s="64"/>
      <c r="UVJ54" s="64"/>
      <c r="UVK54" s="64"/>
      <c r="UVL54" s="64"/>
      <c r="UVM54" s="64"/>
      <c r="UVN54" s="64"/>
      <c r="UVO54" s="64"/>
      <c r="UVP54" s="64"/>
      <c r="UVQ54" s="64"/>
      <c r="UVR54" s="64"/>
      <c r="UVS54" s="64"/>
      <c r="UVT54" s="64"/>
      <c r="UVU54" s="64"/>
      <c r="UVV54" s="64"/>
      <c r="UVW54" s="64"/>
      <c r="UVX54" s="64"/>
      <c r="UVY54" s="64"/>
      <c r="UVZ54" s="64"/>
      <c r="UWA54" s="64"/>
      <c r="UWB54" s="64"/>
      <c r="UWC54" s="64"/>
      <c r="UWD54" s="64"/>
      <c r="UWE54" s="64"/>
      <c r="UWF54" s="64"/>
      <c r="UWG54" s="64"/>
      <c r="UWH54" s="64"/>
      <c r="UWI54" s="64"/>
      <c r="UWJ54" s="64"/>
      <c r="UWK54" s="64"/>
      <c r="UWL54" s="64"/>
      <c r="UWM54" s="64"/>
      <c r="UWN54" s="64"/>
      <c r="UWO54" s="64"/>
      <c r="UWP54" s="64"/>
      <c r="UWQ54" s="64"/>
      <c r="UWR54" s="64"/>
      <c r="UWS54" s="64"/>
      <c r="UWT54" s="64"/>
      <c r="UWU54" s="64"/>
      <c r="UWV54" s="64"/>
      <c r="UWW54" s="64"/>
      <c r="UWX54" s="64"/>
      <c r="UWY54" s="64"/>
      <c r="UWZ54" s="64"/>
      <c r="UXA54" s="64"/>
      <c r="UXB54" s="64"/>
      <c r="UXC54" s="64"/>
      <c r="UXD54" s="64"/>
      <c r="UXE54" s="64"/>
      <c r="UXF54" s="64"/>
      <c r="UXG54" s="64"/>
      <c r="UXH54" s="64"/>
      <c r="UXI54" s="64"/>
      <c r="UXJ54" s="64"/>
      <c r="UXK54" s="64"/>
      <c r="UXL54" s="64"/>
      <c r="UXM54" s="64"/>
      <c r="UXN54" s="64"/>
      <c r="UXO54" s="64"/>
      <c r="UXP54" s="64"/>
      <c r="UXQ54" s="64"/>
      <c r="UXR54" s="64"/>
      <c r="UXS54" s="64"/>
      <c r="UXT54" s="64"/>
      <c r="UXU54" s="64"/>
      <c r="UXV54" s="64"/>
      <c r="UXW54" s="64"/>
      <c r="UXX54" s="64"/>
      <c r="UXY54" s="64"/>
      <c r="UXZ54" s="64"/>
      <c r="UYA54" s="64"/>
      <c r="UYB54" s="64"/>
      <c r="UYC54" s="64"/>
      <c r="UYD54" s="64"/>
      <c r="UYE54" s="64"/>
      <c r="UYF54" s="64"/>
      <c r="UYG54" s="64"/>
      <c r="UYH54" s="64"/>
      <c r="UYI54" s="64"/>
      <c r="UYJ54" s="64"/>
      <c r="UYK54" s="64"/>
      <c r="UYL54" s="64"/>
      <c r="UYM54" s="64"/>
      <c r="UYN54" s="64"/>
      <c r="UYO54" s="64"/>
      <c r="UYP54" s="64"/>
      <c r="UYQ54" s="64"/>
      <c r="UYR54" s="64"/>
      <c r="UYS54" s="64"/>
      <c r="UYT54" s="64"/>
      <c r="UYU54" s="64"/>
      <c r="UYV54" s="64"/>
      <c r="UYW54" s="64"/>
      <c r="UYX54" s="64"/>
      <c r="UYY54" s="64"/>
      <c r="UYZ54" s="64"/>
      <c r="UZA54" s="64"/>
      <c r="UZB54" s="64"/>
      <c r="UZC54" s="64"/>
      <c r="UZD54" s="64"/>
      <c r="UZE54" s="64"/>
      <c r="UZF54" s="64"/>
      <c r="UZG54" s="64"/>
      <c r="UZH54" s="64"/>
      <c r="UZI54" s="64"/>
      <c r="UZJ54" s="64"/>
      <c r="UZK54" s="64"/>
      <c r="UZL54" s="64"/>
      <c r="UZM54" s="64"/>
      <c r="UZN54" s="64"/>
      <c r="UZO54" s="64"/>
      <c r="UZP54" s="64"/>
      <c r="UZQ54" s="64"/>
      <c r="UZR54" s="64"/>
      <c r="UZS54" s="64"/>
      <c r="UZT54" s="64"/>
      <c r="UZU54" s="64"/>
      <c r="UZV54" s="64"/>
      <c r="UZW54" s="64"/>
      <c r="UZX54" s="64"/>
      <c r="UZY54" s="64"/>
      <c r="UZZ54" s="64"/>
      <c r="VAA54" s="64"/>
      <c r="VAB54" s="64"/>
      <c r="VAC54" s="64"/>
      <c r="VAD54" s="64"/>
      <c r="VAE54" s="64"/>
      <c r="VAF54" s="64"/>
      <c r="VAG54" s="64"/>
      <c r="VAH54" s="64"/>
      <c r="VAI54" s="64"/>
      <c r="VAJ54" s="64"/>
      <c r="VAK54" s="64"/>
      <c r="VAL54" s="64"/>
      <c r="VAM54" s="64"/>
      <c r="VAN54" s="64"/>
      <c r="VAO54" s="64"/>
      <c r="VAP54" s="64"/>
      <c r="VAQ54" s="64"/>
      <c r="VAR54" s="64"/>
      <c r="VAS54" s="64"/>
      <c r="VAT54" s="64"/>
      <c r="VAU54" s="64"/>
      <c r="VAV54" s="64"/>
      <c r="VAW54" s="64"/>
      <c r="VAX54" s="64"/>
      <c r="VAY54" s="64"/>
      <c r="VAZ54" s="64"/>
      <c r="VBA54" s="64"/>
      <c r="VBB54" s="64"/>
      <c r="VBC54" s="64"/>
      <c r="VBD54" s="64"/>
      <c r="VBE54" s="64"/>
      <c r="VBF54" s="64"/>
      <c r="VBG54" s="64"/>
      <c r="VBH54" s="64"/>
      <c r="VBI54" s="64"/>
      <c r="VBJ54" s="64"/>
      <c r="VBK54" s="64"/>
      <c r="VBL54" s="64"/>
      <c r="VBM54" s="64"/>
      <c r="VBN54" s="64"/>
      <c r="VBO54" s="64"/>
      <c r="VBP54" s="64"/>
      <c r="VBQ54" s="64"/>
      <c r="VBR54" s="64"/>
      <c r="VBS54" s="64"/>
      <c r="VBT54" s="64"/>
      <c r="VBU54" s="64"/>
      <c r="VBV54" s="64"/>
      <c r="VBW54" s="64"/>
      <c r="VBX54" s="64"/>
      <c r="VBY54" s="64"/>
      <c r="VBZ54" s="64"/>
      <c r="VCA54" s="64"/>
      <c r="VCB54" s="64"/>
      <c r="VCC54" s="64"/>
      <c r="VCD54" s="64"/>
      <c r="VCE54" s="64"/>
      <c r="VCF54" s="64"/>
      <c r="VCG54" s="64"/>
      <c r="VCH54" s="64"/>
      <c r="VCI54" s="64"/>
      <c r="VCJ54" s="64"/>
      <c r="VCK54" s="64"/>
      <c r="VCL54" s="64"/>
      <c r="VCM54" s="64"/>
      <c r="VCN54" s="64"/>
      <c r="VCO54" s="64"/>
      <c r="VCP54" s="64"/>
      <c r="VCQ54" s="64"/>
      <c r="VCR54" s="64"/>
      <c r="VCS54" s="64"/>
      <c r="VCT54" s="64"/>
      <c r="VCU54" s="64"/>
      <c r="VCV54" s="64"/>
      <c r="VCW54" s="64"/>
      <c r="VCX54" s="64"/>
      <c r="VCY54" s="64"/>
      <c r="VCZ54" s="64"/>
      <c r="VDA54" s="64"/>
      <c r="VDB54" s="64"/>
      <c r="VDC54" s="64"/>
      <c r="VDD54" s="64"/>
      <c r="VDE54" s="64"/>
      <c r="VDF54" s="64"/>
      <c r="VDG54" s="64"/>
      <c r="VDH54" s="64"/>
      <c r="VDI54" s="64"/>
      <c r="VDJ54" s="64"/>
      <c r="VDK54" s="64"/>
      <c r="VDL54" s="64"/>
      <c r="VDM54" s="64"/>
      <c r="VDN54" s="64"/>
      <c r="VDO54" s="64"/>
      <c r="VDP54" s="64"/>
      <c r="VDQ54" s="64"/>
      <c r="VDR54" s="64"/>
      <c r="VDS54" s="64"/>
      <c r="VDT54" s="64"/>
      <c r="VDU54" s="64"/>
      <c r="VDV54" s="64"/>
      <c r="VDW54" s="64"/>
      <c r="VDX54" s="64"/>
      <c r="VDY54" s="64"/>
      <c r="VDZ54" s="64"/>
      <c r="VEA54" s="64"/>
      <c r="VEB54" s="64"/>
      <c r="VEC54" s="64"/>
      <c r="VED54" s="64"/>
      <c r="VEE54" s="64"/>
      <c r="VEF54" s="64"/>
      <c r="VEG54" s="64"/>
      <c r="VEH54" s="64"/>
      <c r="VEI54" s="64"/>
      <c r="VEJ54" s="64"/>
      <c r="VEK54" s="64"/>
      <c r="VEL54" s="64"/>
      <c r="VEM54" s="64"/>
      <c r="VEN54" s="64"/>
      <c r="VEO54" s="64"/>
      <c r="VEP54" s="64"/>
      <c r="VEQ54" s="64"/>
      <c r="VER54" s="64"/>
      <c r="VES54" s="64"/>
      <c r="VET54" s="64"/>
      <c r="VEU54" s="64"/>
      <c r="VEV54" s="64"/>
      <c r="VEW54" s="64"/>
      <c r="VEX54" s="64"/>
      <c r="VEY54" s="64"/>
      <c r="VEZ54" s="64"/>
      <c r="VFA54" s="64"/>
      <c r="VFB54" s="64"/>
      <c r="VFC54" s="64"/>
      <c r="VFD54" s="64"/>
      <c r="VFE54" s="64"/>
      <c r="VFF54" s="64"/>
      <c r="VFG54" s="64"/>
      <c r="VFH54" s="64"/>
      <c r="VFI54" s="64"/>
      <c r="VFJ54" s="64"/>
      <c r="VFK54" s="64"/>
      <c r="VFL54" s="64"/>
      <c r="VFM54" s="64"/>
      <c r="VFN54" s="64"/>
      <c r="VFO54" s="64"/>
      <c r="VFP54" s="64"/>
      <c r="VFQ54" s="64"/>
      <c r="VFR54" s="64"/>
      <c r="VFS54" s="64"/>
      <c r="VFT54" s="64"/>
      <c r="VFU54" s="64"/>
      <c r="VFV54" s="64"/>
      <c r="VFW54" s="64"/>
      <c r="VFX54" s="64"/>
      <c r="VFY54" s="64"/>
      <c r="VFZ54" s="64"/>
      <c r="VGA54" s="64"/>
      <c r="VGB54" s="64"/>
      <c r="VGC54" s="64"/>
      <c r="VGD54" s="64"/>
      <c r="VGE54" s="64"/>
      <c r="VGF54" s="64"/>
      <c r="VGG54" s="64"/>
      <c r="VGH54" s="64"/>
      <c r="VGI54" s="64"/>
      <c r="VGJ54" s="64"/>
      <c r="VGK54" s="64"/>
      <c r="VGL54" s="64"/>
      <c r="VGM54" s="64"/>
      <c r="VGN54" s="64"/>
      <c r="VGO54" s="64"/>
      <c r="VGP54" s="64"/>
      <c r="VGQ54" s="64"/>
      <c r="VGR54" s="64"/>
      <c r="VGS54" s="64"/>
      <c r="VGT54" s="64"/>
      <c r="VGU54" s="64"/>
      <c r="VGV54" s="64"/>
      <c r="VGW54" s="64"/>
      <c r="VGX54" s="64"/>
      <c r="VGY54" s="64"/>
      <c r="VGZ54" s="64"/>
      <c r="VHA54" s="64"/>
      <c r="VHB54" s="64"/>
      <c r="VHC54" s="64"/>
      <c r="VHD54" s="64"/>
      <c r="VHE54" s="64"/>
      <c r="VHF54" s="64"/>
      <c r="VHG54" s="64"/>
      <c r="VHH54" s="64"/>
      <c r="VHI54" s="64"/>
      <c r="VHJ54" s="64"/>
      <c r="VHK54" s="64"/>
      <c r="VHL54" s="64"/>
      <c r="VHM54" s="64"/>
      <c r="VHN54" s="64"/>
      <c r="VHO54" s="64"/>
      <c r="VHP54" s="64"/>
      <c r="VHQ54" s="64"/>
      <c r="VHR54" s="64"/>
      <c r="VHS54" s="64"/>
      <c r="VHT54" s="64"/>
      <c r="VHU54" s="64"/>
      <c r="VHV54" s="64"/>
      <c r="VHW54" s="64"/>
      <c r="VHX54" s="64"/>
      <c r="VHY54" s="64"/>
      <c r="VHZ54" s="64"/>
      <c r="VIA54" s="64"/>
      <c r="VIB54" s="64"/>
      <c r="VIC54" s="64"/>
      <c r="VID54" s="64"/>
      <c r="VIE54" s="64"/>
      <c r="VIF54" s="64"/>
      <c r="VIG54" s="64"/>
      <c r="VIH54" s="64"/>
      <c r="VII54" s="64"/>
      <c r="VIJ54" s="64"/>
      <c r="VIK54" s="64"/>
      <c r="VIL54" s="64"/>
      <c r="VIM54" s="64"/>
      <c r="VIN54" s="64"/>
      <c r="VIO54" s="64"/>
      <c r="VIP54" s="64"/>
      <c r="VIQ54" s="64"/>
      <c r="VIR54" s="64"/>
      <c r="VIS54" s="64"/>
      <c r="VIT54" s="64"/>
      <c r="VIU54" s="64"/>
      <c r="VIV54" s="64"/>
      <c r="VIW54" s="64"/>
      <c r="VIX54" s="64"/>
      <c r="VIY54" s="64"/>
      <c r="VIZ54" s="64"/>
      <c r="VJA54" s="64"/>
      <c r="VJB54" s="64"/>
      <c r="VJC54" s="64"/>
      <c r="VJD54" s="64"/>
      <c r="VJE54" s="64"/>
      <c r="VJF54" s="64"/>
      <c r="VJG54" s="64"/>
      <c r="VJH54" s="64"/>
      <c r="VJI54" s="64"/>
      <c r="VJJ54" s="64"/>
      <c r="VJK54" s="64"/>
      <c r="VJL54" s="64"/>
      <c r="VJM54" s="64"/>
      <c r="VJN54" s="64"/>
      <c r="VJO54" s="64"/>
      <c r="VJP54" s="64"/>
      <c r="VJQ54" s="64"/>
      <c r="VJR54" s="64"/>
      <c r="VJS54" s="64"/>
      <c r="VJT54" s="64"/>
      <c r="VJU54" s="64"/>
      <c r="VJV54" s="64"/>
      <c r="VJW54" s="64"/>
      <c r="VJX54" s="64"/>
      <c r="VJY54" s="64"/>
      <c r="VJZ54" s="64"/>
      <c r="VKA54" s="64"/>
      <c r="VKB54" s="64"/>
      <c r="VKC54" s="64"/>
      <c r="VKD54" s="64"/>
      <c r="VKE54" s="64"/>
      <c r="VKF54" s="64"/>
      <c r="VKG54" s="64"/>
      <c r="VKH54" s="64"/>
      <c r="VKI54" s="64"/>
      <c r="VKJ54" s="64"/>
      <c r="VKK54" s="64"/>
      <c r="VKL54" s="64"/>
      <c r="VKM54" s="64"/>
      <c r="VKN54" s="64"/>
      <c r="VKO54" s="64"/>
      <c r="VKP54" s="64"/>
      <c r="VKQ54" s="64"/>
      <c r="VKR54" s="64"/>
      <c r="VKS54" s="64"/>
      <c r="VKT54" s="64"/>
      <c r="VKU54" s="64"/>
      <c r="VKV54" s="64"/>
      <c r="VKW54" s="64"/>
      <c r="VKX54" s="64"/>
      <c r="VKY54" s="64"/>
      <c r="VKZ54" s="64"/>
      <c r="VLA54" s="64"/>
      <c r="VLB54" s="64"/>
      <c r="VLC54" s="64"/>
      <c r="VLD54" s="64"/>
      <c r="VLE54" s="64"/>
      <c r="VLF54" s="64"/>
      <c r="VLG54" s="64"/>
      <c r="VLH54" s="64"/>
      <c r="VLI54" s="64"/>
      <c r="VLJ54" s="64"/>
      <c r="VLK54" s="64"/>
      <c r="VLL54" s="64"/>
      <c r="VLM54" s="64"/>
      <c r="VLN54" s="64"/>
      <c r="VLO54" s="64"/>
      <c r="VLP54" s="64"/>
      <c r="VLQ54" s="64"/>
      <c r="VLR54" s="64"/>
      <c r="VLS54" s="64"/>
      <c r="VLT54" s="64"/>
      <c r="VLU54" s="64"/>
      <c r="VLV54" s="64"/>
      <c r="VLW54" s="64"/>
      <c r="VLX54" s="64"/>
      <c r="VLY54" s="64"/>
      <c r="VLZ54" s="64"/>
      <c r="VMA54" s="64"/>
      <c r="VMB54" s="64"/>
      <c r="VMC54" s="64"/>
      <c r="VMD54" s="64"/>
      <c r="VME54" s="64"/>
      <c r="VMF54" s="64"/>
      <c r="VMG54" s="64"/>
      <c r="VMH54" s="64"/>
      <c r="VMI54" s="64"/>
      <c r="VMJ54" s="64"/>
      <c r="VMK54" s="64"/>
      <c r="VML54" s="64"/>
      <c r="VMM54" s="64"/>
      <c r="VMN54" s="64"/>
      <c r="VMO54" s="64"/>
      <c r="VMP54" s="64"/>
      <c r="VMQ54" s="64"/>
      <c r="VMR54" s="64"/>
      <c r="VMS54" s="64"/>
      <c r="VMT54" s="64"/>
      <c r="VMU54" s="64"/>
      <c r="VMV54" s="64"/>
      <c r="VMW54" s="64"/>
      <c r="VMX54" s="64"/>
      <c r="VMY54" s="64"/>
      <c r="VMZ54" s="64"/>
      <c r="VNA54" s="64"/>
      <c r="VNB54" s="64"/>
      <c r="VNC54" s="64"/>
      <c r="VND54" s="64"/>
      <c r="VNE54" s="64"/>
      <c r="VNF54" s="64"/>
      <c r="VNG54" s="64"/>
      <c r="VNH54" s="64"/>
      <c r="VNI54" s="64"/>
      <c r="VNJ54" s="64"/>
      <c r="VNK54" s="64"/>
      <c r="VNL54" s="64"/>
      <c r="VNM54" s="64"/>
      <c r="VNN54" s="64"/>
      <c r="VNO54" s="64"/>
      <c r="VNP54" s="64"/>
      <c r="VNQ54" s="64"/>
      <c r="VNR54" s="64"/>
      <c r="VNS54" s="64"/>
      <c r="VNT54" s="64"/>
      <c r="VNU54" s="64"/>
      <c r="VNV54" s="64"/>
      <c r="VNW54" s="64"/>
      <c r="VNX54" s="64"/>
      <c r="VNY54" s="64"/>
      <c r="VNZ54" s="64"/>
      <c r="VOA54" s="64"/>
      <c r="VOB54" s="64"/>
      <c r="VOC54" s="64"/>
      <c r="VOD54" s="64"/>
      <c r="VOE54" s="64"/>
      <c r="VOF54" s="64"/>
      <c r="VOG54" s="64"/>
      <c r="VOH54" s="64"/>
      <c r="VOI54" s="64"/>
      <c r="VOJ54" s="64"/>
      <c r="VOK54" s="64"/>
      <c r="VOL54" s="64"/>
      <c r="VOM54" s="64"/>
      <c r="VON54" s="64"/>
      <c r="VOO54" s="64"/>
      <c r="VOP54" s="64"/>
      <c r="VOQ54" s="64"/>
      <c r="VOR54" s="64"/>
      <c r="VOS54" s="64"/>
      <c r="VOT54" s="64"/>
      <c r="VOU54" s="64"/>
      <c r="VOV54" s="64"/>
      <c r="VOW54" s="64"/>
      <c r="VOX54" s="64"/>
      <c r="VOY54" s="64"/>
      <c r="VOZ54" s="64"/>
      <c r="VPA54" s="64"/>
      <c r="VPB54" s="64"/>
      <c r="VPC54" s="64"/>
      <c r="VPD54" s="64"/>
      <c r="VPE54" s="64"/>
      <c r="VPF54" s="64"/>
      <c r="VPG54" s="64"/>
      <c r="VPH54" s="64"/>
      <c r="VPI54" s="64"/>
      <c r="VPJ54" s="64"/>
      <c r="VPK54" s="64"/>
      <c r="VPL54" s="64"/>
      <c r="VPM54" s="64"/>
      <c r="VPN54" s="64"/>
      <c r="VPO54" s="64"/>
      <c r="VPP54" s="64"/>
      <c r="VPQ54" s="64"/>
      <c r="VPR54" s="64"/>
      <c r="VPS54" s="64"/>
      <c r="VPT54" s="64"/>
      <c r="VPU54" s="64"/>
      <c r="VPV54" s="64"/>
      <c r="VPW54" s="64"/>
      <c r="VPX54" s="64"/>
      <c r="VPY54" s="64"/>
      <c r="VPZ54" s="64"/>
      <c r="VQA54" s="64"/>
      <c r="VQB54" s="64"/>
      <c r="VQC54" s="64"/>
      <c r="VQD54" s="64"/>
      <c r="VQE54" s="64"/>
      <c r="VQF54" s="64"/>
      <c r="VQG54" s="64"/>
      <c r="VQH54" s="64"/>
      <c r="VQI54" s="64"/>
      <c r="VQJ54" s="64"/>
      <c r="VQK54" s="64"/>
      <c r="VQL54" s="64"/>
      <c r="VQM54" s="64"/>
      <c r="VQN54" s="64"/>
      <c r="VQO54" s="64"/>
      <c r="VQP54" s="64"/>
      <c r="VQQ54" s="64"/>
      <c r="VQR54" s="64"/>
      <c r="VQS54" s="64"/>
      <c r="VQT54" s="64"/>
      <c r="VQU54" s="64"/>
      <c r="VQV54" s="64"/>
      <c r="VQW54" s="64"/>
      <c r="VQX54" s="64"/>
      <c r="VQY54" s="64"/>
      <c r="VQZ54" s="64"/>
      <c r="VRA54" s="64"/>
      <c r="VRB54" s="64"/>
      <c r="VRC54" s="64"/>
      <c r="VRD54" s="64"/>
      <c r="VRE54" s="64"/>
      <c r="VRF54" s="64"/>
      <c r="VRG54" s="64"/>
      <c r="VRH54" s="64"/>
      <c r="VRI54" s="64"/>
      <c r="VRJ54" s="64"/>
      <c r="VRK54" s="64"/>
      <c r="VRL54" s="64"/>
      <c r="VRM54" s="64"/>
      <c r="VRN54" s="64"/>
      <c r="VRO54" s="64"/>
      <c r="VRP54" s="64"/>
      <c r="VRQ54" s="64"/>
      <c r="VRR54" s="64"/>
      <c r="VRS54" s="64"/>
      <c r="VRT54" s="64"/>
      <c r="VRU54" s="64"/>
      <c r="VRV54" s="64"/>
      <c r="VRW54" s="64"/>
      <c r="VRX54" s="64"/>
      <c r="VRY54" s="64"/>
      <c r="VRZ54" s="64"/>
      <c r="VSA54" s="64"/>
      <c r="VSB54" s="64"/>
      <c r="VSC54" s="64"/>
      <c r="VSD54" s="64"/>
      <c r="VSE54" s="64"/>
      <c r="VSF54" s="64"/>
      <c r="VSG54" s="64"/>
      <c r="VSH54" s="64"/>
      <c r="VSI54" s="64"/>
      <c r="VSJ54" s="64"/>
      <c r="VSK54" s="64"/>
      <c r="VSL54" s="64"/>
      <c r="VSM54" s="64"/>
      <c r="VSN54" s="64"/>
      <c r="VSO54" s="64"/>
      <c r="VSP54" s="64"/>
      <c r="VSQ54" s="64"/>
      <c r="VSR54" s="64"/>
      <c r="VSS54" s="64"/>
      <c r="VST54" s="64"/>
      <c r="VSU54" s="64"/>
      <c r="VSV54" s="64"/>
      <c r="VSW54" s="64"/>
      <c r="VSX54" s="64"/>
      <c r="VSY54" s="64"/>
      <c r="VSZ54" s="64"/>
      <c r="VTA54" s="64"/>
      <c r="VTB54" s="64"/>
      <c r="VTC54" s="64"/>
      <c r="VTD54" s="64"/>
      <c r="VTE54" s="64"/>
      <c r="VTF54" s="64"/>
      <c r="VTG54" s="64"/>
      <c r="VTH54" s="64"/>
      <c r="VTI54" s="64"/>
      <c r="VTJ54" s="64"/>
      <c r="VTK54" s="64"/>
      <c r="VTL54" s="64"/>
      <c r="VTM54" s="64"/>
      <c r="VTN54" s="64"/>
      <c r="VTO54" s="64"/>
      <c r="VTP54" s="64"/>
      <c r="VTQ54" s="64"/>
      <c r="VTR54" s="64"/>
      <c r="VTS54" s="64"/>
      <c r="VTT54" s="64"/>
      <c r="VTU54" s="64"/>
      <c r="VTV54" s="64"/>
      <c r="VTW54" s="64"/>
      <c r="VTX54" s="64"/>
      <c r="VTY54" s="64"/>
      <c r="VTZ54" s="64"/>
      <c r="VUA54" s="64"/>
      <c r="VUB54" s="64"/>
      <c r="VUC54" s="64"/>
      <c r="VUD54" s="64"/>
      <c r="VUE54" s="64"/>
      <c r="VUF54" s="64"/>
      <c r="VUG54" s="64"/>
      <c r="VUH54" s="64"/>
      <c r="VUI54" s="64"/>
      <c r="VUJ54" s="64"/>
      <c r="VUK54" s="64"/>
      <c r="VUL54" s="64"/>
      <c r="VUM54" s="64"/>
      <c r="VUN54" s="64"/>
      <c r="VUO54" s="64"/>
      <c r="VUP54" s="64"/>
      <c r="VUQ54" s="64"/>
      <c r="VUR54" s="64"/>
      <c r="VUS54" s="64"/>
      <c r="VUT54" s="64"/>
      <c r="VUU54" s="64"/>
      <c r="VUV54" s="64"/>
      <c r="VUW54" s="64"/>
      <c r="VUX54" s="64"/>
      <c r="VUY54" s="64"/>
      <c r="VUZ54" s="64"/>
      <c r="VVA54" s="64"/>
      <c r="VVB54" s="64"/>
      <c r="VVC54" s="64"/>
      <c r="VVD54" s="64"/>
      <c r="VVE54" s="64"/>
      <c r="VVF54" s="64"/>
      <c r="VVG54" s="64"/>
      <c r="VVH54" s="64"/>
      <c r="VVI54" s="64"/>
      <c r="VVJ54" s="64"/>
      <c r="VVK54" s="64"/>
      <c r="VVL54" s="64"/>
      <c r="VVM54" s="64"/>
      <c r="VVN54" s="64"/>
      <c r="VVO54" s="64"/>
      <c r="VVP54" s="64"/>
      <c r="VVQ54" s="64"/>
      <c r="VVR54" s="64"/>
      <c r="VVS54" s="64"/>
      <c r="VVT54" s="64"/>
      <c r="VVU54" s="64"/>
      <c r="VVV54" s="64"/>
      <c r="VVW54" s="64"/>
      <c r="VVX54" s="64"/>
      <c r="VVY54" s="64"/>
      <c r="VVZ54" s="64"/>
      <c r="VWA54" s="64"/>
      <c r="VWB54" s="64"/>
      <c r="VWC54" s="64"/>
      <c r="VWD54" s="64"/>
      <c r="VWE54" s="64"/>
      <c r="VWF54" s="64"/>
      <c r="VWG54" s="64"/>
      <c r="VWH54" s="64"/>
      <c r="VWI54" s="64"/>
      <c r="VWJ54" s="64"/>
      <c r="VWK54" s="64"/>
      <c r="VWL54" s="64"/>
      <c r="VWM54" s="64"/>
      <c r="VWN54" s="64"/>
      <c r="VWO54" s="64"/>
      <c r="VWP54" s="64"/>
      <c r="VWQ54" s="64"/>
      <c r="VWR54" s="64"/>
      <c r="VWS54" s="64"/>
      <c r="VWT54" s="64"/>
      <c r="VWU54" s="64"/>
      <c r="VWV54" s="64"/>
      <c r="VWW54" s="64"/>
      <c r="VWX54" s="64"/>
      <c r="VWY54" s="64"/>
      <c r="VWZ54" s="64"/>
      <c r="VXA54" s="64"/>
      <c r="VXB54" s="64"/>
      <c r="VXC54" s="64"/>
      <c r="VXD54" s="64"/>
      <c r="VXE54" s="64"/>
      <c r="VXF54" s="64"/>
      <c r="VXG54" s="64"/>
      <c r="VXH54" s="64"/>
      <c r="VXI54" s="64"/>
      <c r="VXJ54" s="64"/>
      <c r="VXK54" s="64"/>
      <c r="VXL54" s="64"/>
      <c r="VXM54" s="64"/>
      <c r="VXN54" s="64"/>
      <c r="VXO54" s="64"/>
      <c r="VXP54" s="64"/>
      <c r="VXQ54" s="64"/>
      <c r="VXR54" s="64"/>
      <c r="VXS54" s="64"/>
      <c r="VXT54" s="64"/>
      <c r="VXU54" s="64"/>
      <c r="VXV54" s="64"/>
      <c r="VXW54" s="64"/>
      <c r="VXX54" s="64"/>
      <c r="VXY54" s="64"/>
      <c r="VXZ54" s="64"/>
      <c r="VYA54" s="64"/>
      <c r="VYB54" s="64"/>
      <c r="VYC54" s="64"/>
      <c r="VYD54" s="64"/>
      <c r="VYE54" s="64"/>
      <c r="VYF54" s="64"/>
      <c r="VYG54" s="64"/>
      <c r="VYH54" s="64"/>
      <c r="VYI54" s="64"/>
      <c r="VYJ54" s="64"/>
      <c r="VYK54" s="64"/>
      <c r="VYL54" s="64"/>
      <c r="VYM54" s="64"/>
      <c r="VYN54" s="64"/>
      <c r="VYO54" s="64"/>
      <c r="VYP54" s="64"/>
      <c r="VYQ54" s="64"/>
      <c r="VYR54" s="64"/>
      <c r="VYS54" s="64"/>
      <c r="VYT54" s="64"/>
      <c r="VYU54" s="64"/>
      <c r="VYV54" s="64"/>
      <c r="VYW54" s="64"/>
      <c r="VYX54" s="64"/>
      <c r="VYY54" s="64"/>
      <c r="VYZ54" s="64"/>
      <c r="VZA54" s="64"/>
      <c r="VZB54" s="64"/>
      <c r="VZC54" s="64"/>
      <c r="VZD54" s="64"/>
      <c r="VZE54" s="64"/>
      <c r="VZF54" s="64"/>
      <c r="VZG54" s="64"/>
      <c r="VZH54" s="64"/>
      <c r="VZI54" s="64"/>
      <c r="VZJ54" s="64"/>
      <c r="VZK54" s="64"/>
      <c r="VZL54" s="64"/>
      <c r="VZM54" s="64"/>
      <c r="VZN54" s="64"/>
      <c r="VZO54" s="64"/>
      <c r="VZP54" s="64"/>
      <c r="VZQ54" s="64"/>
      <c r="VZR54" s="64"/>
      <c r="VZS54" s="64"/>
      <c r="VZT54" s="64"/>
      <c r="VZU54" s="64"/>
      <c r="VZV54" s="64"/>
      <c r="VZW54" s="64"/>
      <c r="VZX54" s="64"/>
      <c r="VZY54" s="64"/>
      <c r="VZZ54" s="64"/>
      <c r="WAA54" s="64"/>
      <c r="WAB54" s="64"/>
      <c r="WAC54" s="64"/>
      <c r="WAD54" s="64"/>
      <c r="WAE54" s="64"/>
      <c r="WAF54" s="64"/>
      <c r="WAG54" s="64"/>
      <c r="WAH54" s="64"/>
      <c r="WAI54" s="64"/>
      <c r="WAJ54" s="64"/>
      <c r="WAK54" s="64"/>
      <c r="WAL54" s="64"/>
      <c r="WAM54" s="64"/>
      <c r="WAN54" s="64"/>
      <c r="WAO54" s="64"/>
      <c r="WAP54" s="64"/>
      <c r="WAQ54" s="64"/>
      <c r="WAR54" s="64"/>
      <c r="WAS54" s="64"/>
      <c r="WAT54" s="64"/>
      <c r="WAU54" s="64"/>
      <c r="WAV54" s="64"/>
      <c r="WAW54" s="64"/>
      <c r="WAX54" s="64"/>
      <c r="WAY54" s="64"/>
      <c r="WAZ54" s="64"/>
      <c r="WBA54" s="64"/>
      <c r="WBB54" s="64"/>
      <c r="WBC54" s="64"/>
      <c r="WBD54" s="64"/>
      <c r="WBE54" s="64"/>
      <c r="WBF54" s="64"/>
      <c r="WBG54" s="64"/>
      <c r="WBH54" s="64"/>
      <c r="WBI54" s="64"/>
      <c r="WBJ54" s="64"/>
      <c r="WBK54" s="64"/>
      <c r="WBL54" s="64"/>
      <c r="WBM54" s="64"/>
      <c r="WBN54" s="64"/>
      <c r="WBO54" s="64"/>
      <c r="WBP54" s="64"/>
      <c r="WBQ54" s="64"/>
      <c r="WBR54" s="64"/>
      <c r="WBS54" s="64"/>
      <c r="WBT54" s="64"/>
      <c r="WBU54" s="64"/>
      <c r="WBV54" s="64"/>
      <c r="WBW54" s="64"/>
      <c r="WBX54" s="64"/>
      <c r="WBY54" s="64"/>
      <c r="WBZ54" s="64"/>
      <c r="WCA54" s="64"/>
      <c r="WCB54" s="64"/>
      <c r="WCC54" s="64"/>
      <c r="WCD54" s="64"/>
      <c r="WCE54" s="64"/>
      <c r="WCF54" s="64"/>
      <c r="WCG54" s="64"/>
      <c r="WCH54" s="64"/>
      <c r="WCI54" s="64"/>
      <c r="WCJ54" s="64"/>
      <c r="WCK54" s="64"/>
      <c r="WCL54" s="64"/>
      <c r="WCM54" s="64"/>
      <c r="WCN54" s="64"/>
      <c r="WCO54" s="64"/>
      <c r="WCP54" s="64"/>
      <c r="WCQ54" s="64"/>
      <c r="WCR54" s="64"/>
      <c r="WCS54" s="64"/>
      <c r="WCT54" s="64"/>
      <c r="WCU54" s="64"/>
      <c r="WCV54" s="64"/>
      <c r="WCW54" s="64"/>
      <c r="WCX54" s="64"/>
      <c r="WCY54" s="64"/>
      <c r="WCZ54" s="64"/>
      <c r="WDA54" s="64"/>
      <c r="WDB54" s="64"/>
      <c r="WDC54" s="64"/>
      <c r="WDD54" s="64"/>
      <c r="WDE54" s="64"/>
      <c r="WDF54" s="64"/>
      <c r="WDG54" s="64"/>
      <c r="WDH54" s="64"/>
      <c r="WDI54" s="64"/>
      <c r="WDJ54" s="64"/>
      <c r="WDK54" s="64"/>
      <c r="WDL54" s="64"/>
      <c r="WDM54" s="64"/>
      <c r="WDN54" s="64"/>
      <c r="WDO54" s="64"/>
      <c r="WDP54" s="64"/>
      <c r="WDQ54" s="64"/>
      <c r="WDR54" s="64"/>
      <c r="WDS54" s="64"/>
      <c r="WDT54" s="64"/>
      <c r="WDU54" s="64"/>
      <c r="WDV54" s="64"/>
      <c r="WDW54" s="64"/>
      <c r="WDX54" s="64"/>
      <c r="WDY54" s="64"/>
      <c r="WDZ54" s="64"/>
      <c r="WEA54" s="64"/>
      <c r="WEB54" s="64"/>
      <c r="WEC54" s="64"/>
      <c r="WED54" s="64"/>
      <c r="WEE54" s="64"/>
      <c r="WEF54" s="64"/>
      <c r="WEG54" s="64"/>
      <c r="WEH54" s="64"/>
      <c r="WEI54" s="64"/>
      <c r="WEJ54" s="64"/>
      <c r="WEK54" s="64"/>
      <c r="WEL54" s="64"/>
      <c r="WEM54" s="64"/>
      <c r="WEN54" s="64"/>
      <c r="WEO54" s="64"/>
      <c r="WEP54" s="64"/>
      <c r="WEQ54" s="64"/>
      <c r="WER54" s="64"/>
      <c r="WES54" s="64"/>
      <c r="WET54" s="64"/>
      <c r="WEU54" s="64"/>
      <c r="WEV54" s="64"/>
      <c r="WEW54" s="64"/>
      <c r="WEX54" s="64"/>
      <c r="WEY54" s="64"/>
      <c r="WEZ54" s="64"/>
      <c r="WFA54" s="64"/>
      <c r="WFB54" s="64"/>
      <c r="WFC54" s="64"/>
      <c r="WFD54" s="64"/>
      <c r="WFE54" s="64"/>
      <c r="WFF54" s="64"/>
      <c r="WFG54" s="64"/>
      <c r="WFH54" s="64"/>
      <c r="WFI54" s="64"/>
      <c r="WFJ54" s="64"/>
      <c r="WFK54" s="64"/>
      <c r="WFL54" s="64"/>
      <c r="WFM54" s="64"/>
      <c r="WFN54" s="64"/>
      <c r="WFO54" s="64"/>
      <c r="WFP54" s="64"/>
      <c r="WFQ54" s="64"/>
      <c r="WFR54" s="64"/>
      <c r="WFS54" s="64"/>
      <c r="WFT54" s="64"/>
      <c r="WFU54" s="64"/>
      <c r="WFV54" s="64"/>
      <c r="WFW54" s="64"/>
      <c r="WFX54" s="64"/>
      <c r="WFY54" s="64"/>
      <c r="WFZ54" s="64"/>
      <c r="WGA54" s="64"/>
      <c r="WGB54" s="64"/>
      <c r="WGC54" s="64"/>
      <c r="WGD54" s="64"/>
      <c r="WGE54" s="64"/>
      <c r="WGF54" s="64"/>
      <c r="WGG54" s="64"/>
      <c r="WGH54" s="64"/>
      <c r="WGI54" s="64"/>
      <c r="WGJ54" s="64"/>
      <c r="WGK54" s="64"/>
      <c r="WGL54" s="64"/>
      <c r="WGM54" s="64"/>
      <c r="WGN54" s="64"/>
      <c r="WGO54" s="64"/>
      <c r="WGP54" s="64"/>
      <c r="WGQ54" s="64"/>
      <c r="WGR54" s="64"/>
      <c r="WGS54" s="64"/>
      <c r="WGT54" s="64"/>
      <c r="WGU54" s="64"/>
      <c r="WGV54" s="64"/>
      <c r="WGW54" s="64"/>
      <c r="WGX54" s="64"/>
      <c r="WGY54" s="64"/>
      <c r="WGZ54" s="64"/>
      <c r="WHA54" s="64"/>
      <c r="WHB54" s="64"/>
      <c r="WHC54" s="64"/>
      <c r="WHD54" s="64"/>
      <c r="WHE54" s="64"/>
      <c r="WHF54" s="64"/>
      <c r="WHG54" s="64"/>
      <c r="WHH54" s="64"/>
      <c r="WHI54" s="64"/>
      <c r="WHJ54" s="64"/>
      <c r="WHK54" s="64"/>
      <c r="WHL54" s="64"/>
      <c r="WHM54" s="64"/>
      <c r="WHN54" s="64"/>
      <c r="WHO54" s="64"/>
      <c r="WHP54" s="64"/>
      <c r="WHQ54" s="64"/>
      <c r="WHR54" s="64"/>
      <c r="WHS54" s="64"/>
      <c r="WHT54" s="64"/>
      <c r="WHU54" s="64"/>
      <c r="WHV54" s="64"/>
      <c r="WHW54" s="64"/>
      <c r="WHX54" s="64"/>
      <c r="WHY54" s="64"/>
      <c r="WHZ54" s="64"/>
      <c r="WIA54" s="64"/>
      <c r="WIB54" s="64"/>
      <c r="WIC54" s="64"/>
      <c r="WID54" s="64"/>
      <c r="WIE54" s="64"/>
      <c r="WIF54" s="64"/>
      <c r="WIG54" s="64"/>
      <c r="WIH54" s="64"/>
      <c r="WII54" s="64"/>
      <c r="WIJ54" s="64"/>
      <c r="WIK54" s="64"/>
      <c r="WIL54" s="64"/>
      <c r="WIM54" s="64"/>
      <c r="WIN54" s="64"/>
      <c r="WIO54" s="64"/>
      <c r="WIP54" s="64"/>
      <c r="WIQ54" s="64"/>
      <c r="WIR54" s="64"/>
      <c r="WIS54" s="64"/>
      <c r="WIT54" s="64"/>
      <c r="WIU54" s="64"/>
      <c r="WIV54" s="64"/>
      <c r="WIW54" s="64"/>
      <c r="WIX54" s="64"/>
      <c r="WIY54" s="64"/>
      <c r="WIZ54" s="64"/>
      <c r="WJA54" s="64"/>
      <c r="WJB54" s="64"/>
      <c r="WJC54" s="64"/>
      <c r="WJD54" s="64"/>
      <c r="WJE54" s="64"/>
      <c r="WJF54" s="64"/>
      <c r="WJG54" s="64"/>
      <c r="WJH54" s="64"/>
      <c r="WJI54" s="64"/>
      <c r="WJJ54" s="64"/>
      <c r="WJK54" s="64"/>
      <c r="WJL54" s="64"/>
      <c r="WJM54" s="64"/>
      <c r="WJN54" s="64"/>
      <c r="WJO54" s="64"/>
      <c r="WJP54" s="64"/>
      <c r="WJQ54" s="64"/>
      <c r="WJR54" s="64"/>
      <c r="WJS54" s="64"/>
      <c r="WJT54" s="64"/>
      <c r="WJU54" s="64"/>
      <c r="WJV54" s="64"/>
      <c r="WJW54" s="64"/>
      <c r="WJX54" s="64"/>
      <c r="WJY54" s="64"/>
      <c r="WJZ54" s="64"/>
      <c r="WKA54" s="64"/>
      <c r="WKB54" s="64"/>
      <c r="WKC54" s="64"/>
      <c r="WKD54" s="64"/>
      <c r="WKE54" s="64"/>
      <c r="WKF54" s="64"/>
      <c r="WKG54" s="64"/>
      <c r="WKH54" s="64"/>
      <c r="WKI54" s="64"/>
      <c r="WKJ54" s="64"/>
      <c r="WKK54" s="64"/>
      <c r="WKL54" s="64"/>
      <c r="WKM54" s="64"/>
      <c r="WKN54" s="64"/>
      <c r="WKO54" s="64"/>
      <c r="WKP54" s="64"/>
      <c r="WKQ54" s="64"/>
      <c r="WKR54" s="64"/>
      <c r="WKS54" s="64"/>
      <c r="WKT54" s="64"/>
      <c r="WKU54" s="64"/>
      <c r="WKV54" s="64"/>
      <c r="WKW54" s="64"/>
      <c r="WKX54" s="64"/>
      <c r="WKY54" s="64"/>
      <c r="WKZ54" s="64"/>
      <c r="WLA54" s="64"/>
      <c r="WLB54" s="64"/>
      <c r="WLC54" s="64"/>
      <c r="WLD54" s="64"/>
      <c r="WLE54" s="64"/>
      <c r="WLF54" s="64"/>
      <c r="WLG54" s="64"/>
      <c r="WLH54" s="64"/>
      <c r="WLI54" s="64"/>
      <c r="WLJ54" s="64"/>
      <c r="WLK54" s="64"/>
      <c r="WLL54" s="64"/>
      <c r="WLM54" s="64"/>
      <c r="WLN54" s="64"/>
      <c r="WLO54" s="64"/>
      <c r="WLP54" s="64"/>
      <c r="WLQ54" s="64"/>
      <c r="WLR54" s="64"/>
      <c r="WLS54" s="64"/>
      <c r="WLT54" s="64"/>
      <c r="WLU54" s="64"/>
      <c r="WLV54" s="64"/>
      <c r="WLW54" s="64"/>
      <c r="WLX54" s="64"/>
      <c r="WLY54" s="64"/>
      <c r="WLZ54" s="64"/>
      <c r="WMA54" s="64"/>
      <c r="WMB54" s="64"/>
      <c r="WMC54" s="64"/>
      <c r="WMD54" s="64"/>
      <c r="WME54" s="64"/>
      <c r="WMF54" s="64"/>
      <c r="WMG54" s="64"/>
      <c r="WMH54" s="64"/>
      <c r="WMI54" s="64"/>
      <c r="WMJ54" s="64"/>
      <c r="WMK54" s="64"/>
      <c r="WML54" s="64"/>
      <c r="WMM54" s="64"/>
      <c r="WMN54" s="64"/>
      <c r="WMO54" s="64"/>
      <c r="WMP54" s="64"/>
      <c r="WMQ54" s="64"/>
      <c r="WMR54" s="64"/>
      <c r="WMS54" s="64"/>
      <c r="WMT54" s="64"/>
      <c r="WMU54" s="64"/>
      <c r="WMV54" s="64"/>
      <c r="WMW54" s="64"/>
      <c r="WMX54" s="64"/>
      <c r="WMY54" s="64"/>
      <c r="WMZ54" s="64"/>
      <c r="WNA54" s="64"/>
      <c r="WNB54" s="64"/>
      <c r="WNC54" s="64"/>
      <c r="WND54" s="64"/>
      <c r="WNE54" s="64"/>
      <c r="WNF54" s="64"/>
      <c r="WNG54" s="64"/>
      <c r="WNH54" s="64"/>
      <c r="WNI54" s="64"/>
      <c r="WNJ54" s="64"/>
      <c r="WNK54" s="64"/>
      <c r="WNL54" s="64"/>
      <c r="WNM54" s="64"/>
      <c r="WNN54" s="64"/>
      <c r="WNO54" s="64"/>
      <c r="WNP54" s="64"/>
      <c r="WNQ54" s="64"/>
      <c r="WNR54" s="64"/>
      <c r="WNS54" s="64"/>
      <c r="WNT54" s="64"/>
      <c r="WNU54" s="64"/>
      <c r="WNV54" s="64"/>
      <c r="WNW54" s="64"/>
      <c r="WNX54" s="64"/>
      <c r="WNY54" s="64"/>
      <c r="WNZ54" s="64"/>
      <c r="WOA54" s="64"/>
      <c r="WOB54" s="64"/>
      <c r="WOC54" s="64"/>
      <c r="WOD54" s="64"/>
      <c r="WOE54" s="64"/>
      <c r="WOF54" s="64"/>
      <c r="WOG54" s="64"/>
      <c r="WOH54" s="64"/>
      <c r="WOI54" s="64"/>
      <c r="WOJ54" s="64"/>
      <c r="WOK54" s="64"/>
      <c r="WOL54" s="64"/>
      <c r="WOM54" s="64"/>
      <c r="WON54" s="64"/>
      <c r="WOO54" s="64"/>
      <c r="WOP54" s="64"/>
      <c r="WOQ54" s="64"/>
      <c r="WOR54" s="64"/>
      <c r="WOS54" s="64"/>
      <c r="WOT54" s="64"/>
      <c r="WOU54" s="64"/>
      <c r="WOV54" s="64"/>
      <c r="WOW54" s="64"/>
      <c r="WOX54" s="64"/>
      <c r="WOY54" s="64"/>
      <c r="WOZ54" s="64"/>
      <c r="WPA54" s="64"/>
      <c r="WPB54" s="64"/>
      <c r="WPC54" s="64"/>
      <c r="WPD54" s="64"/>
      <c r="WPE54" s="64"/>
      <c r="WPF54" s="64"/>
      <c r="WPG54" s="64"/>
      <c r="WPH54" s="64"/>
      <c r="WPI54" s="64"/>
      <c r="WPJ54" s="64"/>
      <c r="WPK54" s="64"/>
      <c r="WPL54" s="64"/>
      <c r="WPM54" s="64"/>
      <c r="WPN54" s="64"/>
      <c r="WPO54" s="64"/>
      <c r="WPP54" s="64"/>
      <c r="WPQ54" s="64"/>
      <c r="WPR54" s="64"/>
      <c r="WPS54" s="64"/>
      <c r="WPT54" s="64"/>
      <c r="WPU54" s="64"/>
      <c r="WPV54" s="64"/>
      <c r="WPW54" s="64"/>
      <c r="WPX54" s="64"/>
      <c r="WPY54" s="64"/>
      <c r="WPZ54" s="64"/>
      <c r="WQA54" s="64"/>
      <c r="WQB54" s="64"/>
      <c r="WQC54" s="64"/>
      <c r="WQD54" s="64"/>
      <c r="WQE54" s="64"/>
      <c r="WQF54" s="64"/>
      <c r="WQG54" s="64"/>
      <c r="WQH54" s="64"/>
      <c r="WQI54" s="64"/>
      <c r="WQJ54" s="64"/>
      <c r="WQK54" s="64"/>
      <c r="WQL54" s="64"/>
      <c r="WQM54" s="64"/>
      <c r="WQN54" s="64"/>
      <c r="WQO54" s="64"/>
      <c r="WQP54" s="64"/>
      <c r="WQQ54" s="64"/>
      <c r="WQR54" s="64"/>
      <c r="WQS54" s="64"/>
      <c r="WQT54" s="64"/>
      <c r="WQU54" s="64"/>
      <c r="WQV54" s="64"/>
      <c r="WQW54" s="64"/>
      <c r="WQX54" s="64"/>
      <c r="WQY54" s="64"/>
      <c r="WQZ54" s="64"/>
      <c r="WRA54" s="64"/>
      <c r="WRB54" s="64"/>
      <c r="WRC54" s="64"/>
      <c r="WRD54" s="64"/>
      <c r="WRE54" s="64"/>
      <c r="WRF54" s="64"/>
      <c r="WRG54" s="64"/>
      <c r="WRH54" s="64"/>
      <c r="WRI54" s="64"/>
      <c r="WRJ54" s="64"/>
      <c r="WRK54" s="64"/>
      <c r="WRL54" s="64"/>
      <c r="WRM54" s="64"/>
      <c r="WRN54" s="64"/>
      <c r="WRO54" s="64"/>
      <c r="WRP54" s="64"/>
      <c r="WRQ54" s="64"/>
      <c r="WRR54" s="64"/>
      <c r="WRS54" s="64"/>
      <c r="WRT54" s="64"/>
      <c r="WRU54" s="64"/>
      <c r="WRV54" s="64"/>
      <c r="WRW54" s="64"/>
      <c r="WRX54" s="64"/>
      <c r="WRY54" s="64"/>
      <c r="WRZ54" s="64"/>
      <c r="WSA54" s="64"/>
      <c r="WSB54" s="64"/>
      <c r="WSC54" s="64"/>
      <c r="WSD54" s="64"/>
      <c r="WSE54" s="64"/>
      <c r="WSF54" s="64"/>
      <c r="WSG54" s="64"/>
      <c r="WSH54" s="64"/>
      <c r="WSI54" s="64"/>
      <c r="WSJ54" s="64"/>
      <c r="WSK54" s="64"/>
      <c r="WSL54" s="64"/>
      <c r="WSM54" s="64"/>
      <c r="WSN54" s="64"/>
      <c r="WSO54" s="64"/>
      <c r="WSP54" s="64"/>
      <c r="WSQ54" s="64"/>
      <c r="WSR54" s="64"/>
      <c r="WSS54" s="64"/>
      <c r="WST54" s="64"/>
      <c r="WSU54" s="64"/>
      <c r="WSV54" s="64"/>
      <c r="WSW54" s="64"/>
      <c r="WSX54" s="64"/>
      <c r="WSY54" s="64"/>
      <c r="WSZ54" s="64"/>
      <c r="WTA54" s="64"/>
      <c r="WTB54" s="64"/>
      <c r="WTC54" s="64"/>
      <c r="WTD54" s="64"/>
      <c r="WTE54" s="64"/>
      <c r="WTF54" s="64"/>
      <c r="WTG54" s="64"/>
      <c r="WTH54" s="64"/>
      <c r="WTI54" s="64"/>
      <c r="WTJ54" s="64"/>
      <c r="WTK54" s="64"/>
      <c r="WTL54" s="64"/>
      <c r="WTM54" s="64"/>
      <c r="WTN54" s="64"/>
      <c r="WTO54" s="64"/>
      <c r="WTP54" s="64"/>
      <c r="WTQ54" s="64"/>
      <c r="WTR54" s="64"/>
      <c r="WTS54" s="64"/>
      <c r="WTT54" s="64"/>
      <c r="WTU54" s="64"/>
      <c r="WTV54" s="64"/>
      <c r="WTW54" s="64"/>
      <c r="WTX54" s="64"/>
      <c r="WTY54" s="64"/>
      <c r="WTZ54" s="64"/>
      <c r="WUA54" s="64"/>
      <c r="WUB54" s="64"/>
      <c r="WUC54" s="64"/>
      <c r="WUD54" s="64"/>
      <c r="WUE54" s="64"/>
      <c r="WUF54" s="64"/>
      <c r="WUG54" s="64"/>
      <c r="WUH54" s="64"/>
      <c r="WUI54" s="64"/>
      <c r="WUJ54" s="64"/>
      <c r="WUK54" s="64"/>
      <c r="WUL54" s="64"/>
      <c r="WUM54" s="64"/>
      <c r="WUN54" s="64"/>
      <c r="WUO54" s="64"/>
      <c r="WUP54" s="64"/>
      <c r="WUQ54" s="64"/>
      <c r="WUR54" s="64"/>
      <c r="WUS54" s="64"/>
      <c r="WUT54" s="64"/>
      <c r="WUU54" s="64"/>
      <c r="WUV54" s="64"/>
      <c r="WUW54" s="64"/>
      <c r="WUX54" s="64"/>
      <c r="WUY54" s="64"/>
      <c r="WUZ54" s="64"/>
      <c r="WVA54" s="64"/>
      <c r="WVB54" s="64"/>
      <c r="WVC54" s="64"/>
      <c r="WVD54" s="64"/>
      <c r="WVE54" s="64"/>
      <c r="WVF54" s="64"/>
      <c r="WVG54" s="64"/>
      <c r="WVH54" s="64"/>
      <c r="WVI54" s="64"/>
      <c r="WVJ54" s="64"/>
      <c r="WVK54" s="64"/>
      <c r="WVL54" s="64"/>
      <c r="WVM54" s="64"/>
      <c r="WVN54" s="64"/>
      <c r="WVO54" s="64"/>
      <c r="WVP54" s="64"/>
      <c r="WVQ54" s="64"/>
      <c r="WVR54" s="64"/>
      <c r="WVS54" s="64"/>
      <c r="WVT54" s="64"/>
      <c r="WVU54" s="64"/>
      <c r="WVV54" s="64"/>
      <c r="WVW54" s="64"/>
      <c r="WVX54" s="64"/>
      <c r="WVY54" s="64"/>
      <c r="WVZ54" s="64"/>
      <c r="WWA54" s="64"/>
      <c r="WWB54" s="64"/>
      <c r="WWC54" s="64"/>
      <c r="WWD54" s="64"/>
      <c r="WWE54" s="64"/>
      <c r="WWF54" s="64"/>
      <c r="WWG54" s="64"/>
      <c r="WWH54" s="64"/>
      <c r="WWI54" s="64"/>
      <c r="WWJ54" s="64"/>
      <c r="WWK54" s="64"/>
      <c r="WWL54" s="64"/>
      <c r="WWM54" s="64"/>
      <c r="WWN54" s="64"/>
      <c r="WWO54" s="64"/>
      <c r="WWP54" s="64"/>
      <c r="WWQ54" s="64"/>
      <c r="WWR54" s="64"/>
      <c r="WWS54" s="64"/>
      <c r="WWT54" s="64"/>
      <c r="WWU54" s="64"/>
      <c r="WWV54" s="64"/>
      <c r="WWW54" s="64"/>
      <c r="WWX54" s="64"/>
      <c r="WWY54" s="64"/>
      <c r="WWZ54" s="64"/>
      <c r="WXA54" s="64"/>
      <c r="WXB54" s="64"/>
      <c r="WXC54" s="64"/>
      <c r="WXD54" s="64"/>
      <c r="WXE54" s="64"/>
      <c r="WXF54" s="64"/>
      <c r="WXG54" s="64"/>
      <c r="WXH54" s="64"/>
      <c r="WXI54" s="64"/>
      <c r="WXJ54" s="64"/>
      <c r="WXK54" s="64"/>
      <c r="WXL54" s="64"/>
      <c r="WXM54" s="64"/>
      <c r="WXN54" s="64"/>
      <c r="WXO54" s="64"/>
      <c r="WXP54" s="64"/>
      <c r="WXQ54" s="64"/>
      <c r="WXR54" s="64"/>
      <c r="WXS54" s="64"/>
      <c r="WXT54" s="64"/>
      <c r="WXU54" s="64"/>
      <c r="WXV54" s="64"/>
      <c r="WXW54" s="64"/>
      <c r="WXX54" s="64"/>
      <c r="WXY54" s="64"/>
      <c r="WXZ54" s="64"/>
      <c r="WYA54" s="64"/>
      <c r="WYB54" s="64"/>
      <c r="WYC54" s="64"/>
      <c r="WYD54" s="64"/>
      <c r="WYE54" s="64"/>
      <c r="WYF54" s="64"/>
      <c r="WYG54" s="64"/>
      <c r="WYH54" s="64"/>
      <c r="WYI54" s="64"/>
      <c r="WYJ54" s="64"/>
      <c r="WYK54" s="64"/>
      <c r="WYL54" s="64"/>
      <c r="WYM54" s="64"/>
      <c r="WYN54" s="64"/>
      <c r="WYO54" s="64"/>
      <c r="WYP54" s="64"/>
      <c r="WYQ54" s="64"/>
      <c r="WYR54" s="64"/>
      <c r="WYS54" s="64"/>
      <c r="WYT54" s="64"/>
      <c r="WYU54" s="64"/>
      <c r="WYV54" s="64"/>
      <c r="WYW54" s="64"/>
      <c r="WYX54" s="64"/>
      <c r="WYY54" s="64"/>
      <c r="WYZ54" s="64"/>
      <c r="WZA54" s="64"/>
      <c r="WZB54" s="64"/>
      <c r="WZC54" s="64"/>
      <c r="WZD54" s="64"/>
      <c r="WZE54" s="64"/>
      <c r="WZF54" s="64"/>
      <c r="WZG54" s="64"/>
      <c r="WZH54" s="64"/>
      <c r="WZI54" s="64"/>
      <c r="WZJ54" s="64"/>
      <c r="WZK54" s="64"/>
      <c r="WZL54" s="64"/>
      <c r="WZM54" s="64"/>
      <c r="WZN54" s="64"/>
      <c r="WZO54" s="64"/>
      <c r="WZP54" s="64"/>
      <c r="WZQ54" s="64"/>
      <c r="WZR54" s="64"/>
      <c r="WZS54" s="64"/>
      <c r="WZT54" s="64"/>
      <c r="WZU54" s="64"/>
      <c r="WZV54" s="64"/>
      <c r="WZW54" s="64"/>
      <c r="WZX54" s="64"/>
      <c r="WZY54" s="64"/>
      <c r="WZZ54" s="64"/>
      <c r="XAA54" s="64"/>
      <c r="XAB54" s="64"/>
      <c r="XAC54" s="64"/>
      <c r="XAD54" s="64"/>
      <c r="XAE54" s="64"/>
      <c r="XAF54" s="64"/>
      <c r="XAG54" s="64"/>
      <c r="XAH54" s="64"/>
      <c r="XAI54" s="64"/>
      <c r="XAJ54" s="64"/>
      <c r="XAK54" s="64"/>
      <c r="XAL54" s="64"/>
      <c r="XAM54" s="64"/>
      <c r="XAN54" s="64"/>
      <c r="XAO54" s="64"/>
      <c r="XAP54" s="64"/>
      <c r="XAQ54" s="64"/>
      <c r="XAR54" s="64"/>
      <c r="XAS54" s="64"/>
      <c r="XAT54" s="64"/>
      <c r="XAU54" s="64"/>
      <c r="XAV54" s="64"/>
      <c r="XAW54" s="64"/>
      <c r="XAX54" s="64"/>
      <c r="XAY54" s="64"/>
      <c r="XAZ54" s="64"/>
      <c r="XBA54" s="64"/>
      <c r="XBB54" s="64"/>
      <c r="XBC54" s="64"/>
      <c r="XBD54" s="64"/>
      <c r="XBE54" s="64"/>
      <c r="XBF54" s="64"/>
      <c r="XBG54" s="64"/>
      <c r="XBH54" s="64"/>
      <c r="XBI54" s="64"/>
      <c r="XBJ54" s="64"/>
      <c r="XBK54" s="64"/>
      <c r="XBL54" s="64"/>
      <c r="XBM54" s="64"/>
      <c r="XBN54" s="64"/>
      <c r="XBO54" s="64"/>
      <c r="XBP54" s="64"/>
      <c r="XBQ54" s="64"/>
      <c r="XBR54" s="64"/>
      <c r="XBS54" s="64"/>
      <c r="XBT54" s="64"/>
      <c r="XBU54" s="64"/>
      <c r="XBV54" s="64"/>
      <c r="XBW54" s="64"/>
      <c r="XBX54" s="64"/>
      <c r="XBY54" s="64"/>
      <c r="XBZ54" s="64"/>
      <c r="XCA54" s="64"/>
      <c r="XCB54" s="64"/>
      <c r="XCC54" s="64"/>
      <c r="XCD54" s="64"/>
      <c r="XCE54" s="64"/>
      <c r="XCF54" s="64"/>
      <c r="XCG54" s="64"/>
      <c r="XCH54" s="64"/>
      <c r="XCI54" s="64"/>
      <c r="XCJ54" s="64"/>
      <c r="XCK54" s="64"/>
      <c r="XCL54" s="64"/>
      <c r="XCM54" s="64"/>
      <c r="XCN54" s="64"/>
      <c r="XCO54" s="64"/>
      <c r="XCP54" s="64"/>
      <c r="XCQ54" s="64"/>
      <c r="XCR54" s="64"/>
      <c r="XCS54" s="64"/>
      <c r="XCT54" s="64"/>
      <c r="XCU54" s="64"/>
      <c r="XCV54" s="64"/>
      <c r="XCW54" s="64"/>
      <c r="XCX54" s="64"/>
      <c r="XCY54" s="64"/>
      <c r="XCZ54" s="64"/>
    </row>
    <row r="55" spans="2:16328" x14ac:dyDescent="0.35">
      <c r="B55" s="10" t="s">
        <v>113</v>
      </c>
      <c r="C55" s="34">
        <f t="shared" ref="C55:L55" ca="1" si="11">+(1+C$29)^(C$33-$C$30-$C$31)</f>
        <v>1.0093697028414952</v>
      </c>
      <c r="D55" s="34">
        <f t="shared" ca="1" si="11"/>
        <v>1.1002129760972299</v>
      </c>
      <c r="E55" s="34">
        <f t="shared" ca="1" si="11"/>
        <v>1.1992321439459805</v>
      </c>
      <c r="F55" s="34">
        <f t="shared" ca="1" si="11"/>
        <v>1.3071630369011189</v>
      </c>
      <c r="G55" s="34">
        <f t="shared" ca="1" si="11"/>
        <v>1.4248077102222199</v>
      </c>
      <c r="H55" s="34">
        <f t="shared" ca="1" si="11"/>
        <v>1.5530404041422197</v>
      </c>
      <c r="I55" s="34">
        <f t="shared" ca="1" si="11"/>
        <v>1.6928140405150196</v>
      </c>
      <c r="J55" s="34">
        <f t="shared" ca="1" si="11"/>
        <v>1.8451673041613714</v>
      </c>
      <c r="K55" s="34">
        <f t="shared" ca="1" si="11"/>
        <v>2.0112323615358951</v>
      </c>
      <c r="L55" s="34">
        <f t="shared" ca="1" si="11"/>
        <v>2.192243274074126</v>
      </c>
      <c r="M55" s="34"/>
    </row>
    <row r="56" spans="2:16328" x14ac:dyDescent="0.35">
      <c r="B56" s="22" t="s">
        <v>114</v>
      </c>
      <c r="C56" s="3">
        <f ca="1">+C54/C55</f>
        <v>-223.65377538235256</v>
      </c>
      <c r="D56" s="3">
        <f t="shared" ref="D56:L56" ca="1" si="12">+D54/D55</f>
        <v>355.10745639388409</v>
      </c>
      <c r="E56" s="3">
        <f t="shared" ca="1" si="12"/>
        <v>453.80347455387368</v>
      </c>
      <c r="F56" s="3">
        <f t="shared" ca="1" si="12"/>
        <v>595.31634217570979</v>
      </c>
      <c r="G56" s="3">
        <f t="shared" ca="1" si="12"/>
        <v>545.69152373313705</v>
      </c>
      <c r="H56" s="3">
        <f t="shared" ca="1" si="12"/>
        <v>482.44018364477535</v>
      </c>
      <c r="I56" s="3">
        <f t="shared" ca="1" si="12"/>
        <v>428.21346178621462</v>
      </c>
      <c r="J56" s="3">
        <f t="shared" ca="1" si="12"/>
        <v>380.42573653551705</v>
      </c>
      <c r="K56" s="3">
        <f t="shared" ca="1" si="12"/>
        <v>325.29291679430321</v>
      </c>
      <c r="L56" s="3">
        <f t="shared" ca="1" si="12"/>
        <v>3464.5656072611214</v>
      </c>
      <c r="M56" s="3"/>
    </row>
    <row r="57" spans="2:16328" ht="5.15" customHeight="1" x14ac:dyDescent="0.35"/>
    <row r="58" spans="2:16328" x14ac:dyDescent="0.35">
      <c r="B58" s="20" t="s">
        <v>115</v>
      </c>
      <c r="C58" s="69">
        <f ca="1">+SUM(C56:M56)</f>
        <v>6807.2029274961842</v>
      </c>
      <c r="O58" s="18"/>
      <c r="P58" s="7"/>
    </row>
    <row r="59" spans="2:16328" x14ac:dyDescent="0.35">
      <c r="B59" s="70" t="s">
        <v>116</v>
      </c>
      <c r="C59" s="71">
        <f>+Model!Y251</f>
        <v>244.08600000000001</v>
      </c>
      <c r="O59" s="18"/>
      <c r="P59" s="7"/>
    </row>
    <row r="60" spans="2:16328" x14ac:dyDescent="0.35">
      <c r="B60" s="24" t="s">
        <v>87</v>
      </c>
      <c r="C60" s="72">
        <f ca="1">+C58+C59</f>
        <v>7051.2889274961844</v>
      </c>
      <c r="D60" s="73"/>
      <c r="E60" s="67"/>
      <c r="F60" s="67"/>
      <c r="G60" s="67"/>
      <c r="H60" s="67"/>
      <c r="I60" s="67"/>
      <c r="J60" s="67"/>
      <c r="K60" s="74" t="s">
        <v>117</v>
      </c>
      <c r="L60" s="72">
        <f ca="1">(M51)/(L29-L65)</f>
        <v>6815.4027541490705</v>
      </c>
      <c r="O60" s="18"/>
    </row>
    <row r="61" spans="2:16328" ht="15" thickBot="1" x14ac:dyDescent="0.4">
      <c r="B61" s="75" t="s">
        <v>118</v>
      </c>
      <c r="C61" s="76">
        <f>+Model!Y332+Model!Y336</f>
        <v>94.300000000000011</v>
      </c>
      <c r="K61" s="77" t="s">
        <v>85</v>
      </c>
      <c r="L61" s="76">
        <f>+Model!AI332+Model!AI336</f>
        <v>38.323439510279179</v>
      </c>
      <c r="N61" s="7"/>
    </row>
    <row r="62" spans="2:16328" ht="15" thickBot="1" x14ac:dyDescent="0.4">
      <c r="B62" s="78" t="s">
        <v>119</v>
      </c>
      <c r="C62" s="87">
        <f ca="1">+C60/C61</f>
        <v>74.775068160086789</v>
      </c>
      <c r="D62" s="67"/>
      <c r="E62" s="67"/>
      <c r="F62" s="67"/>
      <c r="G62" s="67"/>
      <c r="H62" s="67"/>
      <c r="I62" s="67"/>
      <c r="J62" s="67"/>
      <c r="K62" s="74" t="s">
        <v>120</v>
      </c>
      <c r="L62" s="79">
        <f ca="1">+L60/L61</f>
        <v>177.83901552784769</v>
      </c>
      <c r="N62" s="7"/>
      <c r="O62" s="7"/>
    </row>
    <row r="63" spans="2:16328" x14ac:dyDescent="0.35">
      <c r="K63" s="39" t="s">
        <v>121</v>
      </c>
      <c r="L63" s="80">
        <f ca="1">IFERROR(L62/L64,"na")</f>
        <v>9.491585675578941</v>
      </c>
      <c r="N63" s="7"/>
    </row>
    <row r="64" spans="2:16328" x14ac:dyDescent="0.35">
      <c r="K64" s="39" t="str">
        <f>$L$74+1&amp;" EPS (1Y Forward)"</f>
        <v>2033 EPS (1Y Forward)</v>
      </c>
      <c r="L64" s="28">
        <f ca="1">+M36</f>
        <v>18.736491625989604</v>
      </c>
    </row>
    <row r="65" spans="2:16328" x14ac:dyDescent="0.35">
      <c r="K65" s="39" t="s">
        <v>122</v>
      </c>
      <c r="L65" s="81">
        <f ca="1">+$K$20</f>
        <v>-6.2894546234126589E-2</v>
      </c>
    </row>
    <row r="66" spans="2:16328" ht="5.15" customHeight="1" x14ac:dyDescent="0.35"/>
    <row r="67" spans="2:16328" x14ac:dyDescent="0.35">
      <c r="B67" s="41" t="s">
        <v>123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2:16328" ht="5.15" customHeight="1" x14ac:dyDescent="0.35"/>
    <row r="69" spans="2:16328" x14ac:dyDescent="0.35">
      <c r="B69" t="s">
        <v>66</v>
      </c>
      <c r="C69" s="27">
        <f ca="1">IFERROR(C118,$C$24)</f>
        <v>6.0863586811195039E-2</v>
      </c>
      <c r="D69" s="27">
        <f ca="1">IFERROR(D118,$C$24)</f>
        <v>6.261708328722887E-2</v>
      </c>
      <c r="E69" s="27">
        <f t="shared" ref="E69:K69" ca="1" si="13">IFERROR(E118,$C$24)</f>
        <v>6.3311801640355991E-2</v>
      </c>
      <c r="F69" s="27">
        <f t="shared" ca="1" si="13"/>
        <v>6.398169057799076E-2</v>
      </c>
      <c r="G69" s="27">
        <f t="shared" ca="1" si="13"/>
        <v>6.3291144000676647E-2</v>
      </c>
      <c r="H69" s="27">
        <f t="shared" ca="1" si="13"/>
        <v>6.2799240315698779E-2</v>
      </c>
      <c r="I69" s="27">
        <f t="shared" ca="1" si="13"/>
        <v>6.2570811241561608E-2</v>
      </c>
      <c r="J69" s="27">
        <f t="shared" ca="1" si="13"/>
        <v>6.257373154369672E-2</v>
      </c>
      <c r="K69" s="27">
        <f t="shared" ca="1" si="13"/>
        <v>6.4827074172613075E-2</v>
      </c>
      <c r="L69" s="27">
        <f ca="1">IFERROR(L118,C69)</f>
        <v>6.7155890871180318E-2</v>
      </c>
      <c r="M69" s="27">
        <f ca="1">+L69</f>
        <v>6.7155890871180318E-2</v>
      </c>
    </row>
    <row r="70" spans="2:16328" x14ac:dyDescent="0.35">
      <c r="B70" t="s">
        <v>99</v>
      </c>
      <c r="C70" s="105">
        <f ca="1">IF($C$5&lt;YEAR(TODAY()),1+(DAY(TODAY())+MONTH(TODAY())*30-30)/365,(DAY(TODAY())+MONTH(TODAY())*30-30)/365)</f>
        <v>0.39178082191780822</v>
      </c>
    </row>
    <row r="71" spans="2:16328" x14ac:dyDescent="0.35">
      <c r="B71" t="s">
        <v>100</v>
      </c>
      <c r="C71" s="35">
        <v>0.5</v>
      </c>
    </row>
    <row r="72" spans="2:16328" ht="5.15" customHeight="1" x14ac:dyDescent="0.35"/>
    <row r="73" spans="2:16328" x14ac:dyDescent="0.35">
      <c r="B73" s="62" t="s">
        <v>101</v>
      </c>
      <c r="C73" s="62">
        <v>1</v>
      </c>
      <c r="D73" s="62">
        <f>+C73+1</f>
        <v>2</v>
      </c>
      <c r="E73" s="62">
        <f>+D73+1</f>
        <v>3</v>
      </c>
      <c r="F73" s="62">
        <f>+E73+1</f>
        <v>4</v>
      </c>
      <c r="G73" s="62">
        <f>+F73+1</f>
        <v>5</v>
      </c>
      <c r="H73" s="62">
        <f>+G73+1</f>
        <v>6</v>
      </c>
      <c r="I73" s="62">
        <f t="shared" ref="I73:M73" si="14">+H73+1</f>
        <v>7</v>
      </c>
      <c r="J73" s="62">
        <f t="shared" si="14"/>
        <v>8</v>
      </c>
      <c r="K73" s="62">
        <f t="shared" si="14"/>
        <v>9</v>
      </c>
      <c r="L73" s="62">
        <f t="shared" si="14"/>
        <v>10</v>
      </c>
      <c r="M73" s="62">
        <f t="shared" si="14"/>
        <v>11</v>
      </c>
    </row>
    <row r="74" spans="2:16328" x14ac:dyDescent="0.35">
      <c r="B74" s="62" t="s">
        <v>10</v>
      </c>
      <c r="C74" s="62">
        <f>+C5</f>
        <v>2023</v>
      </c>
      <c r="D74" s="62">
        <f>+C74+1</f>
        <v>2024</v>
      </c>
      <c r="E74" s="62">
        <f t="shared" ref="E74:L74" si="15">+D74+1</f>
        <v>2025</v>
      </c>
      <c r="F74" s="62">
        <f t="shared" si="15"/>
        <v>2026</v>
      </c>
      <c r="G74" s="62">
        <f>+F74+1</f>
        <v>2027</v>
      </c>
      <c r="H74" s="62">
        <f t="shared" si="15"/>
        <v>2028</v>
      </c>
      <c r="I74" s="62">
        <f t="shared" si="15"/>
        <v>2029</v>
      </c>
      <c r="J74" s="62">
        <f t="shared" si="15"/>
        <v>2030</v>
      </c>
      <c r="K74" s="62">
        <f t="shared" si="15"/>
        <v>2031</v>
      </c>
      <c r="L74" s="62">
        <f t="shared" si="15"/>
        <v>2032</v>
      </c>
      <c r="M74" s="62">
        <f>+L74+1</f>
        <v>2033</v>
      </c>
    </row>
    <row r="75" spans="2:16328" ht="5.15" customHeight="1" x14ac:dyDescent="0.35"/>
    <row r="76" spans="2:16328" x14ac:dyDescent="0.35">
      <c r="B76" t="s">
        <v>124</v>
      </c>
      <c r="C76" s="28">
        <f t="shared" ref="C76:L76" ca="1" si="16">+C36</f>
        <v>5.6911547970670204</v>
      </c>
      <c r="D76" s="28">
        <f t="shared" ca="1" si="16"/>
        <v>6.6535381298213103</v>
      </c>
      <c r="E76" s="28">
        <f t="shared" ca="1" si="16"/>
        <v>7.7922745332821339</v>
      </c>
      <c r="F76" s="28">
        <f t="shared" ca="1" si="16"/>
        <v>9.0635500727570637</v>
      </c>
      <c r="G76" s="28">
        <f t="shared" ca="1" si="16"/>
        <v>10.735561169350822</v>
      </c>
      <c r="H76" s="28">
        <f t="shared" ca="1" si="16"/>
        <v>12.551829514066469</v>
      </c>
      <c r="I76" s="28">
        <f t="shared" ca="1" si="16"/>
        <v>14.534416706964482</v>
      </c>
      <c r="J76" s="28">
        <f t="shared" ca="1" si="16"/>
        <v>16.694542131228562</v>
      </c>
      <c r="K76" s="28">
        <f t="shared" ca="1" si="16"/>
        <v>18.414739496202326</v>
      </c>
      <c r="L76" s="28">
        <f t="shared" ca="1" si="16"/>
        <v>19.994005531282216</v>
      </c>
      <c r="M76" s="82">
        <f ca="1">+L76*(1+$J$20)</f>
        <v>19.194245310030926</v>
      </c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  <c r="XQ76" s="64"/>
      <c r="XR76" s="64"/>
      <c r="XS76" s="64"/>
      <c r="XT76" s="64"/>
      <c r="XU76" s="64"/>
      <c r="XV76" s="64"/>
      <c r="XW76" s="64"/>
      <c r="XX76" s="64"/>
      <c r="XY76" s="64"/>
      <c r="XZ76" s="64"/>
      <c r="YA76" s="64"/>
      <c r="YB76" s="64"/>
      <c r="YC76" s="64"/>
      <c r="YD76" s="64"/>
      <c r="YE76" s="64"/>
      <c r="YF76" s="64"/>
      <c r="YG76" s="64"/>
      <c r="YH76" s="64"/>
      <c r="YI76" s="64"/>
      <c r="YJ76" s="64"/>
      <c r="YK76" s="64"/>
      <c r="YL76" s="64"/>
      <c r="YM76" s="64"/>
      <c r="YN76" s="64"/>
      <c r="YO76" s="64"/>
      <c r="YP76" s="64"/>
      <c r="YQ76" s="64"/>
      <c r="YR76" s="64"/>
      <c r="YS76" s="64"/>
      <c r="YT76" s="64"/>
      <c r="YU76" s="64"/>
      <c r="YV76" s="64"/>
      <c r="YW76" s="64"/>
      <c r="YX76" s="64"/>
      <c r="YY76" s="64"/>
      <c r="YZ76" s="64"/>
      <c r="ZA76" s="64"/>
      <c r="ZB76" s="64"/>
      <c r="ZC76" s="64"/>
      <c r="ZD76" s="64"/>
      <c r="ZE76" s="64"/>
      <c r="ZF76" s="64"/>
      <c r="ZG76" s="64"/>
      <c r="ZH76" s="64"/>
      <c r="ZI76" s="64"/>
      <c r="ZJ76" s="64"/>
      <c r="ZK76" s="64"/>
      <c r="ZL76" s="64"/>
      <c r="ZM76" s="64"/>
      <c r="ZN76" s="64"/>
      <c r="ZO76" s="64"/>
      <c r="ZP76" s="64"/>
      <c r="ZQ76" s="64"/>
      <c r="ZR76" s="64"/>
      <c r="ZS76" s="64"/>
      <c r="ZT76" s="64"/>
      <c r="ZU76" s="64"/>
      <c r="ZV76" s="64"/>
      <c r="ZW76" s="64"/>
      <c r="ZX76" s="64"/>
      <c r="ZY76" s="64"/>
      <c r="ZZ76" s="64"/>
      <c r="AAA76" s="64"/>
      <c r="AAB76" s="64"/>
      <c r="AAC76" s="64"/>
      <c r="AAD76" s="64"/>
      <c r="AAE76" s="64"/>
      <c r="AAF76" s="64"/>
      <c r="AAG76" s="64"/>
      <c r="AAH76" s="64"/>
      <c r="AAI76" s="64"/>
      <c r="AAJ76" s="64"/>
      <c r="AAK76" s="64"/>
      <c r="AAL76" s="64"/>
      <c r="AAM76" s="64"/>
      <c r="AAN76" s="64"/>
      <c r="AAO76" s="64"/>
      <c r="AAP76" s="64"/>
      <c r="AAQ76" s="64"/>
      <c r="AAR76" s="64"/>
      <c r="AAS76" s="64"/>
      <c r="AAT76" s="64"/>
      <c r="AAU76" s="64"/>
      <c r="AAV76" s="64"/>
      <c r="AAW76" s="64"/>
      <c r="AAX76" s="64"/>
      <c r="AAY76" s="64"/>
      <c r="AAZ76" s="64"/>
      <c r="ABA76" s="64"/>
      <c r="ABB76" s="64"/>
      <c r="ABC76" s="64"/>
      <c r="ABD76" s="64"/>
      <c r="ABE76" s="64"/>
      <c r="ABF76" s="64"/>
      <c r="ABG76" s="64"/>
      <c r="ABH76" s="64"/>
      <c r="ABI76" s="64"/>
      <c r="ABJ76" s="64"/>
      <c r="ABK76" s="64"/>
      <c r="ABL76" s="64"/>
      <c r="ABM76" s="64"/>
      <c r="ABN76" s="64"/>
      <c r="ABO76" s="64"/>
      <c r="ABP76" s="64"/>
      <c r="ABQ76" s="64"/>
      <c r="ABR76" s="64"/>
      <c r="ABS76" s="64"/>
      <c r="ABT76" s="64"/>
      <c r="ABU76" s="64"/>
      <c r="ABV76" s="64"/>
      <c r="ABW76" s="64"/>
      <c r="ABX76" s="64"/>
      <c r="ABY76" s="64"/>
      <c r="ABZ76" s="64"/>
      <c r="ACA76" s="64"/>
      <c r="ACB76" s="64"/>
      <c r="ACC76" s="64"/>
      <c r="ACD76" s="64"/>
      <c r="ACE76" s="64"/>
      <c r="ACF76" s="64"/>
      <c r="ACG76" s="64"/>
      <c r="ACH76" s="64"/>
      <c r="ACI76" s="64"/>
      <c r="ACJ76" s="64"/>
      <c r="ACK76" s="64"/>
      <c r="ACL76" s="64"/>
      <c r="ACM76" s="64"/>
      <c r="ACN76" s="64"/>
      <c r="ACO76" s="64"/>
      <c r="ACP76" s="64"/>
      <c r="ACQ76" s="64"/>
      <c r="ACR76" s="64"/>
      <c r="ACS76" s="64"/>
      <c r="ACT76" s="64"/>
      <c r="ACU76" s="64"/>
      <c r="ACV76" s="64"/>
      <c r="ACW76" s="64"/>
      <c r="ACX76" s="64"/>
      <c r="ACY76" s="64"/>
      <c r="ACZ76" s="64"/>
      <c r="ADA76" s="64"/>
      <c r="ADB76" s="64"/>
      <c r="ADC76" s="64"/>
      <c r="ADD76" s="64"/>
      <c r="ADE76" s="64"/>
      <c r="ADF76" s="64"/>
      <c r="ADG76" s="64"/>
      <c r="ADH76" s="64"/>
      <c r="ADI76" s="64"/>
      <c r="ADJ76" s="64"/>
      <c r="ADK76" s="64"/>
      <c r="ADL76" s="64"/>
      <c r="ADM76" s="64"/>
      <c r="ADN76" s="64"/>
      <c r="ADO76" s="64"/>
      <c r="ADP76" s="64"/>
      <c r="ADQ76" s="64"/>
      <c r="ADR76" s="64"/>
      <c r="ADS76" s="64"/>
      <c r="ADT76" s="64"/>
      <c r="ADU76" s="64"/>
      <c r="ADV76" s="64"/>
      <c r="ADW76" s="64"/>
      <c r="ADX76" s="64"/>
      <c r="ADY76" s="64"/>
      <c r="ADZ76" s="64"/>
      <c r="AEA76" s="64"/>
      <c r="AEB76" s="64"/>
      <c r="AEC76" s="64"/>
      <c r="AED76" s="64"/>
      <c r="AEE76" s="64"/>
      <c r="AEF76" s="64"/>
      <c r="AEG76" s="64"/>
      <c r="AEH76" s="64"/>
      <c r="AEI76" s="64"/>
      <c r="AEJ76" s="64"/>
      <c r="AEK76" s="64"/>
      <c r="AEL76" s="64"/>
      <c r="AEM76" s="64"/>
      <c r="AEN76" s="64"/>
      <c r="AEO76" s="64"/>
      <c r="AEP76" s="64"/>
      <c r="AEQ76" s="64"/>
      <c r="AER76" s="64"/>
      <c r="AES76" s="64"/>
      <c r="AET76" s="64"/>
      <c r="AEU76" s="64"/>
      <c r="AEV76" s="64"/>
      <c r="AEW76" s="64"/>
      <c r="AEX76" s="64"/>
      <c r="AEY76" s="64"/>
      <c r="AEZ76" s="64"/>
      <c r="AFA76" s="64"/>
      <c r="AFB76" s="64"/>
      <c r="AFC76" s="64"/>
      <c r="AFD76" s="64"/>
      <c r="AFE76" s="64"/>
      <c r="AFF76" s="64"/>
      <c r="AFG76" s="64"/>
      <c r="AFH76" s="64"/>
      <c r="AFI76" s="64"/>
      <c r="AFJ76" s="64"/>
      <c r="AFK76" s="64"/>
      <c r="AFL76" s="64"/>
      <c r="AFM76" s="64"/>
      <c r="AFN76" s="64"/>
      <c r="AFO76" s="64"/>
      <c r="AFP76" s="64"/>
      <c r="AFQ76" s="64"/>
      <c r="AFR76" s="64"/>
      <c r="AFS76" s="64"/>
      <c r="AFT76" s="64"/>
      <c r="AFU76" s="64"/>
      <c r="AFV76" s="64"/>
      <c r="AFW76" s="64"/>
      <c r="AFX76" s="64"/>
      <c r="AFY76" s="64"/>
      <c r="AFZ76" s="64"/>
      <c r="AGA76" s="64"/>
      <c r="AGB76" s="64"/>
      <c r="AGC76" s="64"/>
      <c r="AGD76" s="64"/>
      <c r="AGE76" s="64"/>
      <c r="AGF76" s="64"/>
      <c r="AGG76" s="64"/>
      <c r="AGH76" s="64"/>
      <c r="AGI76" s="64"/>
      <c r="AGJ76" s="64"/>
      <c r="AGK76" s="64"/>
      <c r="AGL76" s="64"/>
      <c r="AGM76" s="64"/>
      <c r="AGN76" s="64"/>
      <c r="AGO76" s="64"/>
      <c r="AGP76" s="64"/>
      <c r="AGQ76" s="64"/>
      <c r="AGR76" s="64"/>
      <c r="AGS76" s="64"/>
      <c r="AGT76" s="64"/>
      <c r="AGU76" s="64"/>
      <c r="AGV76" s="64"/>
      <c r="AGW76" s="64"/>
      <c r="AGX76" s="64"/>
      <c r="AGY76" s="64"/>
      <c r="AGZ76" s="64"/>
      <c r="AHA76" s="64"/>
      <c r="AHB76" s="64"/>
      <c r="AHC76" s="64"/>
      <c r="AHD76" s="64"/>
      <c r="AHE76" s="64"/>
      <c r="AHF76" s="64"/>
      <c r="AHG76" s="64"/>
      <c r="AHH76" s="64"/>
      <c r="AHI76" s="64"/>
      <c r="AHJ76" s="64"/>
      <c r="AHK76" s="64"/>
      <c r="AHL76" s="64"/>
      <c r="AHM76" s="64"/>
      <c r="AHN76" s="64"/>
      <c r="AHO76" s="64"/>
      <c r="AHP76" s="64"/>
      <c r="AHQ76" s="64"/>
      <c r="AHR76" s="64"/>
      <c r="AHS76" s="64"/>
      <c r="AHT76" s="64"/>
      <c r="AHU76" s="64"/>
      <c r="AHV76" s="64"/>
      <c r="AHW76" s="64"/>
      <c r="AHX76" s="64"/>
      <c r="AHY76" s="64"/>
      <c r="AHZ76" s="64"/>
      <c r="AIA76" s="64"/>
      <c r="AIB76" s="64"/>
      <c r="AIC76" s="64"/>
      <c r="AID76" s="64"/>
      <c r="AIE76" s="64"/>
      <c r="AIF76" s="64"/>
      <c r="AIG76" s="64"/>
      <c r="AIH76" s="64"/>
      <c r="AII76" s="64"/>
      <c r="AIJ76" s="64"/>
      <c r="AIK76" s="64"/>
      <c r="AIL76" s="64"/>
      <c r="AIM76" s="64"/>
      <c r="AIN76" s="64"/>
      <c r="AIO76" s="64"/>
      <c r="AIP76" s="64"/>
      <c r="AIQ76" s="64"/>
      <c r="AIR76" s="64"/>
      <c r="AIS76" s="64"/>
      <c r="AIT76" s="64"/>
      <c r="AIU76" s="64"/>
      <c r="AIV76" s="64"/>
      <c r="AIW76" s="64"/>
      <c r="AIX76" s="64"/>
      <c r="AIY76" s="64"/>
      <c r="AIZ76" s="64"/>
      <c r="AJA76" s="64"/>
      <c r="AJB76" s="64"/>
      <c r="AJC76" s="64"/>
      <c r="AJD76" s="64"/>
      <c r="AJE76" s="64"/>
      <c r="AJF76" s="64"/>
      <c r="AJG76" s="64"/>
      <c r="AJH76" s="64"/>
      <c r="AJI76" s="64"/>
      <c r="AJJ76" s="64"/>
      <c r="AJK76" s="64"/>
      <c r="AJL76" s="64"/>
      <c r="AJM76" s="64"/>
      <c r="AJN76" s="64"/>
      <c r="AJO76" s="64"/>
      <c r="AJP76" s="64"/>
      <c r="AJQ76" s="64"/>
      <c r="AJR76" s="64"/>
      <c r="AJS76" s="64"/>
      <c r="AJT76" s="64"/>
      <c r="AJU76" s="64"/>
      <c r="AJV76" s="64"/>
      <c r="AJW76" s="64"/>
      <c r="AJX76" s="64"/>
      <c r="AJY76" s="64"/>
      <c r="AJZ76" s="64"/>
      <c r="AKA76" s="64"/>
      <c r="AKB76" s="64"/>
      <c r="AKC76" s="64"/>
      <c r="AKD76" s="64"/>
      <c r="AKE76" s="64"/>
      <c r="AKF76" s="64"/>
      <c r="AKG76" s="64"/>
      <c r="AKH76" s="64"/>
      <c r="AKI76" s="64"/>
      <c r="AKJ76" s="64"/>
      <c r="AKK76" s="64"/>
      <c r="AKL76" s="64"/>
      <c r="AKM76" s="64"/>
      <c r="AKN76" s="64"/>
      <c r="AKO76" s="64"/>
      <c r="AKP76" s="64"/>
      <c r="AKQ76" s="64"/>
      <c r="AKR76" s="64"/>
      <c r="AKS76" s="64"/>
      <c r="AKT76" s="64"/>
      <c r="AKU76" s="64"/>
      <c r="AKV76" s="64"/>
      <c r="AKW76" s="64"/>
      <c r="AKX76" s="64"/>
      <c r="AKY76" s="64"/>
      <c r="AKZ76" s="64"/>
      <c r="ALA76" s="64"/>
      <c r="ALB76" s="64"/>
      <c r="ALC76" s="64"/>
      <c r="ALD76" s="64"/>
      <c r="ALE76" s="64"/>
      <c r="ALF76" s="64"/>
      <c r="ALG76" s="64"/>
      <c r="ALH76" s="64"/>
      <c r="ALI76" s="64"/>
      <c r="ALJ76" s="64"/>
      <c r="ALK76" s="64"/>
      <c r="ALL76" s="64"/>
      <c r="ALM76" s="64"/>
      <c r="ALN76" s="64"/>
      <c r="ALO76" s="64"/>
      <c r="ALP76" s="64"/>
      <c r="ALQ76" s="64"/>
      <c r="ALR76" s="64"/>
      <c r="ALS76" s="64"/>
      <c r="ALT76" s="64"/>
      <c r="ALU76" s="64"/>
      <c r="ALV76" s="64"/>
      <c r="ALW76" s="64"/>
      <c r="ALX76" s="64"/>
      <c r="ALY76" s="64"/>
      <c r="ALZ76" s="64"/>
      <c r="AMA76" s="64"/>
      <c r="AMB76" s="64"/>
      <c r="AMC76" s="64"/>
      <c r="AMD76" s="64"/>
      <c r="AME76" s="64"/>
      <c r="AMF76" s="64"/>
      <c r="AMG76" s="64"/>
      <c r="AMH76" s="64"/>
      <c r="AMI76" s="64"/>
      <c r="AMJ76" s="64"/>
      <c r="AMK76" s="64"/>
      <c r="AML76" s="64"/>
      <c r="AMM76" s="64"/>
      <c r="AMN76" s="64"/>
      <c r="AMO76" s="64"/>
      <c r="AMP76" s="64"/>
      <c r="AMQ76" s="64"/>
      <c r="AMR76" s="64"/>
      <c r="AMS76" s="64"/>
      <c r="AMT76" s="64"/>
      <c r="AMU76" s="64"/>
      <c r="AMV76" s="64"/>
      <c r="AMW76" s="64"/>
      <c r="AMX76" s="64"/>
      <c r="AMY76" s="64"/>
      <c r="AMZ76" s="64"/>
      <c r="ANA76" s="64"/>
      <c r="ANB76" s="64"/>
      <c r="ANC76" s="64"/>
      <c r="AND76" s="64"/>
      <c r="ANE76" s="64"/>
      <c r="ANF76" s="64"/>
      <c r="ANG76" s="64"/>
      <c r="ANH76" s="64"/>
      <c r="ANI76" s="64"/>
      <c r="ANJ76" s="64"/>
      <c r="ANK76" s="64"/>
      <c r="ANL76" s="64"/>
      <c r="ANM76" s="64"/>
      <c r="ANN76" s="64"/>
      <c r="ANO76" s="64"/>
      <c r="ANP76" s="64"/>
      <c r="ANQ76" s="64"/>
      <c r="ANR76" s="64"/>
      <c r="ANS76" s="64"/>
      <c r="ANT76" s="64"/>
      <c r="ANU76" s="64"/>
      <c r="ANV76" s="64"/>
      <c r="ANW76" s="64"/>
      <c r="ANX76" s="64"/>
      <c r="ANY76" s="64"/>
      <c r="ANZ76" s="64"/>
      <c r="AOA76" s="64"/>
      <c r="AOB76" s="64"/>
      <c r="AOC76" s="64"/>
      <c r="AOD76" s="64"/>
      <c r="AOE76" s="64"/>
      <c r="AOF76" s="64"/>
      <c r="AOG76" s="64"/>
      <c r="AOH76" s="64"/>
      <c r="AOI76" s="64"/>
      <c r="AOJ76" s="64"/>
      <c r="AOK76" s="64"/>
      <c r="AOL76" s="64"/>
      <c r="AOM76" s="64"/>
      <c r="AON76" s="64"/>
      <c r="AOO76" s="64"/>
      <c r="AOP76" s="64"/>
      <c r="AOQ76" s="64"/>
      <c r="AOR76" s="64"/>
      <c r="AOS76" s="64"/>
      <c r="AOT76" s="64"/>
      <c r="AOU76" s="64"/>
      <c r="AOV76" s="64"/>
      <c r="AOW76" s="64"/>
      <c r="AOX76" s="64"/>
      <c r="AOY76" s="64"/>
      <c r="AOZ76" s="64"/>
      <c r="APA76" s="64"/>
      <c r="APB76" s="64"/>
      <c r="APC76" s="64"/>
      <c r="APD76" s="64"/>
      <c r="APE76" s="64"/>
      <c r="APF76" s="64"/>
      <c r="APG76" s="64"/>
      <c r="APH76" s="64"/>
      <c r="API76" s="64"/>
      <c r="APJ76" s="64"/>
      <c r="APK76" s="64"/>
      <c r="APL76" s="64"/>
      <c r="APM76" s="64"/>
      <c r="APN76" s="64"/>
      <c r="APO76" s="64"/>
      <c r="APP76" s="64"/>
      <c r="APQ76" s="64"/>
      <c r="APR76" s="64"/>
      <c r="APS76" s="64"/>
      <c r="APT76" s="64"/>
      <c r="APU76" s="64"/>
      <c r="APV76" s="64"/>
      <c r="APW76" s="64"/>
      <c r="APX76" s="64"/>
      <c r="APY76" s="64"/>
      <c r="APZ76" s="64"/>
      <c r="AQA76" s="64"/>
      <c r="AQB76" s="64"/>
      <c r="AQC76" s="64"/>
      <c r="AQD76" s="64"/>
      <c r="AQE76" s="64"/>
      <c r="AQF76" s="64"/>
      <c r="AQG76" s="64"/>
      <c r="AQH76" s="64"/>
      <c r="AQI76" s="64"/>
      <c r="AQJ76" s="64"/>
      <c r="AQK76" s="64"/>
      <c r="AQL76" s="64"/>
      <c r="AQM76" s="64"/>
      <c r="AQN76" s="64"/>
      <c r="AQO76" s="64"/>
      <c r="AQP76" s="64"/>
      <c r="AQQ76" s="64"/>
      <c r="AQR76" s="64"/>
      <c r="AQS76" s="64"/>
      <c r="AQT76" s="64"/>
      <c r="AQU76" s="64"/>
      <c r="AQV76" s="64"/>
      <c r="AQW76" s="64"/>
      <c r="AQX76" s="64"/>
      <c r="AQY76" s="64"/>
      <c r="AQZ76" s="64"/>
      <c r="ARA76" s="64"/>
      <c r="ARB76" s="64"/>
      <c r="ARC76" s="64"/>
      <c r="ARD76" s="64"/>
      <c r="ARE76" s="64"/>
      <c r="ARF76" s="64"/>
      <c r="ARG76" s="64"/>
      <c r="ARH76" s="64"/>
      <c r="ARI76" s="64"/>
      <c r="ARJ76" s="64"/>
      <c r="ARK76" s="64"/>
      <c r="ARL76" s="64"/>
      <c r="ARM76" s="64"/>
      <c r="ARN76" s="64"/>
      <c r="ARO76" s="64"/>
      <c r="ARP76" s="64"/>
      <c r="ARQ76" s="64"/>
      <c r="ARR76" s="64"/>
      <c r="ARS76" s="64"/>
      <c r="ART76" s="64"/>
      <c r="ARU76" s="64"/>
      <c r="ARV76" s="64"/>
      <c r="ARW76" s="64"/>
      <c r="ARX76" s="64"/>
      <c r="ARY76" s="64"/>
      <c r="ARZ76" s="64"/>
      <c r="ASA76" s="64"/>
      <c r="ASB76" s="64"/>
      <c r="ASC76" s="64"/>
      <c r="ASD76" s="64"/>
      <c r="ASE76" s="64"/>
      <c r="ASF76" s="64"/>
      <c r="ASG76" s="64"/>
      <c r="ASH76" s="64"/>
      <c r="ASI76" s="64"/>
      <c r="ASJ76" s="64"/>
      <c r="ASK76" s="64"/>
      <c r="ASL76" s="64"/>
      <c r="ASM76" s="64"/>
      <c r="ASN76" s="64"/>
      <c r="ASO76" s="64"/>
      <c r="ASP76" s="64"/>
      <c r="ASQ76" s="64"/>
      <c r="ASR76" s="64"/>
      <c r="ASS76" s="64"/>
      <c r="AST76" s="64"/>
      <c r="ASU76" s="64"/>
      <c r="ASV76" s="64"/>
      <c r="ASW76" s="64"/>
      <c r="ASX76" s="64"/>
      <c r="ASY76" s="64"/>
      <c r="ASZ76" s="64"/>
      <c r="ATA76" s="64"/>
      <c r="ATB76" s="64"/>
      <c r="ATC76" s="64"/>
      <c r="ATD76" s="64"/>
      <c r="ATE76" s="64"/>
      <c r="ATF76" s="64"/>
      <c r="ATG76" s="64"/>
      <c r="ATH76" s="64"/>
      <c r="ATI76" s="64"/>
      <c r="ATJ76" s="64"/>
      <c r="ATK76" s="64"/>
      <c r="ATL76" s="64"/>
      <c r="ATM76" s="64"/>
      <c r="ATN76" s="64"/>
      <c r="ATO76" s="64"/>
      <c r="ATP76" s="64"/>
      <c r="ATQ76" s="64"/>
      <c r="ATR76" s="64"/>
      <c r="ATS76" s="64"/>
      <c r="ATT76" s="64"/>
      <c r="ATU76" s="64"/>
      <c r="ATV76" s="64"/>
      <c r="ATW76" s="64"/>
      <c r="ATX76" s="64"/>
      <c r="ATY76" s="64"/>
      <c r="ATZ76" s="64"/>
      <c r="AUA76" s="64"/>
      <c r="AUB76" s="64"/>
      <c r="AUC76" s="64"/>
      <c r="AUD76" s="64"/>
      <c r="AUE76" s="64"/>
      <c r="AUF76" s="64"/>
      <c r="AUG76" s="64"/>
      <c r="AUH76" s="64"/>
      <c r="AUI76" s="64"/>
      <c r="AUJ76" s="64"/>
      <c r="AUK76" s="64"/>
      <c r="AUL76" s="64"/>
      <c r="AUM76" s="64"/>
      <c r="AUN76" s="64"/>
      <c r="AUO76" s="64"/>
      <c r="AUP76" s="64"/>
      <c r="AUQ76" s="64"/>
      <c r="AUR76" s="64"/>
      <c r="AUS76" s="64"/>
      <c r="AUT76" s="64"/>
      <c r="AUU76" s="64"/>
      <c r="AUV76" s="64"/>
      <c r="AUW76" s="64"/>
      <c r="AUX76" s="64"/>
      <c r="AUY76" s="64"/>
      <c r="AUZ76" s="64"/>
      <c r="AVA76" s="64"/>
      <c r="AVB76" s="64"/>
      <c r="AVC76" s="64"/>
      <c r="AVD76" s="64"/>
      <c r="AVE76" s="64"/>
      <c r="AVF76" s="64"/>
      <c r="AVG76" s="64"/>
      <c r="AVH76" s="64"/>
      <c r="AVI76" s="64"/>
      <c r="AVJ76" s="64"/>
      <c r="AVK76" s="64"/>
      <c r="AVL76" s="64"/>
      <c r="AVM76" s="64"/>
      <c r="AVN76" s="64"/>
      <c r="AVO76" s="64"/>
      <c r="AVP76" s="64"/>
      <c r="AVQ76" s="64"/>
      <c r="AVR76" s="64"/>
      <c r="AVS76" s="64"/>
      <c r="AVT76" s="64"/>
      <c r="AVU76" s="64"/>
      <c r="AVV76" s="64"/>
      <c r="AVW76" s="64"/>
      <c r="AVX76" s="64"/>
      <c r="AVY76" s="64"/>
      <c r="AVZ76" s="64"/>
      <c r="AWA76" s="64"/>
      <c r="AWB76" s="64"/>
      <c r="AWC76" s="64"/>
      <c r="AWD76" s="64"/>
      <c r="AWE76" s="64"/>
      <c r="AWF76" s="64"/>
      <c r="AWG76" s="64"/>
      <c r="AWH76" s="64"/>
      <c r="AWI76" s="64"/>
      <c r="AWJ76" s="64"/>
      <c r="AWK76" s="64"/>
      <c r="AWL76" s="64"/>
      <c r="AWM76" s="64"/>
      <c r="AWN76" s="64"/>
      <c r="AWO76" s="64"/>
      <c r="AWP76" s="64"/>
      <c r="AWQ76" s="64"/>
      <c r="AWR76" s="64"/>
      <c r="AWS76" s="64"/>
      <c r="AWT76" s="64"/>
      <c r="AWU76" s="64"/>
      <c r="AWV76" s="64"/>
      <c r="AWW76" s="64"/>
      <c r="AWX76" s="64"/>
      <c r="AWY76" s="64"/>
      <c r="AWZ76" s="64"/>
      <c r="AXA76" s="64"/>
      <c r="AXB76" s="64"/>
      <c r="AXC76" s="64"/>
      <c r="AXD76" s="64"/>
      <c r="AXE76" s="64"/>
      <c r="AXF76" s="64"/>
      <c r="AXG76" s="64"/>
      <c r="AXH76" s="64"/>
      <c r="AXI76" s="64"/>
      <c r="AXJ76" s="64"/>
      <c r="AXK76" s="64"/>
      <c r="AXL76" s="64"/>
      <c r="AXM76" s="64"/>
      <c r="AXN76" s="64"/>
      <c r="AXO76" s="64"/>
      <c r="AXP76" s="64"/>
      <c r="AXQ76" s="64"/>
      <c r="AXR76" s="64"/>
      <c r="AXS76" s="64"/>
      <c r="AXT76" s="64"/>
      <c r="AXU76" s="64"/>
      <c r="AXV76" s="64"/>
      <c r="AXW76" s="64"/>
      <c r="AXX76" s="64"/>
      <c r="AXY76" s="64"/>
      <c r="AXZ76" s="64"/>
      <c r="AYA76" s="64"/>
      <c r="AYB76" s="64"/>
      <c r="AYC76" s="64"/>
      <c r="AYD76" s="64"/>
      <c r="AYE76" s="64"/>
      <c r="AYF76" s="64"/>
      <c r="AYG76" s="64"/>
      <c r="AYH76" s="64"/>
      <c r="AYI76" s="64"/>
      <c r="AYJ76" s="64"/>
      <c r="AYK76" s="64"/>
      <c r="AYL76" s="64"/>
      <c r="AYM76" s="64"/>
      <c r="AYN76" s="64"/>
      <c r="AYO76" s="64"/>
      <c r="AYP76" s="64"/>
      <c r="AYQ76" s="64"/>
      <c r="AYR76" s="64"/>
      <c r="AYS76" s="64"/>
      <c r="AYT76" s="64"/>
      <c r="AYU76" s="64"/>
      <c r="AYV76" s="64"/>
      <c r="AYW76" s="64"/>
      <c r="AYX76" s="64"/>
      <c r="AYY76" s="64"/>
      <c r="AYZ76" s="64"/>
      <c r="AZA76" s="64"/>
      <c r="AZB76" s="64"/>
      <c r="AZC76" s="64"/>
      <c r="AZD76" s="64"/>
      <c r="AZE76" s="64"/>
      <c r="AZF76" s="64"/>
      <c r="AZG76" s="64"/>
      <c r="AZH76" s="64"/>
      <c r="AZI76" s="64"/>
      <c r="AZJ76" s="64"/>
      <c r="AZK76" s="64"/>
      <c r="AZL76" s="64"/>
      <c r="AZM76" s="64"/>
      <c r="AZN76" s="64"/>
      <c r="AZO76" s="64"/>
      <c r="AZP76" s="64"/>
      <c r="AZQ76" s="64"/>
      <c r="AZR76" s="64"/>
      <c r="AZS76" s="64"/>
      <c r="AZT76" s="64"/>
      <c r="AZU76" s="64"/>
      <c r="AZV76" s="64"/>
      <c r="AZW76" s="64"/>
      <c r="AZX76" s="64"/>
      <c r="AZY76" s="64"/>
      <c r="AZZ76" s="64"/>
      <c r="BAA76" s="64"/>
      <c r="BAB76" s="64"/>
      <c r="BAC76" s="64"/>
      <c r="BAD76" s="64"/>
      <c r="BAE76" s="64"/>
      <c r="BAF76" s="64"/>
      <c r="BAG76" s="64"/>
      <c r="BAH76" s="64"/>
      <c r="BAI76" s="64"/>
      <c r="BAJ76" s="64"/>
      <c r="BAK76" s="64"/>
      <c r="BAL76" s="64"/>
      <c r="BAM76" s="64"/>
      <c r="BAN76" s="64"/>
      <c r="BAO76" s="64"/>
      <c r="BAP76" s="64"/>
      <c r="BAQ76" s="64"/>
      <c r="BAR76" s="64"/>
      <c r="BAS76" s="64"/>
      <c r="BAT76" s="64"/>
      <c r="BAU76" s="64"/>
      <c r="BAV76" s="64"/>
      <c r="BAW76" s="64"/>
      <c r="BAX76" s="64"/>
      <c r="BAY76" s="64"/>
      <c r="BAZ76" s="64"/>
      <c r="BBA76" s="64"/>
      <c r="BBB76" s="64"/>
      <c r="BBC76" s="64"/>
      <c r="BBD76" s="64"/>
      <c r="BBE76" s="64"/>
      <c r="BBF76" s="64"/>
      <c r="BBG76" s="64"/>
      <c r="BBH76" s="64"/>
      <c r="BBI76" s="64"/>
      <c r="BBJ76" s="64"/>
      <c r="BBK76" s="64"/>
      <c r="BBL76" s="64"/>
      <c r="BBM76" s="64"/>
      <c r="BBN76" s="64"/>
      <c r="BBO76" s="64"/>
      <c r="BBP76" s="64"/>
      <c r="BBQ76" s="64"/>
      <c r="BBR76" s="64"/>
      <c r="BBS76" s="64"/>
      <c r="BBT76" s="64"/>
      <c r="BBU76" s="64"/>
      <c r="BBV76" s="64"/>
      <c r="BBW76" s="64"/>
      <c r="BBX76" s="64"/>
      <c r="BBY76" s="64"/>
      <c r="BBZ76" s="64"/>
      <c r="BCA76" s="64"/>
      <c r="BCB76" s="64"/>
      <c r="BCC76" s="64"/>
      <c r="BCD76" s="64"/>
      <c r="BCE76" s="64"/>
      <c r="BCF76" s="64"/>
      <c r="BCG76" s="64"/>
      <c r="BCH76" s="64"/>
      <c r="BCI76" s="64"/>
      <c r="BCJ76" s="64"/>
      <c r="BCK76" s="64"/>
      <c r="BCL76" s="64"/>
      <c r="BCM76" s="64"/>
      <c r="BCN76" s="64"/>
      <c r="BCO76" s="64"/>
      <c r="BCP76" s="64"/>
      <c r="BCQ76" s="64"/>
      <c r="BCR76" s="64"/>
      <c r="BCS76" s="64"/>
      <c r="BCT76" s="64"/>
      <c r="BCU76" s="64"/>
      <c r="BCV76" s="64"/>
      <c r="BCW76" s="64"/>
      <c r="BCX76" s="64"/>
      <c r="BCY76" s="64"/>
      <c r="BCZ76" s="64"/>
      <c r="BDA76" s="64"/>
      <c r="BDB76" s="64"/>
      <c r="BDC76" s="64"/>
      <c r="BDD76" s="64"/>
      <c r="BDE76" s="64"/>
      <c r="BDF76" s="64"/>
      <c r="BDG76" s="64"/>
      <c r="BDH76" s="64"/>
      <c r="BDI76" s="64"/>
      <c r="BDJ76" s="64"/>
      <c r="BDK76" s="64"/>
      <c r="BDL76" s="64"/>
      <c r="BDM76" s="64"/>
      <c r="BDN76" s="64"/>
      <c r="BDO76" s="64"/>
      <c r="BDP76" s="64"/>
      <c r="BDQ76" s="64"/>
      <c r="BDR76" s="64"/>
      <c r="BDS76" s="64"/>
      <c r="BDT76" s="64"/>
      <c r="BDU76" s="64"/>
      <c r="BDV76" s="64"/>
      <c r="BDW76" s="64"/>
      <c r="BDX76" s="64"/>
      <c r="BDY76" s="64"/>
      <c r="BDZ76" s="64"/>
      <c r="BEA76" s="64"/>
      <c r="BEB76" s="64"/>
      <c r="BEC76" s="64"/>
      <c r="BED76" s="64"/>
      <c r="BEE76" s="64"/>
      <c r="BEF76" s="64"/>
      <c r="BEG76" s="64"/>
      <c r="BEH76" s="64"/>
      <c r="BEI76" s="64"/>
      <c r="BEJ76" s="64"/>
      <c r="BEK76" s="64"/>
      <c r="BEL76" s="64"/>
      <c r="BEM76" s="64"/>
      <c r="BEN76" s="64"/>
      <c r="BEO76" s="64"/>
      <c r="BEP76" s="64"/>
      <c r="BEQ76" s="64"/>
      <c r="BER76" s="64"/>
      <c r="BES76" s="64"/>
      <c r="BET76" s="64"/>
      <c r="BEU76" s="64"/>
      <c r="BEV76" s="64"/>
      <c r="BEW76" s="64"/>
      <c r="BEX76" s="64"/>
      <c r="BEY76" s="64"/>
      <c r="BEZ76" s="64"/>
      <c r="BFA76" s="64"/>
      <c r="BFB76" s="64"/>
      <c r="BFC76" s="64"/>
      <c r="BFD76" s="64"/>
      <c r="BFE76" s="64"/>
      <c r="BFF76" s="64"/>
      <c r="BFG76" s="64"/>
      <c r="BFH76" s="64"/>
      <c r="BFI76" s="64"/>
      <c r="BFJ76" s="64"/>
      <c r="BFK76" s="64"/>
      <c r="BFL76" s="64"/>
      <c r="BFM76" s="64"/>
      <c r="BFN76" s="64"/>
      <c r="BFO76" s="64"/>
      <c r="BFP76" s="64"/>
      <c r="BFQ76" s="64"/>
      <c r="BFR76" s="64"/>
      <c r="BFS76" s="64"/>
      <c r="BFT76" s="64"/>
      <c r="BFU76" s="64"/>
      <c r="BFV76" s="64"/>
      <c r="BFW76" s="64"/>
      <c r="BFX76" s="64"/>
      <c r="BFY76" s="64"/>
      <c r="BFZ76" s="64"/>
      <c r="BGA76" s="64"/>
      <c r="BGB76" s="64"/>
      <c r="BGC76" s="64"/>
      <c r="BGD76" s="64"/>
      <c r="BGE76" s="64"/>
      <c r="BGF76" s="64"/>
      <c r="BGG76" s="64"/>
      <c r="BGH76" s="64"/>
      <c r="BGI76" s="64"/>
      <c r="BGJ76" s="64"/>
      <c r="BGK76" s="64"/>
      <c r="BGL76" s="64"/>
      <c r="BGM76" s="64"/>
      <c r="BGN76" s="64"/>
      <c r="BGO76" s="64"/>
      <c r="BGP76" s="64"/>
      <c r="BGQ76" s="64"/>
      <c r="BGR76" s="64"/>
      <c r="BGS76" s="64"/>
      <c r="BGT76" s="64"/>
      <c r="BGU76" s="64"/>
      <c r="BGV76" s="64"/>
      <c r="BGW76" s="64"/>
      <c r="BGX76" s="64"/>
      <c r="BGY76" s="64"/>
      <c r="BGZ76" s="64"/>
      <c r="BHA76" s="64"/>
      <c r="BHB76" s="64"/>
      <c r="BHC76" s="64"/>
      <c r="BHD76" s="64"/>
      <c r="BHE76" s="64"/>
      <c r="BHF76" s="64"/>
      <c r="BHG76" s="64"/>
      <c r="BHH76" s="64"/>
      <c r="BHI76" s="64"/>
      <c r="BHJ76" s="64"/>
      <c r="BHK76" s="64"/>
      <c r="BHL76" s="64"/>
      <c r="BHM76" s="64"/>
      <c r="BHN76" s="64"/>
      <c r="BHO76" s="64"/>
      <c r="BHP76" s="64"/>
      <c r="BHQ76" s="64"/>
      <c r="BHR76" s="64"/>
      <c r="BHS76" s="64"/>
      <c r="BHT76" s="64"/>
      <c r="BHU76" s="64"/>
      <c r="BHV76" s="64"/>
      <c r="BHW76" s="64"/>
      <c r="BHX76" s="64"/>
      <c r="BHY76" s="64"/>
      <c r="BHZ76" s="64"/>
      <c r="BIA76" s="64"/>
      <c r="BIB76" s="64"/>
      <c r="BIC76" s="64"/>
      <c r="BID76" s="64"/>
      <c r="BIE76" s="64"/>
      <c r="BIF76" s="64"/>
      <c r="BIG76" s="64"/>
      <c r="BIH76" s="64"/>
      <c r="BII76" s="64"/>
      <c r="BIJ76" s="64"/>
      <c r="BIK76" s="64"/>
      <c r="BIL76" s="64"/>
      <c r="BIM76" s="64"/>
      <c r="BIN76" s="64"/>
      <c r="BIO76" s="64"/>
      <c r="BIP76" s="64"/>
      <c r="BIQ76" s="64"/>
      <c r="BIR76" s="64"/>
      <c r="BIS76" s="64"/>
      <c r="BIT76" s="64"/>
      <c r="BIU76" s="64"/>
      <c r="BIV76" s="64"/>
      <c r="BIW76" s="64"/>
      <c r="BIX76" s="64"/>
      <c r="BIY76" s="64"/>
      <c r="BIZ76" s="64"/>
      <c r="BJA76" s="64"/>
      <c r="BJB76" s="64"/>
      <c r="BJC76" s="64"/>
      <c r="BJD76" s="64"/>
      <c r="BJE76" s="64"/>
      <c r="BJF76" s="64"/>
      <c r="BJG76" s="64"/>
      <c r="BJH76" s="64"/>
      <c r="BJI76" s="64"/>
      <c r="BJJ76" s="64"/>
      <c r="BJK76" s="64"/>
      <c r="BJL76" s="64"/>
      <c r="BJM76" s="64"/>
      <c r="BJN76" s="64"/>
      <c r="BJO76" s="64"/>
      <c r="BJP76" s="64"/>
      <c r="BJQ76" s="64"/>
      <c r="BJR76" s="64"/>
      <c r="BJS76" s="64"/>
      <c r="BJT76" s="64"/>
      <c r="BJU76" s="64"/>
      <c r="BJV76" s="64"/>
      <c r="BJW76" s="64"/>
      <c r="BJX76" s="64"/>
      <c r="BJY76" s="64"/>
      <c r="BJZ76" s="64"/>
      <c r="BKA76" s="64"/>
      <c r="BKB76" s="64"/>
      <c r="BKC76" s="64"/>
      <c r="BKD76" s="64"/>
      <c r="BKE76" s="64"/>
      <c r="BKF76" s="64"/>
      <c r="BKG76" s="64"/>
      <c r="BKH76" s="64"/>
      <c r="BKI76" s="64"/>
      <c r="BKJ76" s="64"/>
      <c r="BKK76" s="64"/>
      <c r="BKL76" s="64"/>
      <c r="BKM76" s="64"/>
      <c r="BKN76" s="64"/>
      <c r="BKO76" s="64"/>
      <c r="BKP76" s="64"/>
      <c r="BKQ76" s="64"/>
      <c r="BKR76" s="64"/>
      <c r="BKS76" s="64"/>
      <c r="BKT76" s="64"/>
      <c r="BKU76" s="64"/>
      <c r="BKV76" s="64"/>
      <c r="BKW76" s="64"/>
      <c r="BKX76" s="64"/>
      <c r="BKY76" s="64"/>
      <c r="BKZ76" s="64"/>
      <c r="BLA76" s="64"/>
      <c r="BLB76" s="64"/>
      <c r="BLC76" s="64"/>
      <c r="BLD76" s="64"/>
      <c r="BLE76" s="64"/>
      <c r="BLF76" s="64"/>
      <c r="BLG76" s="64"/>
      <c r="BLH76" s="64"/>
      <c r="BLI76" s="64"/>
      <c r="BLJ76" s="64"/>
      <c r="BLK76" s="64"/>
      <c r="BLL76" s="64"/>
      <c r="BLM76" s="64"/>
      <c r="BLN76" s="64"/>
      <c r="BLO76" s="64"/>
      <c r="BLP76" s="64"/>
      <c r="BLQ76" s="64"/>
      <c r="BLR76" s="64"/>
      <c r="BLS76" s="64"/>
      <c r="BLT76" s="64"/>
      <c r="BLU76" s="64"/>
      <c r="BLV76" s="64"/>
      <c r="BLW76" s="64"/>
      <c r="BLX76" s="64"/>
      <c r="BLY76" s="64"/>
      <c r="BLZ76" s="64"/>
      <c r="BMA76" s="64"/>
      <c r="BMB76" s="64"/>
      <c r="BMC76" s="64"/>
      <c r="BMD76" s="64"/>
      <c r="BME76" s="64"/>
      <c r="BMF76" s="64"/>
      <c r="BMG76" s="64"/>
      <c r="BMH76" s="64"/>
      <c r="BMI76" s="64"/>
      <c r="BMJ76" s="64"/>
      <c r="BMK76" s="64"/>
      <c r="BML76" s="64"/>
      <c r="BMM76" s="64"/>
      <c r="BMN76" s="64"/>
      <c r="BMO76" s="64"/>
      <c r="BMP76" s="64"/>
      <c r="BMQ76" s="64"/>
      <c r="BMR76" s="64"/>
      <c r="BMS76" s="64"/>
      <c r="BMT76" s="64"/>
      <c r="BMU76" s="64"/>
      <c r="BMV76" s="64"/>
      <c r="BMW76" s="64"/>
      <c r="BMX76" s="64"/>
      <c r="BMY76" s="64"/>
      <c r="BMZ76" s="64"/>
      <c r="BNA76" s="64"/>
      <c r="BNB76" s="64"/>
      <c r="BNC76" s="64"/>
      <c r="BND76" s="64"/>
      <c r="BNE76" s="64"/>
      <c r="BNF76" s="64"/>
      <c r="BNG76" s="64"/>
      <c r="BNH76" s="64"/>
      <c r="BNI76" s="64"/>
      <c r="BNJ76" s="64"/>
      <c r="BNK76" s="64"/>
      <c r="BNL76" s="64"/>
      <c r="BNM76" s="64"/>
      <c r="BNN76" s="64"/>
      <c r="BNO76" s="64"/>
      <c r="BNP76" s="64"/>
      <c r="BNQ76" s="64"/>
      <c r="BNR76" s="64"/>
      <c r="BNS76" s="64"/>
      <c r="BNT76" s="64"/>
      <c r="BNU76" s="64"/>
      <c r="BNV76" s="64"/>
      <c r="BNW76" s="64"/>
      <c r="BNX76" s="64"/>
      <c r="BNY76" s="64"/>
      <c r="BNZ76" s="64"/>
      <c r="BOA76" s="64"/>
      <c r="BOB76" s="64"/>
      <c r="BOC76" s="64"/>
      <c r="BOD76" s="64"/>
      <c r="BOE76" s="64"/>
      <c r="BOF76" s="64"/>
      <c r="BOG76" s="64"/>
      <c r="BOH76" s="64"/>
      <c r="BOI76" s="64"/>
      <c r="BOJ76" s="64"/>
      <c r="BOK76" s="64"/>
      <c r="BOL76" s="64"/>
      <c r="BOM76" s="64"/>
      <c r="BON76" s="64"/>
      <c r="BOO76" s="64"/>
      <c r="BOP76" s="64"/>
      <c r="BOQ76" s="64"/>
      <c r="BOR76" s="64"/>
      <c r="BOS76" s="64"/>
      <c r="BOT76" s="64"/>
      <c r="BOU76" s="64"/>
      <c r="BOV76" s="64"/>
      <c r="BOW76" s="64"/>
      <c r="BOX76" s="64"/>
      <c r="BOY76" s="64"/>
      <c r="BOZ76" s="64"/>
      <c r="BPA76" s="64"/>
      <c r="BPB76" s="64"/>
      <c r="BPC76" s="64"/>
      <c r="BPD76" s="64"/>
      <c r="BPE76" s="64"/>
      <c r="BPF76" s="64"/>
      <c r="BPG76" s="64"/>
      <c r="BPH76" s="64"/>
      <c r="BPI76" s="64"/>
      <c r="BPJ76" s="64"/>
      <c r="BPK76" s="64"/>
      <c r="BPL76" s="64"/>
      <c r="BPM76" s="64"/>
      <c r="BPN76" s="64"/>
      <c r="BPO76" s="64"/>
      <c r="BPP76" s="64"/>
      <c r="BPQ76" s="64"/>
      <c r="BPR76" s="64"/>
      <c r="BPS76" s="64"/>
      <c r="BPT76" s="64"/>
      <c r="BPU76" s="64"/>
      <c r="BPV76" s="64"/>
      <c r="BPW76" s="64"/>
      <c r="BPX76" s="64"/>
      <c r="BPY76" s="64"/>
      <c r="BPZ76" s="64"/>
      <c r="BQA76" s="64"/>
      <c r="BQB76" s="64"/>
      <c r="BQC76" s="64"/>
      <c r="BQD76" s="64"/>
      <c r="BQE76" s="64"/>
      <c r="BQF76" s="64"/>
      <c r="BQG76" s="64"/>
      <c r="BQH76" s="64"/>
      <c r="BQI76" s="64"/>
      <c r="BQJ76" s="64"/>
      <c r="BQK76" s="64"/>
      <c r="BQL76" s="64"/>
      <c r="BQM76" s="64"/>
      <c r="BQN76" s="64"/>
      <c r="BQO76" s="64"/>
      <c r="BQP76" s="64"/>
      <c r="BQQ76" s="64"/>
      <c r="BQR76" s="64"/>
      <c r="BQS76" s="64"/>
      <c r="BQT76" s="64"/>
      <c r="BQU76" s="64"/>
      <c r="BQV76" s="64"/>
      <c r="BQW76" s="64"/>
      <c r="BQX76" s="64"/>
      <c r="BQY76" s="64"/>
      <c r="BQZ76" s="64"/>
      <c r="BRA76" s="64"/>
      <c r="BRB76" s="64"/>
      <c r="BRC76" s="64"/>
      <c r="BRD76" s="64"/>
      <c r="BRE76" s="64"/>
      <c r="BRF76" s="64"/>
      <c r="BRG76" s="64"/>
      <c r="BRH76" s="64"/>
      <c r="BRI76" s="64"/>
      <c r="BRJ76" s="64"/>
      <c r="BRK76" s="64"/>
      <c r="BRL76" s="64"/>
      <c r="BRM76" s="64"/>
      <c r="BRN76" s="64"/>
      <c r="BRO76" s="64"/>
      <c r="BRP76" s="64"/>
      <c r="BRQ76" s="64"/>
      <c r="BRR76" s="64"/>
      <c r="BRS76" s="64"/>
      <c r="BRT76" s="64"/>
      <c r="BRU76" s="64"/>
      <c r="BRV76" s="64"/>
      <c r="BRW76" s="64"/>
      <c r="BRX76" s="64"/>
      <c r="BRY76" s="64"/>
      <c r="BRZ76" s="64"/>
      <c r="BSA76" s="64"/>
      <c r="BSB76" s="64"/>
      <c r="BSC76" s="64"/>
      <c r="BSD76" s="64"/>
      <c r="BSE76" s="64"/>
      <c r="BSF76" s="64"/>
      <c r="BSG76" s="64"/>
      <c r="BSH76" s="64"/>
      <c r="BSI76" s="64"/>
      <c r="BSJ76" s="64"/>
      <c r="BSK76" s="64"/>
      <c r="BSL76" s="64"/>
      <c r="BSM76" s="64"/>
      <c r="BSN76" s="64"/>
      <c r="BSO76" s="64"/>
      <c r="BSP76" s="64"/>
      <c r="BSQ76" s="64"/>
      <c r="BSR76" s="64"/>
      <c r="BSS76" s="64"/>
      <c r="BST76" s="64"/>
      <c r="BSU76" s="64"/>
      <c r="BSV76" s="64"/>
      <c r="BSW76" s="64"/>
      <c r="BSX76" s="64"/>
      <c r="BSY76" s="64"/>
      <c r="BSZ76" s="64"/>
      <c r="BTA76" s="64"/>
      <c r="BTB76" s="64"/>
      <c r="BTC76" s="64"/>
      <c r="BTD76" s="64"/>
      <c r="BTE76" s="64"/>
      <c r="BTF76" s="64"/>
      <c r="BTG76" s="64"/>
      <c r="BTH76" s="64"/>
      <c r="BTI76" s="64"/>
      <c r="BTJ76" s="64"/>
      <c r="BTK76" s="64"/>
      <c r="BTL76" s="64"/>
      <c r="BTM76" s="64"/>
      <c r="BTN76" s="64"/>
      <c r="BTO76" s="64"/>
      <c r="BTP76" s="64"/>
      <c r="BTQ76" s="64"/>
      <c r="BTR76" s="64"/>
      <c r="BTS76" s="64"/>
      <c r="BTT76" s="64"/>
      <c r="BTU76" s="64"/>
      <c r="BTV76" s="64"/>
      <c r="BTW76" s="64"/>
      <c r="BTX76" s="64"/>
      <c r="BTY76" s="64"/>
      <c r="BTZ76" s="64"/>
      <c r="BUA76" s="64"/>
      <c r="BUB76" s="64"/>
      <c r="BUC76" s="64"/>
      <c r="BUD76" s="64"/>
      <c r="BUE76" s="64"/>
      <c r="BUF76" s="64"/>
      <c r="BUG76" s="64"/>
      <c r="BUH76" s="64"/>
      <c r="BUI76" s="64"/>
      <c r="BUJ76" s="64"/>
      <c r="BUK76" s="64"/>
      <c r="BUL76" s="64"/>
      <c r="BUM76" s="64"/>
      <c r="BUN76" s="64"/>
      <c r="BUO76" s="64"/>
      <c r="BUP76" s="64"/>
      <c r="BUQ76" s="64"/>
      <c r="BUR76" s="64"/>
      <c r="BUS76" s="64"/>
      <c r="BUT76" s="64"/>
      <c r="BUU76" s="64"/>
      <c r="BUV76" s="64"/>
      <c r="BUW76" s="64"/>
      <c r="BUX76" s="64"/>
      <c r="BUY76" s="64"/>
      <c r="BUZ76" s="64"/>
      <c r="BVA76" s="64"/>
      <c r="BVB76" s="64"/>
      <c r="BVC76" s="64"/>
      <c r="BVD76" s="64"/>
      <c r="BVE76" s="64"/>
      <c r="BVF76" s="64"/>
      <c r="BVG76" s="64"/>
      <c r="BVH76" s="64"/>
      <c r="BVI76" s="64"/>
      <c r="BVJ76" s="64"/>
      <c r="BVK76" s="64"/>
      <c r="BVL76" s="64"/>
      <c r="BVM76" s="64"/>
      <c r="BVN76" s="64"/>
      <c r="BVO76" s="64"/>
      <c r="BVP76" s="64"/>
      <c r="BVQ76" s="64"/>
      <c r="BVR76" s="64"/>
      <c r="BVS76" s="64"/>
      <c r="BVT76" s="64"/>
      <c r="BVU76" s="64"/>
      <c r="BVV76" s="64"/>
      <c r="BVW76" s="64"/>
      <c r="BVX76" s="64"/>
      <c r="BVY76" s="64"/>
      <c r="BVZ76" s="64"/>
      <c r="BWA76" s="64"/>
      <c r="BWB76" s="64"/>
      <c r="BWC76" s="64"/>
      <c r="BWD76" s="64"/>
      <c r="BWE76" s="64"/>
      <c r="BWF76" s="64"/>
      <c r="BWG76" s="64"/>
      <c r="BWH76" s="64"/>
      <c r="BWI76" s="64"/>
      <c r="BWJ76" s="64"/>
      <c r="BWK76" s="64"/>
      <c r="BWL76" s="64"/>
      <c r="BWM76" s="64"/>
      <c r="BWN76" s="64"/>
      <c r="BWO76" s="64"/>
      <c r="BWP76" s="64"/>
      <c r="BWQ76" s="64"/>
      <c r="BWR76" s="64"/>
      <c r="BWS76" s="64"/>
      <c r="BWT76" s="64"/>
      <c r="BWU76" s="64"/>
      <c r="BWV76" s="64"/>
      <c r="BWW76" s="64"/>
      <c r="BWX76" s="64"/>
      <c r="BWY76" s="64"/>
      <c r="BWZ76" s="64"/>
      <c r="BXA76" s="64"/>
      <c r="BXB76" s="64"/>
      <c r="BXC76" s="64"/>
      <c r="BXD76" s="64"/>
      <c r="BXE76" s="64"/>
      <c r="BXF76" s="64"/>
      <c r="BXG76" s="64"/>
      <c r="BXH76" s="64"/>
      <c r="BXI76" s="64"/>
      <c r="BXJ76" s="64"/>
      <c r="BXK76" s="64"/>
      <c r="BXL76" s="64"/>
      <c r="BXM76" s="64"/>
      <c r="BXN76" s="64"/>
      <c r="BXO76" s="64"/>
      <c r="BXP76" s="64"/>
      <c r="BXQ76" s="64"/>
      <c r="BXR76" s="64"/>
      <c r="BXS76" s="64"/>
      <c r="BXT76" s="64"/>
      <c r="BXU76" s="64"/>
      <c r="BXV76" s="64"/>
      <c r="BXW76" s="64"/>
      <c r="BXX76" s="64"/>
      <c r="BXY76" s="64"/>
      <c r="BXZ76" s="64"/>
      <c r="BYA76" s="64"/>
      <c r="BYB76" s="64"/>
      <c r="BYC76" s="64"/>
      <c r="BYD76" s="64"/>
      <c r="BYE76" s="64"/>
      <c r="BYF76" s="64"/>
      <c r="BYG76" s="64"/>
      <c r="BYH76" s="64"/>
      <c r="BYI76" s="64"/>
      <c r="BYJ76" s="64"/>
      <c r="BYK76" s="64"/>
      <c r="BYL76" s="64"/>
      <c r="BYM76" s="64"/>
      <c r="BYN76" s="64"/>
      <c r="BYO76" s="64"/>
      <c r="BYP76" s="64"/>
      <c r="BYQ76" s="64"/>
      <c r="BYR76" s="64"/>
      <c r="BYS76" s="64"/>
      <c r="BYT76" s="64"/>
      <c r="BYU76" s="64"/>
      <c r="BYV76" s="64"/>
      <c r="BYW76" s="64"/>
      <c r="BYX76" s="64"/>
      <c r="BYY76" s="64"/>
      <c r="BYZ76" s="64"/>
      <c r="BZA76" s="64"/>
      <c r="BZB76" s="64"/>
      <c r="BZC76" s="64"/>
      <c r="BZD76" s="64"/>
      <c r="BZE76" s="64"/>
      <c r="BZF76" s="64"/>
      <c r="BZG76" s="64"/>
      <c r="BZH76" s="64"/>
      <c r="BZI76" s="64"/>
      <c r="BZJ76" s="64"/>
      <c r="BZK76" s="64"/>
      <c r="BZL76" s="64"/>
      <c r="BZM76" s="64"/>
      <c r="BZN76" s="64"/>
      <c r="BZO76" s="64"/>
      <c r="BZP76" s="64"/>
      <c r="BZQ76" s="64"/>
      <c r="BZR76" s="64"/>
      <c r="BZS76" s="64"/>
      <c r="BZT76" s="64"/>
      <c r="BZU76" s="64"/>
      <c r="BZV76" s="64"/>
      <c r="BZW76" s="64"/>
      <c r="BZX76" s="64"/>
      <c r="BZY76" s="64"/>
      <c r="BZZ76" s="64"/>
      <c r="CAA76" s="64"/>
      <c r="CAB76" s="64"/>
      <c r="CAC76" s="64"/>
      <c r="CAD76" s="64"/>
      <c r="CAE76" s="64"/>
      <c r="CAF76" s="64"/>
      <c r="CAG76" s="64"/>
      <c r="CAH76" s="64"/>
      <c r="CAI76" s="64"/>
      <c r="CAJ76" s="64"/>
      <c r="CAK76" s="64"/>
      <c r="CAL76" s="64"/>
      <c r="CAM76" s="64"/>
      <c r="CAN76" s="64"/>
      <c r="CAO76" s="64"/>
      <c r="CAP76" s="64"/>
      <c r="CAQ76" s="64"/>
      <c r="CAR76" s="64"/>
      <c r="CAS76" s="64"/>
      <c r="CAT76" s="64"/>
      <c r="CAU76" s="64"/>
      <c r="CAV76" s="64"/>
      <c r="CAW76" s="64"/>
      <c r="CAX76" s="64"/>
      <c r="CAY76" s="64"/>
      <c r="CAZ76" s="64"/>
      <c r="CBA76" s="64"/>
      <c r="CBB76" s="64"/>
      <c r="CBC76" s="64"/>
      <c r="CBD76" s="64"/>
      <c r="CBE76" s="64"/>
      <c r="CBF76" s="64"/>
      <c r="CBG76" s="64"/>
      <c r="CBH76" s="64"/>
      <c r="CBI76" s="64"/>
      <c r="CBJ76" s="64"/>
      <c r="CBK76" s="64"/>
      <c r="CBL76" s="64"/>
      <c r="CBM76" s="64"/>
      <c r="CBN76" s="64"/>
      <c r="CBO76" s="64"/>
      <c r="CBP76" s="64"/>
      <c r="CBQ76" s="64"/>
      <c r="CBR76" s="64"/>
      <c r="CBS76" s="64"/>
      <c r="CBT76" s="64"/>
      <c r="CBU76" s="64"/>
      <c r="CBV76" s="64"/>
      <c r="CBW76" s="64"/>
      <c r="CBX76" s="64"/>
      <c r="CBY76" s="64"/>
      <c r="CBZ76" s="64"/>
      <c r="CCA76" s="64"/>
      <c r="CCB76" s="64"/>
      <c r="CCC76" s="64"/>
      <c r="CCD76" s="64"/>
      <c r="CCE76" s="64"/>
      <c r="CCF76" s="64"/>
      <c r="CCG76" s="64"/>
      <c r="CCH76" s="64"/>
      <c r="CCI76" s="64"/>
      <c r="CCJ76" s="64"/>
      <c r="CCK76" s="64"/>
      <c r="CCL76" s="64"/>
      <c r="CCM76" s="64"/>
      <c r="CCN76" s="64"/>
      <c r="CCO76" s="64"/>
      <c r="CCP76" s="64"/>
      <c r="CCQ76" s="64"/>
      <c r="CCR76" s="64"/>
      <c r="CCS76" s="64"/>
      <c r="CCT76" s="64"/>
      <c r="CCU76" s="64"/>
      <c r="CCV76" s="64"/>
      <c r="CCW76" s="64"/>
      <c r="CCX76" s="64"/>
      <c r="CCY76" s="64"/>
      <c r="CCZ76" s="64"/>
      <c r="CDA76" s="64"/>
      <c r="CDB76" s="64"/>
      <c r="CDC76" s="64"/>
      <c r="CDD76" s="64"/>
      <c r="CDE76" s="64"/>
      <c r="CDF76" s="64"/>
      <c r="CDG76" s="64"/>
      <c r="CDH76" s="64"/>
      <c r="CDI76" s="64"/>
      <c r="CDJ76" s="64"/>
      <c r="CDK76" s="64"/>
      <c r="CDL76" s="64"/>
      <c r="CDM76" s="64"/>
      <c r="CDN76" s="64"/>
      <c r="CDO76" s="64"/>
      <c r="CDP76" s="64"/>
      <c r="CDQ76" s="64"/>
      <c r="CDR76" s="64"/>
      <c r="CDS76" s="64"/>
      <c r="CDT76" s="64"/>
      <c r="CDU76" s="64"/>
      <c r="CDV76" s="64"/>
      <c r="CDW76" s="64"/>
      <c r="CDX76" s="64"/>
      <c r="CDY76" s="64"/>
      <c r="CDZ76" s="64"/>
      <c r="CEA76" s="64"/>
      <c r="CEB76" s="64"/>
      <c r="CEC76" s="64"/>
      <c r="CED76" s="64"/>
      <c r="CEE76" s="64"/>
      <c r="CEF76" s="64"/>
      <c r="CEG76" s="64"/>
      <c r="CEH76" s="64"/>
      <c r="CEI76" s="64"/>
      <c r="CEJ76" s="64"/>
      <c r="CEK76" s="64"/>
      <c r="CEL76" s="64"/>
      <c r="CEM76" s="64"/>
      <c r="CEN76" s="64"/>
      <c r="CEO76" s="64"/>
      <c r="CEP76" s="64"/>
      <c r="CEQ76" s="64"/>
      <c r="CER76" s="64"/>
      <c r="CES76" s="64"/>
      <c r="CET76" s="64"/>
      <c r="CEU76" s="64"/>
      <c r="CEV76" s="64"/>
      <c r="CEW76" s="64"/>
      <c r="CEX76" s="64"/>
      <c r="CEY76" s="64"/>
      <c r="CEZ76" s="64"/>
      <c r="CFA76" s="64"/>
      <c r="CFB76" s="64"/>
      <c r="CFC76" s="64"/>
      <c r="CFD76" s="64"/>
      <c r="CFE76" s="64"/>
      <c r="CFF76" s="64"/>
      <c r="CFG76" s="64"/>
      <c r="CFH76" s="64"/>
      <c r="CFI76" s="64"/>
      <c r="CFJ76" s="64"/>
      <c r="CFK76" s="64"/>
      <c r="CFL76" s="64"/>
      <c r="CFM76" s="64"/>
      <c r="CFN76" s="64"/>
      <c r="CFO76" s="64"/>
      <c r="CFP76" s="64"/>
      <c r="CFQ76" s="64"/>
      <c r="CFR76" s="64"/>
      <c r="CFS76" s="64"/>
      <c r="CFT76" s="64"/>
      <c r="CFU76" s="64"/>
      <c r="CFV76" s="64"/>
      <c r="CFW76" s="64"/>
      <c r="CFX76" s="64"/>
      <c r="CFY76" s="64"/>
      <c r="CFZ76" s="64"/>
      <c r="CGA76" s="64"/>
      <c r="CGB76" s="64"/>
      <c r="CGC76" s="64"/>
      <c r="CGD76" s="64"/>
      <c r="CGE76" s="64"/>
      <c r="CGF76" s="64"/>
      <c r="CGG76" s="64"/>
      <c r="CGH76" s="64"/>
      <c r="CGI76" s="64"/>
      <c r="CGJ76" s="64"/>
      <c r="CGK76" s="64"/>
      <c r="CGL76" s="64"/>
      <c r="CGM76" s="64"/>
      <c r="CGN76" s="64"/>
      <c r="CGO76" s="64"/>
      <c r="CGP76" s="64"/>
      <c r="CGQ76" s="64"/>
      <c r="CGR76" s="64"/>
      <c r="CGS76" s="64"/>
      <c r="CGT76" s="64"/>
      <c r="CGU76" s="64"/>
      <c r="CGV76" s="64"/>
      <c r="CGW76" s="64"/>
      <c r="CGX76" s="64"/>
      <c r="CGY76" s="64"/>
      <c r="CGZ76" s="64"/>
      <c r="CHA76" s="64"/>
      <c r="CHB76" s="64"/>
      <c r="CHC76" s="64"/>
      <c r="CHD76" s="64"/>
      <c r="CHE76" s="64"/>
      <c r="CHF76" s="64"/>
      <c r="CHG76" s="64"/>
      <c r="CHH76" s="64"/>
      <c r="CHI76" s="64"/>
      <c r="CHJ76" s="64"/>
      <c r="CHK76" s="64"/>
      <c r="CHL76" s="64"/>
      <c r="CHM76" s="64"/>
      <c r="CHN76" s="64"/>
      <c r="CHO76" s="64"/>
      <c r="CHP76" s="64"/>
      <c r="CHQ76" s="64"/>
      <c r="CHR76" s="64"/>
      <c r="CHS76" s="64"/>
      <c r="CHT76" s="64"/>
      <c r="CHU76" s="64"/>
      <c r="CHV76" s="64"/>
      <c r="CHW76" s="64"/>
      <c r="CHX76" s="64"/>
      <c r="CHY76" s="64"/>
      <c r="CHZ76" s="64"/>
      <c r="CIA76" s="64"/>
      <c r="CIB76" s="64"/>
      <c r="CIC76" s="64"/>
      <c r="CID76" s="64"/>
      <c r="CIE76" s="64"/>
      <c r="CIF76" s="64"/>
      <c r="CIG76" s="64"/>
      <c r="CIH76" s="64"/>
      <c r="CII76" s="64"/>
      <c r="CIJ76" s="64"/>
      <c r="CIK76" s="64"/>
      <c r="CIL76" s="64"/>
      <c r="CIM76" s="64"/>
      <c r="CIN76" s="64"/>
      <c r="CIO76" s="64"/>
      <c r="CIP76" s="64"/>
      <c r="CIQ76" s="64"/>
      <c r="CIR76" s="64"/>
      <c r="CIS76" s="64"/>
      <c r="CIT76" s="64"/>
      <c r="CIU76" s="64"/>
      <c r="CIV76" s="64"/>
      <c r="CIW76" s="64"/>
      <c r="CIX76" s="64"/>
      <c r="CIY76" s="64"/>
      <c r="CIZ76" s="64"/>
      <c r="CJA76" s="64"/>
      <c r="CJB76" s="64"/>
      <c r="CJC76" s="64"/>
      <c r="CJD76" s="64"/>
      <c r="CJE76" s="64"/>
      <c r="CJF76" s="64"/>
      <c r="CJG76" s="64"/>
      <c r="CJH76" s="64"/>
      <c r="CJI76" s="64"/>
      <c r="CJJ76" s="64"/>
      <c r="CJK76" s="64"/>
      <c r="CJL76" s="64"/>
      <c r="CJM76" s="64"/>
      <c r="CJN76" s="64"/>
      <c r="CJO76" s="64"/>
      <c r="CJP76" s="64"/>
      <c r="CJQ76" s="64"/>
      <c r="CJR76" s="64"/>
      <c r="CJS76" s="64"/>
      <c r="CJT76" s="64"/>
      <c r="CJU76" s="64"/>
      <c r="CJV76" s="64"/>
      <c r="CJW76" s="64"/>
      <c r="CJX76" s="64"/>
      <c r="CJY76" s="64"/>
      <c r="CJZ76" s="64"/>
      <c r="CKA76" s="64"/>
      <c r="CKB76" s="64"/>
      <c r="CKC76" s="64"/>
      <c r="CKD76" s="64"/>
      <c r="CKE76" s="64"/>
      <c r="CKF76" s="64"/>
      <c r="CKG76" s="64"/>
      <c r="CKH76" s="64"/>
      <c r="CKI76" s="64"/>
      <c r="CKJ76" s="64"/>
      <c r="CKK76" s="64"/>
      <c r="CKL76" s="64"/>
      <c r="CKM76" s="64"/>
      <c r="CKN76" s="64"/>
      <c r="CKO76" s="64"/>
      <c r="CKP76" s="64"/>
      <c r="CKQ76" s="64"/>
      <c r="CKR76" s="64"/>
      <c r="CKS76" s="64"/>
      <c r="CKT76" s="64"/>
      <c r="CKU76" s="64"/>
      <c r="CKV76" s="64"/>
      <c r="CKW76" s="64"/>
      <c r="CKX76" s="64"/>
      <c r="CKY76" s="64"/>
      <c r="CKZ76" s="64"/>
      <c r="CLA76" s="64"/>
      <c r="CLB76" s="64"/>
      <c r="CLC76" s="64"/>
      <c r="CLD76" s="64"/>
      <c r="CLE76" s="64"/>
      <c r="CLF76" s="64"/>
      <c r="CLG76" s="64"/>
      <c r="CLH76" s="64"/>
      <c r="CLI76" s="64"/>
      <c r="CLJ76" s="64"/>
      <c r="CLK76" s="64"/>
      <c r="CLL76" s="64"/>
      <c r="CLM76" s="64"/>
      <c r="CLN76" s="64"/>
      <c r="CLO76" s="64"/>
      <c r="CLP76" s="64"/>
      <c r="CLQ76" s="64"/>
      <c r="CLR76" s="64"/>
      <c r="CLS76" s="64"/>
      <c r="CLT76" s="64"/>
      <c r="CLU76" s="64"/>
      <c r="CLV76" s="64"/>
      <c r="CLW76" s="64"/>
      <c r="CLX76" s="64"/>
      <c r="CLY76" s="64"/>
      <c r="CLZ76" s="64"/>
      <c r="CMA76" s="64"/>
      <c r="CMB76" s="64"/>
      <c r="CMC76" s="64"/>
      <c r="CMD76" s="64"/>
      <c r="CME76" s="64"/>
      <c r="CMF76" s="64"/>
      <c r="CMG76" s="64"/>
      <c r="CMH76" s="64"/>
      <c r="CMI76" s="64"/>
      <c r="CMJ76" s="64"/>
      <c r="CMK76" s="64"/>
      <c r="CML76" s="64"/>
      <c r="CMM76" s="64"/>
      <c r="CMN76" s="64"/>
      <c r="CMO76" s="64"/>
      <c r="CMP76" s="64"/>
      <c r="CMQ76" s="64"/>
      <c r="CMR76" s="64"/>
      <c r="CMS76" s="64"/>
      <c r="CMT76" s="64"/>
      <c r="CMU76" s="64"/>
      <c r="CMV76" s="64"/>
      <c r="CMW76" s="64"/>
      <c r="CMX76" s="64"/>
      <c r="CMY76" s="64"/>
      <c r="CMZ76" s="64"/>
      <c r="CNA76" s="64"/>
      <c r="CNB76" s="64"/>
      <c r="CNC76" s="64"/>
      <c r="CND76" s="64"/>
      <c r="CNE76" s="64"/>
      <c r="CNF76" s="64"/>
      <c r="CNG76" s="64"/>
      <c r="CNH76" s="64"/>
      <c r="CNI76" s="64"/>
      <c r="CNJ76" s="64"/>
      <c r="CNK76" s="64"/>
      <c r="CNL76" s="64"/>
      <c r="CNM76" s="64"/>
      <c r="CNN76" s="64"/>
      <c r="CNO76" s="64"/>
      <c r="CNP76" s="64"/>
      <c r="CNQ76" s="64"/>
      <c r="CNR76" s="64"/>
      <c r="CNS76" s="64"/>
      <c r="CNT76" s="64"/>
      <c r="CNU76" s="64"/>
      <c r="CNV76" s="64"/>
      <c r="CNW76" s="64"/>
      <c r="CNX76" s="64"/>
      <c r="CNY76" s="64"/>
      <c r="CNZ76" s="64"/>
      <c r="COA76" s="64"/>
      <c r="COB76" s="64"/>
      <c r="COC76" s="64"/>
      <c r="COD76" s="64"/>
      <c r="COE76" s="64"/>
      <c r="COF76" s="64"/>
      <c r="COG76" s="64"/>
      <c r="COH76" s="64"/>
      <c r="COI76" s="64"/>
      <c r="COJ76" s="64"/>
      <c r="COK76" s="64"/>
      <c r="COL76" s="64"/>
      <c r="COM76" s="64"/>
      <c r="CON76" s="64"/>
      <c r="COO76" s="64"/>
      <c r="COP76" s="64"/>
      <c r="COQ76" s="64"/>
      <c r="COR76" s="64"/>
      <c r="COS76" s="64"/>
      <c r="COT76" s="64"/>
      <c r="COU76" s="64"/>
      <c r="COV76" s="64"/>
      <c r="COW76" s="64"/>
      <c r="COX76" s="64"/>
      <c r="COY76" s="64"/>
      <c r="COZ76" s="64"/>
      <c r="CPA76" s="64"/>
      <c r="CPB76" s="64"/>
      <c r="CPC76" s="64"/>
      <c r="CPD76" s="64"/>
      <c r="CPE76" s="64"/>
      <c r="CPF76" s="64"/>
      <c r="CPG76" s="64"/>
      <c r="CPH76" s="64"/>
      <c r="CPI76" s="64"/>
      <c r="CPJ76" s="64"/>
      <c r="CPK76" s="64"/>
      <c r="CPL76" s="64"/>
      <c r="CPM76" s="64"/>
      <c r="CPN76" s="64"/>
      <c r="CPO76" s="64"/>
      <c r="CPP76" s="64"/>
      <c r="CPQ76" s="64"/>
      <c r="CPR76" s="64"/>
      <c r="CPS76" s="64"/>
      <c r="CPT76" s="64"/>
      <c r="CPU76" s="64"/>
      <c r="CPV76" s="64"/>
      <c r="CPW76" s="64"/>
      <c r="CPX76" s="64"/>
      <c r="CPY76" s="64"/>
      <c r="CPZ76" s="64"/>
      <c r="CQA76" s="64"/>
      <c r="CQB76" s="64"/>
      <c r="CQC76" s="64"/>
      <c r="CQD76" s="64"/>
      <c r="CQE76" s="64"/>
      <c r="CQF76" s="64"/>
      <c r="CQG76" s="64"/>
      <c r="CQH76" s="64"/>
      <c r="CQI76" s="64"/>
      <c r="CQJ76" s="64"/>
      <c r="CQK76" s="64"/>
      <c r="CQL76" s="64"/>
      <c r="CQM76" s="64"/>
      <c r="CQN76" s="64"/>
      <c r="CQO76" s="64"/>
      <c r="CQP76" s="64"/>
      <c r="CQQ76" s="64"/>
      <c r="CQR76" s="64"/>
      <c r="CQS76" s="64"/>
      <c r="CQT76" s="64"/>
      <c r="CQU76" s="64"/>
      <c r="CQV76" s="64"/>
      <c r="CQW76" s="64"/>
      <c r="CQX76" s="64"/>
      <c r="CQY76" s="64"/>
      <c r="CQZ76" s="64"/>
      <c r="CRA76" s="64"/>
      <c r="CRB76" s="64"/>
      <c r="CRC76" s="64"/>
      <c r="CRD76" s="64"/>
      <c r="CRE76" s="64"/>
      <c r="CRF76" s="64"/>
      <c r="CRG76" s="64"/>
      <c r="CRH76" s="64"/>
      <c r="CRI76" s="64"/>
      <c r="CRJ76" s="64"/>
      <c r="CRK76" s="64"/>
      <c r="CRL76" s="64"/>
      <c r="CRM76" s="64"/>
      <c r="CRN76" s="64"/>
      <c r="CRO76" s="64"/>
      <c r="CRP76" s="64"/>
      <c r="CRQ76" s="64"/>
      <c r="CRR76" s="64"/>
      <c r="CRS76" s="64"/>
      <c r="CRT76" s="64"/>
      <c r="CRU76" s="64"/>
      <c r="CRV76" s="64"/>
      <c r="CRW76" s="64"/>
      <c r="CRX76" s="64"/>
      <c r="CRY76" s="64"/>
      <c r="CRZ76" s="64"/>
      <c r="CSA76" s="64"/>
      <c r="CSB76" s="64"/>
      <c r="CSC76" s="64"/>
      <c r="CSD76" s="64"/>
      <c r="CSE76" s="64"/>
      <c r="CSF76" s="64"/>
      <c r="CSG76" s="64"/>
      <c r="CSH76" s="64"/>
      <c r="CSI76" s="64"/>
      <c r="CSJ76" s="64"/>
      <c r="CSK76" s="64"/>
      <c r="CSL76" s="64"/>
      <c r="CSM76" s="64"/>
      <c r="CSN76" s="64"/>
      <c r="CSO76" s="64"/>
      <c r="CSP76" s="64"/>
      <c r="CSQ76" s="64"/>
      <c r="CSR76" s="64"/>
      <c r="CSS76" s="64"/>
      <c r="CST76" s="64"/>
      <c r="CSU76" s="64"/>
      <c r="CSV76" s="64"/>
      <c r="CSW76" s="64"/>
      <c r="CSX76" s="64"/>
      <c r="CSY76" s="64"/>
      <c r="CSZ76" s="64"/>
      <c r="CTA76" s="64"/>
      <c r="CTB76" s="64"/>
      <c r="CTC76" s="64"/>
      <c r="CTD76" s="64"/>
      <c r="CTE76" s="64"/>
      <c r="CTF76" s="64"/>
      <c r="CTG76" s="64"/>
      <c r="CTH76" s="64"/>
      <c r="CTI76" s="64"/>
      <c r="CTJ76" s="64"/>
      <c r="CTK76" s="64"/>
      <c r="CTL76" s="64"/>
      <c r="CTM76" s="64"/>
      <c r="CTN76" s="64"/>
      <c r="CTO76" s="64"/>
      <c r="CTP76" s="64"/>
      <c r="CTQ76" s="64"/>
      <c r="CTR76" s="64"/>
      <c r="CTS76" s="64"/>
      <c r="CTT76" s="64"/>
      <c r="CTU76" s="64"/>
      <c r="CTV76" s="64"/>
      <c r="CTW76" s="64"/>
      <c r="CTX76" s="64"/>
      <c r="CTY76" s="64"/>
      <c r="CTZ76" s="64"/>
      <c r="CUA76" s="64"/>
      <c r="CUB76" s="64"/>
      <c r="CUC76" s="64"/>
      <c r="CUD76" s="64"/>
      <c r="CUE76" s="64"/>
      <c r="CUF76" s="64"/>
      <c r="CUG76" s="64"/>
      <c r="CUH76" s="64"/>
      <c r="CUI76" s="64"/>
      <c r="CUJ76" s="64"/>
      <c r="CUK76" s="64"/>
      <c r="CUL76" s="64"/>
      <c r="CUM76" s="64"/>
      <c r="CUN76" s="64"/>
      <c r="CUO76" s="64"/>
      <c r="CUP76" s="64"/>
      <c r="CUQ76" s="64"/>
      <c r="CUR76" s="64"/>
      <c r="CUS76" s="64"/>
      <c r="CUT76" s="64"/>
      <c r="CUU76" s="64"/>
      <c r="CUV76" s="64"/>
      <c r="CUW76" s="64"/>
      <c r="CUX76" s="64"/>
      <c r="CUY76" s="64"/>
      <c r="CUZ76" s="64"/>
      <c r="CVA76" s="64"/>
      <c r="CVB76" s="64"/>
      <c r="CVC76" s="64"/>
      <c r="CVD76" s="64"/>
      <c r="CVE76" s="64"/>
      <c r="CVF76" s="64"/>
      <c r="CVG76" s="64"/>
      <c r="CVH76" s="64"/>
      <c r="CVI76" s="64"/>
      <c r="CVJ76" s="64"/>
      <c r="CVK76" s="64"/>
      <c r="CVL76" s="64"/>
      <c r="CVM76" s="64"/>
      <c r="CVN76" s="64"/>
      <c r="CVO76" s="64"/>
      <c r="CVP76" s="64"/>
      <c r="CVQ76" s="64"/>
      <c r="CVR76" s="64"/>
      <c r="CVS76" s="64"/>
      <c r="CVT76" s="64"/>
      <c r="CVU76" s="64"/>
      <c r="CVV76" s="64"/>
      <c r="CVW76" s="64"/>
      <c r="CVX76" s="64"/>
      <c r="CVY76" s="64"/>
      <c r="CVZ76" s="64"/>
      <c r="CWA76" s="64"/>
      <c r="CWB76" s="64"/>
      <c r="CWC76" s="64"/>
      <c r="CWD76" s="64"/>
      <c r="CWE76" s="64"/>
      <c r="CWF76" s="64"/>
      <c r="CWG76" s="64"/>
      <c r="CWH76" s="64"/>
      <c r="CWI76" s="64"/>
      <c r="CWJ76" s="64"/>
      <c r="CWK76" s="64"/>
      <c r="CWL76" s="64"/>
      <c r="CWM76" s="64"/>
      <c r="CWN76" s="64"/>
      <c r="CWO76" s="64"/>
      <c r="CWP76" s="64"/>
      <c r="CWQ76" s="64"/>
      <c r="CWR76" s="64"/>
      <c r="CWS76" s="64"/>
      <c r="CWT76" s="64"/>
      <c r="CWU76" s="64"/>
      <c r="CWV76" s="64"/>
      <c r="CWW76" s="64"/>
      <c r="CWX76" s="64"/>
      <c r="CWY76" s="64"/>
      <c r="CWZ76" s="64"/>
      <c r="CXA76" s="64"/>
      <c r="CXB76" s="64"/>
      <c r="CXC76" s="64"/>
      <c r="CXD76" s="64"/>
      <c r="CXE76" s="64"/>
      <c r="CXF76" s="64"/>
      <c r="CXG76" s="64"/>
      <c r="CXH76" s="64"/>
      <c r="CXI76" s="64"/>
      <c r="CXJ76" s="64"/>
      <c r="CXK76" s="64"/>
      <c r="CXL76" s="64"/>
      <c r="CXM76" s="64"/>
      <c r="CXN76" s="64"/>
      <c r="CXO76" s="64"/>
      <c r="CXP76" s="64"/>
      <c r="CXQ76" s="64"/>
      <c r="CXR76" s="64"/>
      <c r="CXS76" s="64"/>
      <c r="CXT76" s="64"/>
      <c r="CXU76" s="64"/>
      <c r="CXV76" s="64"/>
      <c r="CXW76" s="64"/>
      <c r="CXX76" s="64"/>
      <c r="CXY76" s="64"/>
      <c r="CXZ76" s="64"/>
      <c r="CYA76" s="64"/>
      <c r="CYB76" s="64"/>
      <c r="CYC76" s="64"/>
      <c r="CYD76" s="64"/>
      <c r="CYE76" s="64"/>
      <c r="CYF76" s="64"/>
      <c r="CYG76" s="64"/>
      <c r="CYH76" s="64"/>
      <c r="CYI76" s="64"/>
      <c r="CYJ76" s="64"/>
      <c r="CYK76" s="64"/>
      <c r="CYL76" s="64"/>
      <c r="CYM76" s="64"/>
      <c r="CYN76" s="64"/>
      <c r="CYO76" s="64"/>
      <c r="CYP76" s="64"/>
      <c r="CYQ76" s="64"/>
      <c r="CYR76" s="64"/>
      <c r="CYS76" s="64"/>
      <c r="CYT76" s="64"/>
      <c r="CYU76" s="64"/>
      <c r="CYV76" s="64"/>
      <c r="CYW76" s="64"/>
      <c r="CYX76" s="64"/>
      <c r="CYY76" s="64"/>
      <c r="CYZ76" s="64"/>
      <c r="CZA76" s="64"/>
      <c r="CZB76" s="64"/>
      <c r="CZC76" s="64"/>
      <c r="CZD76" s="64"/>
      <c r="CZE76" s="64"/>
      <c r="CZF76" s="64"/>
      <c r="CZG76" s="64"/>
      <c r="CZH76" s="64"/>
      <c r="CZI76" s="64"/>
      <c r="CZJ76" s="64"/>
      <c r="CZK76" s="64"/>
      <c r="CZL76" s="64"/>
      <c r="CZM76" s="64"/>
      <c r="CZN76" s="64"/>
      <c r="CZO76" s="64"/>
      <c r="CZP76" s="64"/>
      <c r="CZQ76" s="64"/>
      <c r="CZR76" s="64"/>
      <c r="CZS76" s="64"/>
      <c r="CZT76" s="64"/>
      <c r="CZU76" s="64"/>
      <c r="CZV76" s="64"/>
      <c r="CZW76" s="64"/>
      <c r="CZX76" s="64"/>
      <c r="CZY76" s="64"/>
      <c r="CZZ76" s="64"/>
      <c r="DAA76" s="64"/>
      <c r="DAB76" s="64"/>
      <c r="DAC76" s="64"/>
      <c r="DAD76" s="64"/>
      <c r="DAE76" s="64"/>
      <c r="DAF76" s="64"/>
      <c r="DAG76" s="64"/>
      <c r="DAH76" s="64"/>
      <c r="DAI76" s="64"/>
      <c r="DAJ76" s="64"/>
      <c r="DAK76" s="64"/>
      <c r="DAL76" s="64"/>
      <c r="DAM76" s="64"/>
      <c r="DAN76" s="64"/>
      <c r="DAO76" s="64"/>
      <c r="DAP76" s="64"/>
      <c r="DAQ76" s="64"/>
      <c r="DAR76" s="64"/>
      <c r="DAS76" s="64"/>
      <c r="DAT76" s="64"/>
      <c r="DAU76" s="64"/>
      <c r="DAV76" s="64"/>
      <c r="DAW76" s="64"/>
      <c r="DAX76" s="64"/>
      <c r="DAY76" s="64"/>
      <c r="DAZ76" s="64"/>
      <c r="DBA76" s="64"/>
      <c r="DBB76" s="64"/>
      <c r="DBC76" s="64"/>
      <c r="DBD76" s="64"/>
      <c r="DBE76" s="64"/>
      <c r="DBF76" s="64"/>
      <c r="DBG76" s="64"/>
      <c r="DBH76" s="64"/>
      <c r="DBI76" s="64"/>
      <c r="DBJ76" s="64"/>
      <c r="DBK76" s="64"/>
      <c r="DBL76" s="64"/>
      <c r="DBM76" s="64"/>
      <c r="DBN76" s="64"/>
      <c r="DBO76" s="64"/>
      <c r="DBP76" s="64"/>
      <c r="DBQ76" s="64"/>
      <c r="DBR76" s="64"/>
      <c r="DBS76" s="64"/>
      <c r="DBT76" s="64"/>
      <c r="DBU76" s="64"/>
      <c r="DBV76" s="64"/>
      <c r="DBW76" s="64"/>
      <c r="DBX76" s="64"/>
      <c r="DBY76" s="64"/>
      <c r="DBZ76" s="64"/>
      <c r="DCA76" s="64"/>
      <c r="DCB76" s="64"/>
      <c r="DCC76" s="64"/>
      <c r="DCD76" s="64"/>
      <c r="DCE76" s="64"/>
      <c r="DCF76" s="64"/>
      <c r="DCG76" s="64"/>
      <c r="DCH76" s="64"/>
      <c r="DCI76" s="64"/>
      <c r="DCJ76" s="64"/>
      <c r="DCK76" s="64"/>
      <c r="DCL76" s="64"/>
      <c r="DCM76" s="64"/>
      <c r="DCN76" s="64"/>
      <c r="DCO76" s="64"/>
      <c r="DCP76" s="64"/>
      <c r="DCQ76" s="64"/>
      <c r="DCR76" s="64"/>
      <c r="DCS76" s="64"/>
      <c r="DCT76" s="64"/>
      <c r="DCU76" s="64"/>
      <c r="DCV76" s="64"/>
      <c r="DCW76" s="64"/>
      <c r="DCX76" s="64"/>
      <c r="DCY76" s="64"/>
      <c r="DCZ76" s="64"/>
      <c r="DDA76" s="64"/>
      <c r="DDB76" s="64"/>
      <c r="DDC76" s="64"/>
      <c r="DDD76" s="64"/>
      <c r="DDE76" s="64"/>
      <c r="DDF76" s="64"/>
      <c r="DDG76" s="64"/>
      <c r="DDH76" s="64"/>
      <c r="DDI76" s="64"/>
      <c r="DDJ76" s="64"/>
      <c r="DDK76" s="64"/>
      <c r="DDL76" s="64"/>
      <c r="DDM76" s="64"/>
      <c r="DDN76" s="64"/>
      <c r="DDO76" s="64"/>
      <c r="DDP76" s="64"/>
      <c r="DDQ76" s="64"/>
      <c r="DDR76" s="64"/>
      <c r="DDS76" s="64"/>
      <c r="DDT76" s="64"/>
      <c r="DDU76" s="64"/>
      <c r="DDV76" s="64"/>
      <c r="DDW76" s="64"/>
      <c r="DDX76" s="64"/>
      <c r="DDY76" s="64"/>
      <c r="DDZ76" s="64"/>
      <c r="DEA76" s="64"/>
      <c r="DEB76" s="64"/>
      <c r="DEC76" s="64"/>
      <c r="DED76" s="64"/>
      <c r="DEE76" s="64"/>
      <c r="DEF76" s="64"/>
      <c r="DEG76" s="64"/>
      <c r="DEH76" s="64"/>
      <c r="DEI76" s="64"/>
      <c r="DEJ76" s="64"/>
      <c r="DEK76" s="64"/>
      <c r="DEL76" s="64"/>
      <c r="DEM76" s="64"/>
      <c r="DEN76" s="64"/>
      <c r="DEO76" s="64"/>
      <c r="DEP76" s="64"/>
      <c r="DEQ76" s="64"/>
      <c r="DER76" s="64"/>
      <c r="DES76" s="64"/>
      <c r="DET76" s="64"/>
      <c r="DEU76" s="64"/>
      <c r="DEV76" s="64"/>
      <c r="DEW76" s="64"/>
      <c r="DEX76" s="64"/>
      <c r="DEY76" s="64"/>
      <c r="DEZ76" s="64"/>
      <c r="DFA76" s="64"/>
      <c r="DFB76" s="64"/>
      <c r="DFC76" s="64"/>
      <c r="DFD76" s="64"/>
      <c r="DFE76" s="64"/>
      <c r="DFF76" s="64"/>
      <c r="DFG76" s="64"/>
      <c r="DFH76" s="64"/>
      <c r="DFI76" s="64"/>
      <c r="DFJ76" s="64"/>
      <c r="DFK76" s="64"/>
      <c r="DFL76" s="64"/>
      <c r="DFM76" s="64"/>
      <c r="DFN76" s="64"/>
      <c r="DFO76" s="64"/>
      <c r="DFP76" s="64"/>
      <c r="DFQ76" s="64"/>
      <c r="DFR76" s="64"/>
      <c r="DFS76" s="64"/>
      <c r="DFT76" s="64"/>
      <c r="DFU76" s="64"/>
      <c r="DFV76" s="64"/>
      <c r="DFW76" s="64"/>
      <c r="DFX76" s="64"/>
      <c r="DFY76" s="64"/>
      <c r="DFZ76" s="64"/>
      <c r="DGA76" s="64"/>
      <c r="DGB76" s="64"/>
      <c r="DGC76" s="64"/>
      <c r="DGD76" s="64"/>
      <c r="DGE76" s="64"/>
      <c r="DGF76" s="64"/>
      <c r="DGG76" s="64"/>
      <c r="DGH76" s="64"/>
      <c r="DGI76" s="64"/>
      <c r="DGJ76" s="64"/>
      <c r="DGK76" s="64"/>
      <c r="DGL76" s="64"/>
      <c r="DGM76" s="64"/>
      <c r="DGN76" s="64"/>
      <c r="DGO76" s="64"/>
      <c r="DGP76" s="64"/>
      <c r="DGQ76" s="64"/>
      <c r="DGR76" s="64"/>
      <c r="DGS76" s="64"/>
      <c r="DGT76" s="64"/>
      <c r="DGU76" s="64"/>
      <c r="DGV76" s="64"/>
      <c r="DGW76" s="64"/>
      <c r="DGX76" s="64"/>
      <c r="DGY76" s="64"/>
      <c r="DGZ76" s="64"/>
      <c r="DHA76" s="64"/>
      <c r="DHB76" s="64"/>
      <c r="DHC76" s="64"/>
      <c r="DHD76" s="64"/>
      <c r="DHE76" s="64"/>
      <c r="DHF76" s="64"/>
      <c r="DHG76" s="64"/>
      <c r="DHH76" s="64"/>
      <c r="DHI76" s="64"/>
      <c r="DHJ76" s="64"/>
      <c r="DHK76" s="64"/>
      <c r="DHL76" s="64"/>
      <c r="DHM76" s="64"/>
      <c r="DHN76" s="64"/>
      <c r="DHO76" s="64"/>
      <c r="DHP76" s="64"/>
      <c r="DHQ76" s="64"/>
      <c r="DHR76" s="64"/>
      <c r="DHS76" s="64"/>
      <c r="DHT76" s="64"/>
      <c r="DHU76" s="64"/>
      <c r="DHV76" s="64"/>
      <c r="DHW76" s="64"/>
      <c r="DHX76" s="64"/>
      <c r="DHY76" s="64"/>
      <c r="DHZ76" s="64"/>
      <c r="DIA76" s="64"/>
      <c r="DIB76" s="64"/>
      <c r="DIC76" s="64"/>
      <c r="DID76" s="64"/>
      <c r="DIE76" s="64"/>
      <c r="DIF76" s="64"/>
      <c r="DIG76" s="64"/>
      <c r="DIH76" s="64"/>
      <c r="DII76" s="64"/>
      <c r="DIJ76" s="64"/>
      <c r="DIK76" s="64"/>
      <c r="DIL76" s="64"/>
      <c r="DIM76" s="64"/>
      <c r="DIN76" s="64"/>
      <c r="DIO76" s="64"/>
      <c r="DIP76" s="64"/>
      <c r="DIQ76" s="64"/>
      <c r="DIR76" s="64"/>
      <c r="DIS76" s="64"/>
      <c r="DIT76" s="64"/>
      <c r="DIU76" s="64"/>
      <c r="DIV76" s="64"/>
      <c r="DIW76" s="64"/>
      <c r="DIX76" s="64"/>
      <c r="DIY76" s="64"/>
      <c r="DIZ76" s="64"/>
      <c r="DJA76" s="64"/>
      <c r="DJB76" s="64"/>
      <c r="DJC76" s="64"/>
      <c r="DJD76" s="64"/>
      <c r="DJE76" s="64"/>
      <c r="DJF76" s="64"/>
      <c r="DJG76" s="64"/>
      <c r="DJH76" s="64"/>
      <c r="DJI76" s="64"/>
      <c r="DJJ76" s="64"/>
      <c r="DJK76" s="64"/>
      <c r="DJL76" s="64"/>
      <c r="DJM76" s="64"/>
      <c r="DJN76" s="64"/>
      <c r="DJO76" s="64"/>
      <c r="DJP76" s="64"/>
      <c r="DJQ76" s="64"/>
      <c r="DJR76" s="64"/>
      <c r="DJS76" s="64"/>
      <c r="DJT76" s="64"/>
      <c r="DJU76" s="64"/>
      <c r="DJV76" s="64"/>
      <c r="DJW76" s="64"/>
      <c r="DJX76" s="64"/>
      <c r="DJY76" s="64"/>
      <c r="DJZ76" s="64"/>
      <c r="DKA76" s="64"/>
      <c r="DKB76" s="64"/>
      <c r="DKC76" s="64"/>
      <c r="DKD76" s="64"/>
      <c r="DKE76" s="64"/>
      <c r="DKF76" s="64"/>
      <c r="DKG76" s="64"/>
      <c r="DKH76" s="64"/>
      <c r="DKI76" s="64"/>
      <c r="DKJ76" s="64"/>
      <c r="DKK76" s="64"/>
      <c r="DKL76" s="64"/>
      <c r="DKM76" s="64"/>
      <c r="DKN76" s="64"/>
      <c r="DKO76" s="64"/>
      <c r="DKP76" s="64"/>
      <c r="DKQ76" s="64"/>
      <c r="DKR76" s="64"/>
      <c r="DKS76" s="64"/>
      <c r="DKT76" s="64"/>
      <c r="DKU76" s="64"/>
      <c r="DKV76" s="64"/>
      <c r="DKW76" s="64"/>
      <c r="DKX76" s="64"/>
      <c r="DKY76" s="64"/>
      <c r="DKZ76" s="64"/>
      <c r="DLA76" s="64"/>
      <c r="DLB76" s="64"/>
      <c r="DLC76" s="64"/>
      <c r="DLD76" s="64"/>
      <c r="DLE76" s="64"/>
      <c r="DLF76" s="64"/>
      <c r="DLG76" s="64"/>
      <c r="DLH76" s="64"/>
      <c r="DLI76" s="64"/>
      <c r="DLJ76" s="64"/>
      <c r="DLK76" s="64"/>
      <c r="DLL76" s="64"/>
      <c r="DLM76" s="64"/>
      <c r="DLN76" s="64"/>
      <c r="DLO76" s="64"/>
      <c r="DLP76" s="64"/>
      <c r="DLQ76" s="64"/>
      <c r="DLR76" s="64"/>
      <c r="DLS76" s="64"/>
      <c r="DLT76" s="64"/>
      <c r="DLU76" s="64"/>
      <c r="DLV76" s="64"/>
      <c r="DLW76" s="64"/>
      <c r="DLX76" s="64"/>
      <c r="DLY76" s="64"/>
      <c r="DLZ76" s="64"/>
      <c r="DMA76" s="64"/>
      <c r="DMB76" s="64"/>
      <c r="DMC76" s="64"/>
      <c r="DMD76" s="64"/>
      <c r="DME76" s="64"/>
      <c r="DMF76" s="64"/>
      <c r="DMG76" s="64"/>
      <c r="DMH76" s="64"/>
      <c r="DMI76" s="64"/>
      <c r="DMJ76" s="64"/>
      <c r="DMK76" s="64"/>
      <c r="DML76" s="64"/>
      <c r="DMM76" s="64"/>
      <c r="DMN76" s="64"/>
      <c r="DMO76" s="64"/>
      <c r="DMP76" s="64"/>
      <c r="DMQ76" s="64"/>
      <c r="DMR76" s="64"/>
      <c r="DMS76" s="64"/>
      <c r="DMT76" s="64"/>
      <c r="DMU76" s="64"/>
      <c r="DMV76" s="64"/>
      <c r="DMW76" s="64"/>
      <c r="DMX76" s="64"/>
      <c r="DMY76" s="64"/>
      <c r="DMZ76" s="64"/>
      <c r="DNA76" s="64"/>
      <c r="DNB76" s="64"/>
      <c r="DNC76" s="64"/>
      <c r="DND76" s="64"/>
      <c r="DNE76" s="64"/>
      <c r="DNF76" s="64"/>
      <c r="DNG76" s="64"/>
      <c r="DNH76" s="64"/>
      <c r="DNI76" s="64"/>
      <c r="DNJ76" s="64"/>
      <c r="DNK76" s="64"/>
      <c r="DNL76" s="64"/>
      <c r="DNM76" s="64"/>
      <c r="DNN76" s="64"/>
      <c r="DNO76" s="64"/>
      <c r="DNP76" s="64"/>
      <c r="DNQ76" s="64"/>
      <c r="DNR76" s="64"/>
      <c r="DNS76" s="64"/>
      <c r="DNT76" s="64"/>
      <c r="DNU76" s="64"/>
      <c r="DNV76" s="64"/>
      <c r="DNW76" s="64"/>
      <c r="DNX76" s="64"/>
      <c r="DNY76" s="64"/>
      <c r="DNZ76" s="64"/>
      <c r="DOA76" s="64"/>
      <c r="DOB76" s="64"/>
      <c r="DOC76" s="64"/>
      <c r="DOD76" s="64"/>
      <c r="DOE76" s="64"/>
      <c r="DOF76" s="64"/>
      <c r="DOG76" s="64"/>
      <c r="DOH76" s="64"/>
      <c r="DOI76" s="64"/>
      <c r="DOJ76" s="64"/>
      <c r="DOK76" s="64"/>
      <c r="DOL76" s="64"/>
      <c r="DOM76" s="64"/>
      <c r="DON76" s="64"/>
      <c r="DOO76" s="64"/>
      <c r="DOP76" s="64"/>
      <c r="DOQ76" s="64"/>
      <c r="DOR76" s="64"/>
      <c r="DOS76" s="64"/>
      <c r="DOT76" s="64"/>
      <c r="DOU76" s="64"/>
      <c r="DOV76" s="64"/>
      <c r="DOW76" s="64"/>
      <c r="DOX76" s="64"/>
      <c r="DOY76" s="64"/>
      <c r="DOZ76" s="64"/>
      <c r="DPA76" s="64"/>
      <c r="DPB76" s="64"/>
      <c r="DPC76" s="64"/>
      <c r="DPD76" s="64"/>
      <c r="DPE76" s="64"/>
      <c r="DPF76" s="64"/>
      <c r="DPG76" s="64"/>
      <c r="DPH76" s="64"/>
      <c r="DPI76" s="64"/>
      <c r="DPJ76" s="64"/>
      <c r="DPK76" s="64"/>
      <c r="DPL76" s="64"/>
      <c r="DPM76" s="64"/>
      <c r="DPN76" s="64"/>
      <c r="DPO76" s="64"/>
      <c r="DPP76" s="64"/>
      <c r="DPQ76" s="64"/>
      <c r="DPR76" s="64"/>
      <c r="DPS76" s="64"/>
      <c r="DPT76" s="64"/>
      <c r="DPU76" s="64"/>
      <c r="DPV76" s="64"/>
      <c r="DPW76" s="64"/>
      <c r="DPX76" s="64"/>
      <c r="DPY76" s="64"/>
      <c r="DPZ76" s="64"/>
      <c r="DQA76" s="64"/>
      <c r="DQB76" s="64"/>
      <c r="DQC76" s="64"/>
      <c r="DQD76" s="64"/>
      <c r="DQE76" s="64"/>
      <c r="DQF76" s="64"/>
      <c r="DQG76" s="64"/>
      <c r="DQH76" s="64"/>
      <c r="DQI76" s="64"/>
      <c r="DQJ76" s="64"/>
      <c r="DQK76" s="64"/>
      <c r="DQL76" s="64"/>
      <c r="DQM76" s="64"/>
      <c r="DQN76" s="64"/>
      <c r="DQO76" s="64"/>
      <c r="DQP76" s="64"/>
      <c r="DQQ76" s="64"/>
      <c r="DQR76" s="64"/>
      <c r="DQS76" s="64"/>
      <c r="DQT76" s="64"/>
      <c r="DQU76" s="64"/>
      <c r="DQV76" s="64"/>
      <c r="DQW76" s="64"/>
      <c r="DQX76" s="64"/>
      <c r="DQY76" s="64"/>
      <c r="DQZ76" s="64"/>
      <c r="DRA76" s="64"/>
      <c r="DRB76" s="64"/>
      <c r="DRC76" s="64"/>
      <c r="DRD76" s="64"/>
      <c r="DRE76" s="64"/>
      <c r="DRF76" s="64"/>
      <c r="DRG76" s="64"/>
      <c r="DRH76" s="64"/>
      <c r="DRI76" s="64"/>
      <c r="DRJ76" s="64"/>
      <c r="DRK76" s="64"/>
      <c r="DRL76" s="64"/>
      <c r="DRM76" s="64"/>
      <c r="DRN76" s="64"/>
      <c r="DRO76" s="64"/>
      <c r="DRP76" s="64"/>
      <c r="DRQ76" s="64"/>
      <c r="DRR76" s="64"/>
      <c r="DRS76" s="64"/>
      <c r="DRT76" s="64"/>
      <c r="DRU76" s="64"/>
      <c r="DRV76" s="64"/>
      <c r="DRW76" s="64"/>
      <c r="DRX76" s="64"/>
      <c r="DRY76" s="64"/>
      <c r="DRZ76" s="64"/>
      <c r="DSA76" s="64"/>
      <c r="DSB76" s="64"/>
      <c r="DSC76" s="64"/>
      <c r="DSD76" s="64"/>
      <c r="DSE76" s="64"/>
      <c r="DSF76" s="64"/>
      <c r="DSG76" s="64"/>
      <c r="DSH76" s="64"/>
      <c r="DSI76" s="64"/>
      <c r="DSJ76" s="64"/>
      <c r="DSK76" s="64"/>
      <c r="DSL76" s="64"/>
      <c r="DSM76" s="64"/>
      <c r="DSN76" s="64"/>
      <c r="DSO76" s="64"/>
      <c r="DSP76" s="64"/>
      <c r="DSQ76" s="64"/>
      <c r="DSR76" s="64"/>
      <c r="DSS76" s="64"/>
      <c r="DST76" s="64"/>
      <c r="DSU76" s="64"/>
      <c r="DSV76" s="64"/>
      <c r="DSW76" s="64"/>
      <c r="DSX76" s="64"/>
      <c r="DSY76" s="64"/>
      <c r="DSZ76" s="64"/>
      <c r="DTA76" s="64"/>
      <c r="DTB76" s="64"/>
      <c r="DTC76" s="64"/>
      <c r="DTD76" s="64"/>
      <c r="DTE76" s="64"/>
      <c r="DTF76" s="64"/>
      <c r="DTG76" s="64"/>
      <c r="DTH76" s="64"/>
      <c r="DTI76" s="64"/>
      <c r="DTJ76" s="64"/>
      <c r="DTK76" s="64"/>
      <c r="DTL76" s="64"/>
      <c r="DTM76" s="64"/>
      <c r="DTN76" s="64"/>
      <c r="DTO76" s="64"/>
      <c r="DTP76" s="64"/>
      <c r="DTQ76" s="64"/>
      <c r="DTR76" s="64"/>
      <c r="DTS76" s="64"/>
      <c r="DTT76" s="64"/>
      <c r="DTU76" s="64"/>
      <c r="DTV76" s="64"/>
      <c r="DTW76" s="64"/>
      <c r="DTX76" s="64"/>
      <c r="DTY76" s="64"/>
      <c r="DTZ76" s="64"/>
      <c r="DUA76" s="64"/>
      <c r="DUB76" s="64"/>
      <c r="DUC76" s="64"/>
      <c r="DUD76" s="64"/>
      <c r="DUE76" s="64"/>
      <c r="DUF76" s="64"/>
      <c r="DUG76" s="64"/>
      <c r="DUH76" s="64"/>
      <c r="DUI76" s="64"/>
      <c r="DUJ76" s="64"/>
      <c r="DUK76" s="64"/>
      <c r="DUL76" s="64"/>
      <c r="DUM76" s="64"/>
      <c r="DUN76" s="64"/>
      <c r="DUO76" s="64"/>
      <c r="DUP76" s="64"/>
      <c r="DUQ76" s="64"/>
      <c r="DUR76" s="64"/>
      <c r="DUS76" s="64"/>
      <c r="DUT76" s="64"/>
      <c r="DUU76" s="64"/>
      <c r="DUV76" s="64"/>
      <c r="DUW76" s="64"/>
      <c r="DUX76" s="64"/>
      <c r="DUY76" s="64"/>
      <c r="DUZ76" s="64"/>
      <c r="DVA76" s="64"/>
      <c r="DVB76" s="64"/>
      <c r="DVC76" s="64"/>
      <c r="DVD76" s="64"/>
      <c r="DVE76" s="64"/>
      <c r="DVF76" s="64"/>
      <c r="DVG76" s="64"/>
      <c r="DVH76" s="64"/>
      <c r="DVI76" s="64"/>
      <c r="DVJ76" s="64"/>
      <c r="DVK76" s="64"/>
      <c r="DVL76" s="64"/>
      <c r="DVM76" s="64"/>
      <c r="DVN76" s="64"/>
      <c r="DVO76" s="64"/>
      <c r="DVP76" s="64"/>
      <c r="DVQ76" s="64"/>
      <c r="DVR76" s="64"/>
      <c r="DVS76" s="64"/>
      <c r="DVT76" s="64"/>
      <c r="DVU76" s="64"/>
      <c r="DVV76" s="64"/>
      <c r="DVW76" s="64"/>
      <c r="DVX76" s="64"/>
      <c r="DVY76" s="64"/>
      <c r="DVZ76" s="64"/>
      <c r="DWA76" s="64"/>
      <c r="DWB76" s="64"/>
      <c r="DWC76" s="64"/>
      <c r="DWD76" s="64"/>
      <c r="DWE76" s="64"/>
      <c r="DWF76" s="64"/>
      <c r="DWG76" s="64"/>
      <c r="DWH76" s="64"/>
      <c r="DWI76" s="64"/>
      <c r="DWJ76" s="64"/>
      <c r="DWK76" s="64"/>
      <c r="DWL76" s="64"/>
      <c r="DWM76" s="64"/>
      <c r="DWN76" s="64"/>
      <c r="DWO76" s="64"/>
      <c r="DWP76" s="64"/>
      <c r="DWQ76" s="64"/>
      <c r="DWR76" s="64"/>
      <c r="DWS76" s="64"/>
      <c r="DWT76" s="64"/>
      <c r="DWU76" s="64"/>
      <c r="DWV76" s="64"/>
      <c r="DWW76" s="64"/>
      <c r="DWX76" s="64"/>
      <c r="DWY76" s="64"/>
      <c r="DWZ76" s="64"/>
      <c r="DXA76" s="64"/>
      <c r="DXB76" s="64"/>
      <c r="DXC76" s="64"/>
      <c r="DXD76" s="64"/>
      <c r="DXE76" s="64"/>
      <c r="DXF76" s="64"/>
      <c r="DXG76" s="64"/>
      <c r="DXH76" s="64"/>
      <c r="DXI76" s="64"/>
      <c r="DXJ76" s="64"/>
      <c r="DXK76" s="64"/>
      <c r="DXL76" s="64"/>
      <c r="DXM76" s="64"/>
      <c r="DXN76" s="64"/>
      <c r="DXO76" s="64"/>
      <c r="DXP76" s="64"/>
      <c r="DXQ76" s="64"/>
      <c r="DXR76" s="64"/>
      <c r="DXS76" s="64"/>
      <c r="DXT76" s="64"/>
      <c r="DXU76" s="64"/>
      <c r="DXV76" s="64"/>
      <c r="DXW76" s="64"/>
      <c r="DXX76" s="64"/>
      <c r="DXY76" s="64"/>
      <c r="DXZ76" s="64"/>
      <c r="DYA76" s="64"/>
      <c r="DYB76" s="64"/>
      <c r="DYC76" s="64"/>
      <c r="DYD76" s="64"/>
      <c r="DYE76" s="64"/>
      <c r="DYF76" s="64"/>
      <c r="DYG76" s="64"/>
      <c r="DYH76" s="64"/>
      <c r="DYI76" s="64"/>
      <c r="DYJ76" s="64"/>
      <c r="DYK76" s="64"/>
      <c r="DYL76" s="64"/>
      <c r="DYM76" s="64"/>
      <c r="DYN76" s="64"/>
      <c r="DYO76" s="64"/>
      <c r="DYP76" s="64"/>
      <c r="DYQ76" s="64"/>
      <c r="DYR76" s="64"/>
      <c r="DYS76" s="64"/>
      <c r="DYT76" s="64"/>
      <c r="DYU76" s="64"/>
      <c r="DYV76" s="64"/>
      <c r="DYW76" s="64"/>
      <c r="DYX76" s="64"/>
      <c r="DYY76" s="64"/>
      <c r="DYZ76" s="64"/>
      <c r="DZA76" s="64"/>
      <c r="DZB76" s="64"/>
      <c r="DZC76" s="64"/>
      <c r="DZD76" s="64"/>
      <c r="DZE76" s="64"/>
      <c r="DZF76" s="64"/>
      <c r="DZG76" s="64"/>
      <c r="DZH76" s="64"/>
      <c r="DZI76" s="64"/>
      <c r="DZJ76" s="64"/>
      <c r="DZK76" s="64"/>
      <c r="DZL76" s="64"/>
      <c r="DZM76" s="64"/>
      <c r="DZN76" s="64"/>
      <c r="DZO76" s="64"/>
      <c r="DZP76" s="64"/>
      <c r="DZQ76" s="64"/>
      <c r="DZR76" s="64"/>
      <c r="DZS76" s="64"/>
      <c r="DZT76" s="64"/>
      <c r="DZU76" s="64"/>
      <c r="DZV76" s="64"/>
      <c r="DZW76" s="64"/>
      <c r="DZX76" s="64"/>
      <c r="DZY76" s="64"/>
      <c r="DZZ76" s="64"/>
      <c r="EAA76" s="64"/>
      <c r="EAB76" s="64"/>
      <c r="EAC76" s="64"/>
      <c r="EAD76" s="64"/>
      <c r="EAE76" s="64"/>
      <c r="EAF76" s="64"/>
      <c r="EAG76" s="64"/>
      <c r="EAH76" s="64"/>
      <c r="EAI76" s="64"/>
      <c r="EAJ76" s="64"/>
      <c r="EAK76" s="64"/>
      <c r="EAL76" s="64"/>
      <c r="EAM76" s="64"/>
      <c r="EAN76" s="64"/>
      <c r="EAO76" s="64"/>
      <c r="EAP76" s="64"/>
      <c r="EAQ76" s="64"/>
      <c r="EAR76" s="64"/>
      <c r="EAS76" s="64"/>
      <c r="EAT76" s="64"/>
      <c r="EAU76" s="64"/>
      <c r="EAV76" s="64"/>
      <c r="EAW76" s="64"/>
      <c r="EAX76" s="64"/>
      <c r="EAY76" s="64"/>
      <c r="EAZ76" s="64"/>
      <c r="EBA76" s="64"/>
      <c r="EBB76" s="64"/>
      <c r="EBC76" s="64"/>
      <c r="EBD76" s="64"/>
      <c r="EBE76" s="64"/>
      <c r="EBF76" s="64"/>
      <c r="EBG76" s="64"/>
      <c r="EBH76" s="64"/>
      <c r="EBI76" s="64"/>
      <c r="EBJ76" s="64"/>
      <c r="EBK76" s="64"/>
      <c r="EBL76" s="64"/>
      <c r="EBM76" s="64"/>
      <c r="EBN76" s="64"/>
      <c r="EBO76" s="64"/>
      <c r="EBP76" s="64"/>
      <c r="EBQ76" s="64"/>
      <c r="EBR76" s="64"/>
      <c r="EBS76" s="64"/>
      <c r="EBT76" s="64"/>
      <c r="EBU76" s="64"/>
      <c r="EBV76" s="64"/>
      <c r="EBW76" s="64"/>
      <c r="EBX76" s="64"/>
      <c r="EBY76" s="64"/>
      <c r="EBZ76" s="64"/>
      <c r="ECA76" s="64"/>
      <c r="ECB76" s="64"/>
      <c r="ECC76" s="64"/>
      <c r="ECD76" s="64"/>
      <c r="ECE76" s="64"/>
      <c r="ECF76" s="64"/>
      <c r="ECG76" s="64"/>
      <c r="ECH76" s="64"/>
      <c r="ECI76" s="64"/>
      <c r="ECJ76" s="64"/>
      <c r="ECK76" s="64"/>
      <c r="ECL76" s="64"/>
      <c r="ECM76" s="64"/>
      <c r="ECN76" s="64"/>
      <c r="ECO76" s="64"/>
      <c r="ECP76" s="64"/>
      <c r="ECQ76" s="64"/>
      <c r="ECR76" s="64"/>
      <c r="ECS76" s="64"/>
      <c r="ECT76" s="64"/>
      <c r="ECU76" s="64"/>
      <c r="ECV76" s="64"/>
      <c r="ECW76" s="64"/>
      <c r="ECX76" s="64"/>
      <c r="ECY76" s="64"/>
      <c r="ECZ76" s="64"/>
      <c r="EDA76" s="64"/>
      <c r="EDB76" s="64"/>
      <c r="EDC76" s="64"/>
      <c r="EDD76" s="64"/>
      <c r="EDE76" s="64"/>
      <c r="EDF76" s="64"/>
      <c r="EDG76" s="64"/>
      <c r="EDH76" s="64"/>
      <c r="EDI76" s="64"/>
      <c r="EDJ76" s="64"/>
      <c r="EDK76" s="64"/>
      <c r="EDL76" s="64"/>
      <c r="EDM76" s="64"/>
      <c r="EDN76" s="64"/>
      <c r="EDO76" s="64"/>
      <c r="EDP76" s="64"/>
      <c r="EDQ76" s="64"/>
      <c r="EDR76" s="64"/>
      <c r="EDS76" s="64"/>
      <c r="EDT76" s="64"/>
      <c r="EDU76" s="64"/>
      <c r="EDV76" s="64"/>
      <c r="EDW76" s="64"/>
      <c r="EDX76" s="64"/>
      <c r="EDY76" s="64"/>
      <c r="EDZ76" s="64"/>
      <c r="EEA76" s="64"/>
      <c r="EEB76" s="64"/>
      <c r="EEC76" s="64"/>
      <c r="EED76" s="64"/>
      <c r="EEE76" s="64"/>
      <c r="EEF76" s="64"/>
      <c r="EEG76" s="64"/>
      <c r="EEH76" s="64"/>
      <c r="EEI76" s="64"/>
      <c r="EEJ76" s="64"/>
      <c r="EEK76" s="64"/>
      <c r="EEL76" s="64"/>
      <c r="EEM76" s="64"/>
      <c r="EEN76" s="64"/>
      <c r="EEO76" s="64"/>
      <c r="EEP76" s="64"/>
      <c r="EEQ76" s="64"/>
      <c r="EER76" s="64"/>
      <c r="EES76" s="64"/>
      <c r="EET76" s="64"/>
      <c r="EEU76" s="64"/>
      <c r="EEV76" s="64"/>
      <c r="EEW76" s="64"/>
      <c r="EEX76" s="64"/>
      <c r="EEY76" s="64"/>
      <c r="EEZ76" s="64"/>
      <c r="EFA76" s="64"/>
      <c r="EFB76" s="64"/>
      <c r="EFC76" s="64"/>
      <c r="EFD76" s="64"/>
      <c r="EFE76" s="64"/>
      <c r="EFF76" s="64"/>
      <c r="EFG76" s="64"/>
      <c r="EFH76" s="64"/>
      <c r="EFI76" s="64"/>
      <c r="EFJ76" s="64"/>
      <c r="EFK76" s="64"/>
      <c r="EFL76" s="64"/>
      <c r="EFM76" s="64"/>
      <c r="EFN76" s="64"/>
      <c r="EFO76" s="64"/>
      <c r="EFP76" s="64"/>
      <c r="EFQ76" s="64"/>
      <c r="EFR76" s="64"/>
      <c r="EFS76" s="64"/>
      <c r="EFT76" s="64"/>
      <c r="EFU76" s="64"/>
      <c r="EFV76" s="64"/>
      <c r="EFW76" s="64"/>
      <c r="EFX76" s="64"/>
      <c r="EFY76" s="64"/>
      <c r="EFZ76" s="64"/>
      <c r="EGA76" s="64"/>
      <c r="EGB76" s="64"/>
      <c r="EGC76" s="64"/>
      <c r="EGD76" s="64"/>
      <c r="EGE76" s="64"/>
      <c r="EGF76" s="64"/>
      <c r="EGG76" s="64"/>
      <c r="EGH76" s="64"/>
      <c r="EGI76" s="64"/>
      <c r="EGJ76" s="64"/>
      <c r="EGK76" s="64"/>
      <c r="EGL76" s="64"/>
      <c r="EGM76" s="64"/>
      <c r="EGN76" s="64"/>
      <c r="EGO76" s="64"/>
      <c r="EGP76" s="64"/>
      <c r="EGQ76" s="64"/>
      <c r="EGR76" s="64"/>
      <c r="EGS76" s="64"/>
      <c r="EGT76" s="64"/>
      <c r="EGU76" s="64"/>
      <c r="EGV76" s="64"/>
      <c r="EGW76" s="64"/>
      <c r="EGX76" s="64"/>
      <c r="EGY76" s="64"/>
      <c r="EGZ76" s="64"/>
      <c r="EHA76" s="64"/>
      <c r="EHB76" s="64"/>
      <c r="EHC76" s="64"/>
      <c r="EHD76" s="64"/>
      <c r="EHE76" s="64"/>
      <c r="EHF76" s="64"/>
      <c r="EHG76" s="64"/>
      <c r="EHH76" s="64"/>
      <c r="EHI76" s="64"/>
      <c r="EHJ76" s="64"/>
      <c r="EHK76" s="64"/>
      <c r="EHL76" s="64"/>
      <c r="EHM76" s="64"/>
      <c r="EHN76" s="64"/>
      <c r="EHO76" s="64"/>
      <c r="EHP76" s="64"/>
      <c r="EHQ76" s="64"/>
      <c r="EHR76" s="64"/>
      <c r="EHS76" s="64"/>
      <c r="EHT76" s="64"/>
      <c r="EHU76" s="64"/>
      <c r="EHV76" s="64"/>
      <c r="EHW76" s="64"/>
      <c r="EHX76" s="64"/>
      <c r="EHY76" s="64"/>
      <c r="EHZ76" s="64"/>
      <c r="EIA76" s="64"/>
      <c r="EIB76" s="64"/>
      <c r="EIC76" s="64"/>
      <c r="EID76" s="64"/>
      <c r="EIE76" s="64"/>
      <c r="EIF76" s="64"/>
      <c r="EIG76" s="64"/>
      <c r="EIH76" s="64"/>
      <c r="EII76" s="64"/>
      <c r="EIJ76" s="64"/>
      <c r="EIK76" s="64"/>
      <c r="EIL76" s="64"/>
      <c r="EIM76" s="64"/>
      <c r="EIN76" s="64"/>
      <c r="EIO76" s="64"/>
      <c r="EIP76" s="64"/>
      <c r="EIQ76" s="64"/>
      <c r="EIR76" s="64"/>
      <c r="EIS76" s="64"/>
      <c r="EIT76" s="64"/>
      <c r="EIU76" s="64"/>
      <c r="EIV76" s="64"/>
      <c r="EIW76" s="64"/>
      <c r="EIX76" s="64"/>
      <c r="EIY76" s="64"/>
      <c r="EIZ76" s="64"/>
      <c r="EJA76" s="64"/>
      <c r="EJB76" s="64"/>
      <c r="EJC76" s="64"/>
      <c r="EJD76" s="64"/>
      <c r="EJE76" s="64"/>
      <c r="EJF76" s="64"/>
      <c r="EJG76" s="64"/>
      <c r="EJH76" s="64"/>
      <c r="EJI76" s="64"/>
      <c r="EJJ76" s="64"/>
      <c r="EJK76" s="64"/>
      <c r="EJL76" s="64"/>
      <c r="EJM76" s="64"/>
      <c r="EJN76" s="64"/>
      <c r="EJO76" s="64"/>
      <c r="EJP76" s="64"/>
      <c r="EJQ76" s="64"/>
      <c r="EJR76" s="64"/>
      <c r="EJS76" s="64"/>
      <c r="EJT76" s="64"/>
      <c r="EJU76" s="64"/>
      <c r="EJV76" s="64"/>
      <c r="EJW76" s="64"/>
      <c r="EJX76" s="64"/>
      <c r="EJY76" s="64"/>
      <c r="EJZ76" s="64"/>
      <c r="EKA76" s="64"/>
      <c r="EKB76" s="64"/>
      <c r="EKC76" s="64"/>
      <c r="EKD76" s="64"/>
      <c r="EKE76" s="64"/>
      <c r="EKF76" s="64"/>
      <c r="EKG76" s="64"/>
      <c r="EKH76" s="64"/>
      <c r="EKI76" s="64"/>
      <c r="EKJ76" s="64"/>
      <c r="EKK76" s="64"/>
      <c r="EKL76" s="64"/>
      <c r="EKM76" s="64"/>
      <c r="EKN76" s="64"/>
      <c r="EKO76" s="64"/>
      <c r="EKP76" s="64"/>
      <c r="EKQ76" s="64"/>
      <c r="EKR76" s="64"/>
      <c r="EKS76" s="64"/>
      <c r="EKT76" s="64"/>
      <c r="EKU76" s="64"/>
      <c r="EKV76" s="64"/>
      <c r="EKW76" s="64"/>
      <c r="EKX76" s="64"/>
      <c r="EKY76" s="64"/>
      <c r="EKZ76" s="64"/>
      <c r="ELA76" s="64"/>
      <c r="ELB76" s="64"/>
      <c r="ELC76" s="64"/>
      <c r="ELD76" s="64"/>
      <c r="ELE76" s="64"/>
      <c r="ELF76" s="64"/>
      <c r="ELG76" s="64"/>
      <c r="ELH76" s="64"/>
      <c r="ELI76" s="64"/>
      <c r="ELJ76" s="64"/>
      <c r="ELK76" s="64"/>
      <c r="ELL76" s="64"/>
      <c r="ELM76" s="64"/>
      <c r="ELN76" s="64"/>
      <c r="ELO76" s="64"/>
      <c r="ELP76" s="64"/>
      <c r="ELQ76" s="64"/>
      <c r="ELR76" s="64"/>
      <c r="ELS76" s="64"/>
      <c r="ELT76" s="64"/>
      <c r="ELU76" s="64"/>
      <c r="ELV76" s="64"/>
      <c r="ELW76" s="64"/>
      <c r="ELX76" s="64"/>
      <c r="ELY76" s="64"/>
      <c r="ELZ76" s="64"/>
      <c r="EMA76" s="64"/>
      <c r="EMB76" s="64"/>
      <c r="EMC76" s="64"/>
      <c r="EMD76" s="64"/>
      <c r="EME76" s="64"/>
      <c r="EMF76" s="64"/>
      <c r="EMG76" s="64"/>
      <c r="EMH76" s="64"/>
      <c r="EMI76" s="64"/>
      <c r="EMJ76" s="64"/>
      <c r="EMK76" s="64"/>
      <c r="EML76" s="64"/>
      <c r="EMM76" s="64"/>
      <c r="EMN76" s="64"/>
      <c r="EMO76" s="64"/>
      <c r="EMP76" s="64"/>
      <c r="EMQ76" s="64"/>
      <c r="EMR76" s="64"/>
      <c r="EMS76" s="64"/>
      <c r="EMT76" s="64"/>
      <c r="EMU76" s="64"/>
      <c r="EMV76" s="64"/>
      <c r="EMW76" s="64"/>
      <c r="EMX76" s="64"/>
      <c r="EMY76" s="64"/>
      <c r="EMZ76" s="64"/>
      <c r="ENA76" s="64"/>
      <c r="ENB76" s="64"/>
      <c r="ENC76" s="64"/>
      <c r="END76" s="64"/>
      <c r="ENE76" s="64"/>
      <c r="ENF76" s="64"/>
      <c r="ENG76" s="64"/>
      <c r="ENH76" s="64"/>
      <c r="ENI76" s="64"/>
      <c r="ENJ76" s="64"/>
      <c r="ENK76" s="64"/>
      <c r="ENL76" s="64"/>
      <c r="ENM76" s="64"/>
      <c r="ENN76" s="64"/>
      <c r="ENO76" s="64"/>
      <c r="ENP76" s="64"/>
      <c r="ENQ76" s="64"/>
      <c r="ENR76" s="64"/>
      <c r="ENS76" s="64"/>
      <c r="ENT76" s="64"/>
      <c r="ENU76" s="64"/>
      <c r="ENV76" s="64"/>
      <c r="ENW76" s="64"/>
      <c r="ENX76" s="64"/>
      <c r="ENY76" s="64"/>
      <c r="ENZ76" s="64"/>
      <c r="EOA76" s="64"/>
      <c r="EOB76" s="64"/>
      <c r="EOC76" s="64"/>
      <c r="EOD76" s="64"/>
      <c r="EOE76" s="64"/>
      <c r="EOF76" s="64"/>
      <c r="EOG76" s="64"/>
      <c r="EOH76" s="64"/>
      <c r="EOI76" s="64"/>
      <c r="EOJ76" s="64"/>
      <c r="EOK76" s="64"/>
      <c r="EOL76" s="64"/>
      <c r="EOM76" s="64"/>
      <c r="EON76" s="64"/>
      <c r="EOO76" s="64"/>
      <c r="EOP76" s="64"/>
      <c r="EOQ76" s="64"/>
      <c r="EOR76" s="64"/>
      <c r="EOS76" s="64"/>
      <c r="EOT76" s="64"/>
      <c r="EOU76" s="64"/>
      <c r="EOV76" s="64"/>
      <c r="EOW76" s="64"/>
      <c r="EOX76" s="64"/>
      <c r="EOY76" s="64"/>
      <c r="EOZ76" s="64"/>
      <c r="EPA76" s="64"/>
      <c r="EPB76" s="64"/>
      <c r="EPC76" s="64"/>
      <c r="EPD76" s="64"/>
      <c r="EPE76" s="64"/>
      <c r="EPF76" s="64"/>
      <c r="EPG76" s="64"/>
      <c r="EPH76" s="64"/>
      <c r="EPI76" s="64"/>
      <c r="EPJ76" s="64"/>
      <c r="EPK76" s="64"/>
      <c r="EPL76" s="64"/>
      <c r="EPM76" s="64"/>
      <c r="EPN76" s="64"/>
      <c r="EPO76" s="64"/>
      <c r="EPP76" s="64"/>
      <c r="EPQ76" s="64"/>
      <c r="EPR76" s="64"/>
      <c r="EPS76" s="64"/>
      <c r="EPT76" s="64"/>
      <c r="EPU76" s="64"/>
      <c r="EPV76" s="64"/>
      <c r="EPW76" s="64"/>
      <c r="EPX76" s="64"/>
      <c r="EPY76" s="64"/>
      <c r="EPZ76" s="64"/>
      <c r="EQA76" s="64"/>
      <c r="EQB76" s="64"/>
      <c r="EQC76" s="64"/>
      <c r="EQD76" s="64"/>
      <c r="EQE76" s="64"/>
      <c r="EQF76" s="64"/>
      <c r="EQG76" s="64"/>
      <c r="EQH76" s="64"/>
      <c r="EQI76" s="64"/>
      <c r="EQJ76" s="64"/>
      <c r="EQK76" s="64"/>
      <c r="EQL76" s="64"/>
      <c r="EQM76" s="64"/>
      <c r="EQN76" s="64"/>
      <c r="EQO76" s="64"/>
      <c r="EQP76" s="64"/>
      <c r="EQQ76" s="64"/>
      <c r="EQR76" s="64"/>
      <c r="EQS76" s="64"/>
      <c r="EQT76" s="64"/>
      <c r="EQU76" s="64"/>
      <c r="EQV76" s="64"/>
      <c r="EQW76" s="64"/>
      <c r="EQX76" s="64"/>
      <c r="EQY76" s="64"/>
      <c r="EQZ76" s="64"/>
      <c r="ERA76" s="64"/>
      <c r="ERB76" s="64"/>
      <c r="ERC76" s="64"/>
      <c r="ERD76" s="64"/>
      <c r="ERE76" s="64"/>
      <c r="ERF76" s="64"/>
      <c r="ERG76" s="64"/>
      <c r="ERH76" s="64"/>
      <c r="ERI76" s="64"/>
      <c r="ERJ76" s="64"/>
      <c r="ERK76" s="64"/>
      <c r="ERL76" s="64"/>
      <c r="ERM76" s="64"/>
      <c r="ERN76" s="64"/>
      <c r="ERO76" s="64"/>
      <c r="ERP76" s="64"/>
      <c r="ERQ76" s="64"/>
      <c r="ERR76" s="64"/>
      <c r="ERS76" s="64"/>
      <c r="ERT76" s="64"/>
      <c r="ERU76" s="64"/>
      <c r="ERV76" s="64"/>
      <c r="ERW76" s="64"/>
      <c r="ERX76" s="64"/>
      <c r="ERY76" s="64"/>
      <c r="ERZ76" s="64"/>
      <c r="ESA76" s="64"/>
      <c r="ESB76" s="64"/>
      <c r="ESC76" s="64"/>
      <c r="ESD76" s="64"/>
      <c r="ESE76" s="64"/>
      <c r="ESF76" s="64"/>
      <c r="ESG76" s="64"/>
      <c r="ESH76" s="64"/>
      <c r="ESI76" s="64"/>
      <c r="ESJ76" s="64"/>
      <c r="ESK76" s="64"/>
      <c r="ESL76" s="64"/>
      <c r="ESM76" s="64"/>
      <c r="ESN76" s="64"/>
      <c r="ESO76" s="64"/>
      <c r="ESP76" s="64"/>
      <c r="ESQ76" s="64"/>
      <c r="ESR76" s="64"/>
      <c r="ESS76" s="64"/>
      <c r="EST76" s="64"/>
      <c r="ESU76" s="64"/>
      <c r="ESV76" s="64"/>
      <c r="ESW76" s="64"/>
      <c r="ESX76" s="64"/>
      <c r="ESY76" s="64"/>
      <c r="ESZ76" s="64"/>
      <c r="ETA76" s="64"/>
      <c r="ETB76" s="64"/>
      <c r="ETC76" s="64"/>
      <c r="ETD76" s="64"/>
      <c r="ETE76" s="64"/>
      <c r="ETF76" s="64"/>
      <c r="ETG76" s="64"/>
      <c r="ETH76" s="64"/>
      <c r="ETI76" s="64"/>
      <c r="ETJ76" s="64"/>
      <c r="ETK76" s="64"/>
      <c r="ETL76" s="64"/>
      <c r="ETM76" s="64"/>
      <c r="ETN76" s="64"/>
      <c r="ETO76" s="64"/>
      <c r="ETP76" s="64"/>
      <c r="ETQ76" s="64"/>
      <c r="ETR76" s="64"/>
      <c r="ETS76" s="64"/>
      <c r="ETT76" s="64"/>
      <c r="ETU76" s="64"/>
      <c r="ETV76" s="64"/>
      <c r="ETW76" s="64"/>
      <c r="ETX76" s="64"/>
      <c r="ETY76" s="64"/>
      <c r="ETZ76" s="64"/>
      <c r="EUA76" s="64"/>
      <c r="EUB76" s="64"/>
      <c r="EUC76" s="64"/>
      <c r="EUD76" s="64"/>
      <c r="EUE76" s="64"/>
      <c r="EUF76" s="64"/>
      <c r="EUG76" s="64"/>
      <c r="EUH76" s="64"/>
      <c r="EUI76" s="64"/>
      <c r="EUJ76" s="64"/>
      <c r="EUK76" s="64"/>
      <c r="EUL76" s="64"/>
      <c r="EUM76" s="64"/>
      <c r="EUN76" s="64"/>
      <c r="EUO76" s="64"/>
      <c r="EUP76" s="64"/>
      <c r="EUQ76" s="64"/>
      <c r="EUR76" s="64"/>
      <c r="EUS76" s="64"/>
      <c r="EUT76" s="64"/>
      <c r="EUU76" s="64"/>
      <c r="EUV76" s="64"/>
      <c r="EUW76" s="64"/>
      <c r="EUX76" s="64"/>
      <c r="EUY76" s="64"/>
      <c r="EUZ76" s="64"/>
      <c r="EVA76" s="64"/>
      <c r="EVB76" s="64"/>
      <c r="EVC76" s="64"/>
      <c r="EVD76" s="64"/>
      <c r="EVE76" s="64"/>
      <c r="EVF76" s="64"/>
      <c r="EVG76" s="64"/>
      <c r="EVH76" s="64"/>
      <c r="EVI76" s="64"/>
      <c r="EVJ76" s="64"/>
      <c r="EVK76" s="64"/>
      <c r="EVL76" s="64"/>
      <c r="EVM76" s="64"/>
      <c r="EVN76" s="64"/>
      <c r="EVO76" s="64"/>
      <c r="EVP76" s="64"/>
      <c r="EVQ76" s="64"/>
      <c r="EVR76" s="64"/>
      <c r="EVS76" s="64"/>
      <c r="EVT76" s="64"/>
      <c r="EVU76" s="64"/>
      <c r="EVV76" s="64"/>
      <c r="EVW76" s="64"/>
      <c r="EVX76" s="64"/>
      <c r="EVY76" s="64"/>
      <c r="EVZ76" s="64"/>
      <c r="EWA76" s="64"/>
      <c r="EWB76" s="64"/>
      <c r="EWC76" s="64"/>
      <c r="EWD76" s="64"/>
      <c r="EWE76" s="64"/>
      <c r="EWF76" s="64"/>
      <c r="EWG76" s="64"/>
      <c r="EWH76" s="64"/>
      <c r="EWI76" s="64"/>
      <c r="EWJ76" s="64"/>
      <c r="EWK76" s="64"/>
      <c r="EWL76" s="64"/>
      <c r="EWM76" s="64"/>
      <c r="EWN76" s="64"/>
      <c r="EWO76" s="64"/>
      <c r="EWP76" s="64"/>
      <c r="EWQ76" s="64"/>
      <c r="EWR76" s="64"/>
      <c r="EWS76" s="64"/>
      <c r="EWT76" s="64"/>
      <c r="EWU76" s="64"/>
      <c r="EWV76" s="64"/>
      <c r="EWW76" s="64"/>
      <c r="EWX76" s="64"/>
      <c r="EWY76" s="64"/>
      <c r="EWZ76" s="64"/>
      <c r="EXA76" s="64"/>
      <c r="EXB76" s="64"/>
      <c r="EXC76" s="64"/>
      <c r="EXD76" s="64"/>
      <c r="EXE76" s="64"/>
      <c r="EXF76" s="64"/>
      <c r="EXG76" s="64"/>
      <c r="EXH76" s="64"/>
      <c r="EXI76" s="64"/>
      <c r="EXJ76" s="64"/>
      <c r="EXK76" s="64"/>
      <c r="EXL76" s="64"/>
      <c r="EXM76" s="64"/>
      <c r="EXN76" s="64"/>
      <c r="EXO76" s="64"/>
      <c r="EXP76" s="64"/>
      <c r="EXQ76" s="64"/>
      <c r="EXR76" s="64"/>
      <c r="EXS76" s="64"/>
      <c r="EXT76" s="64"/>
      <c r="EXU76" s="64"/>
      <c r="EXV76" s="64"/>
      <c r="EXW76" s="64"/>
      <c r="EXX76" s="64"/>
      <c r="EXY76" s="64"/>
      <c r="EXZ76" s="64"/>
      <c r="EYA76" s="64"/>
      <c r="EYB76" s="64"/>
      <c r="EYC76" s="64"/>
      <c r="EYD76" s="64"/>
      <c r="EYE76" s="64"/>
      <c r="EYF76" s="64"/>
      <c r="EYG76" s="64"/>
      <c r="EYH76" s="64"/>
      <c r="EYI76" s="64"/>
      <c r="EYJ76" s="64"/>
      <c r="EYK76" s="64"/>
      <c r="EYL76" s="64"/>
      <c r="EYM76" s="64"/>
      <c r="EYN76" s="64"/>
      <c r="EYO76" s="64"/>
      <c r="EYP76" s="64"/>
      <c r="EYQ76" s="64"/>
      <c r="EYR76" s="64"/>
      <c r="EYS76" s="64"/>
      <c r="EYT76" s="64"/>
      <c r="EYU76" s="64"/>
      <c r="EYV76" s="64"/>
      <c r="EYW76" s="64"/>
      <c r="EYX76" s="64"/>
      <c r="EYY76" s="64"/>
      <c r="EYZ76" s="64"/>
      <c r="EZA76" s="64"/>
      <c r="EZB76" s="64"/>
      <c r="EZC76" s="64"/>
      <c r="EZD76" s="64"/>
      <c r="EZE76" s="64"/>
      <c r="EZF76" s="64"/>
      <c r="EZG76" s="64"/>
      <c r="EZH76" s="64"/>
      <c r="EZI76" s="64"/>
      <c r="EZJ76" s="64"/>
      <c r="EZK76" s="64"/>
      <c r="EZL76" s="64"/>
      <c r="EZM76" s="64"/>
      <c r="EZN76" s="64"/>
      <c r="EZO76" s="64"/>
      <c r="EZP76" s="64"/>
      <c r="EZQ76" s="64"/>
      <c r="EZR76" s="64"/>
      <c r="EZS76" s="64"/>
      <c r="EZT76" s="64"/>
      <c r="EZU76" s="64"/>
      <c r="EZV76" s="64"/>
      <c r="EZW76" s="64"/>
      <c r="EZX76" s="64"/>
      <c r="EZY76" s="64"/>
      <c r="EZZ76" s="64"/>
      <c r="FAA76" s="64"/>
      <c r="FAB76" s="64"/>
      <c r="FAC76" s="64"/>
      <c r="FAD76" s="64"/>
      <c r="FAE76" s="64"/>
      <c r="FAF76" s="64"/>
      <c r="FAG76" s="64"/>
      <c r="FAH76" s="64"/>
      <c r="FAI76" s="64"/>
      <c r="FAJ76" s="64"/>
      <c r="FAK76" s="64"/>
      <c r="FAL76" s="64"/>
      <c r="FAM76" s="64"/>
      <c r="FAN76" s="64"/>
      <c r="FAO76" s="64"/>
      <c r="FAP76" s="64"/>
      <c r="FAQ76" s="64"/>
      <c r="FAR76" s="64"/>
      <c r="FAS76" s="64"/>
      <c r="FAT76" s="64"/>
      <c r="FAU76" s="64"/>
      <c r="FAV76" s="64"/>
      <c r="FAW76" s="64"/>
      <c r="FAX76" s="64"/>
      <c r="FAY76" s="64"/>
      <c r="FAZ76" s="64"/>
      <c r="FBA76" s="64"/>
      <c r="FBB76" s="64"/>
      <c r="FBC76" s="64"/>
      <c r="FBD76" s="64"/>
      <c r="FBE76" s="64"/>
      <c r="FBF76" s="64"/>
      <c r="FBG76" s="64"/>
      <c r="FBH76" s="64"/>
      <c r="FBI76" s="64"/>
      <c r="FBJ76" s="64"/>
      <c r="FBK76" s="64"/>
      <c r="FBL76" s="64"/>
      <c r="FBM76" s="64"/>
      <c r="FBN76" s="64"/>
      <c r="FBO76" s="64"/>
      <c r="FBP76" s="64"/>
      <c r="FBQ76" s="64"/>
      <c r="FBR76" s="64"/>
      <c r="FBS76" s="64"/>
      <c r="FBT76" s="64"/>
      <c r="FBU76" s="64"/>
      <c r="FBV76" s="64"/>
      <c r="FBW76" s="64"/>
      <c r="FBX76" s="64"/>
      <c r="FBY76" s="64"/>
      <c r="FBZ76" s="64"/>
      <c r="FCA76" s="64"/>
      <c r="FCB76" s="64"/>
      <c r="FCC76" s="64"/>
      <c r="FCD76" s="64"/>
      <c r="FCE76" s="64"/>
      <c r="FCF76" s="64"/>
      <c r="FCG76" s="64"/>
      <c r="FCH76" s="64"/>
      <c r="FCI76" s="64"/>
      <c r="FCJ76" s="64"/>
      <c r="FCK76" s="64"/>
      <c r="FCL76" s="64"/>
      <c r="FCM76" s="64"/>
      <c r="FCN76" s="64"/>
      <c r="FCO76" s="64"/>
      <c r="FCP76" s="64"/>
      <c r="FCQ76" s="64"/>
      <c r="FCR76" s="64"/>
      <c r="FCS76" s="64"/>
      <c r="FCT76" s="64"/>
      <c r="FCU76" s="64"/>
      <c r="FCV76" s="64"/>
      <c r="FCW76" s="64"/>
      <c r="FCX76" s="64"/>
      <c r="FCY76" s="64"/>
      <c r="FCZ76" s="64"/>
      <c r="FDA76" s="64"/>
      <c r="FDB76" s="64"/>
      <c r="FDC76" s="64"/>
      <c r="FDD76" s="64"/>
      <c r="FDE76" s="64"/>
      <c r="FDF76" s="64"/>
      <c r="FDG76" s="64"/>
      <c r="FDH76" s="64"/>
      <c r="FDI76" s="64"/>
      <c r="FDJ76" s="64"/>
      <c r="FDK76" s="64"/>
      <c r="FDL76" s="64"/>
      <c r="FDM76" s="64"/>
      <c r="FDN76" s="64"/>
      <c r="FDO76" s="64"/>
      <c r="FDP76" s="64"/>
      <c r="FDQ76" s="64"/>
      <c r="FDR76" s="64"/>
      <c r="FDS76" s="64"/>
      <c r="FDT76" s="64"/>
      <c r="FDU76" s="64"/>
      <c r="FDV76" s="64"/>
      <c r="FDW76" s="64"/>
      <c r="FDX76" s="64"/>
      <c r="FDY76" s="64"/>
      <c r="FDZ76" s="64"/>
      <c r="FEA76" s="64"/>
      <c r="FEB76" s="64"/>
      <c r="FEC76" s="64"/>
      <c r="FED76" s="64"/>
      <c r="FEE76" s="64"/>
      <c r="FEF76" s="64"/>
      <c r="FEG76" s="64"/>
      <c r="FEH76" s="64"/>
      <c r="FEI76" s="64"/>
      <c r="FEJ76" s="64"/>
      <c r="FEK76" s="64"/>
      <c r="FEL76" s="64"/>
      <c r="FEM76" s="64"/>
      <c r="FEN76" s="64"/>
      <c r="FEO76" s="64"/>
      <c r="FEP76" s="64"/>
      <c r="FEQ76" s="64"/>
      <c r="FER76" s="64"/>
      <c r="FES76" s="64"/>
      <c r="FET76" s="64"/>
      <c r="FEU76" s="64"/>
      <c r="FEV76" s="64"/>
      <c r="FEW76" s="64"/>
      <c r="FEX76" s="64"/>
      <c r="FEY76" s="64"/>
      <c r="FEZ76" s="64"/>
      <c r="FFA76" s="64"/>
      <c r="FFB76" s="64"/>
      <c r="FFC76" s="64"/>
      <c r="FFD76" s="64"/>
      <c r="FFE76" s="64"/>
      <c r="FFF76" s="64"/>
      <c r="FFG76" s="64"/>
      <c r="FFH76" s="64"/>
      <c r="FFI76" s="64"/>
      <c r="FFJ76" s="64"/>
      <c r="FFK76" s="64"/>
      <c r="FFL76" s="64"/>
      <c r="FFM76" s="64"/>
      <c r="FFN76" s="64"/>
      <c r="FFO76" s="64"/>
      <c r="FFP76" s="64"/>
      <c r="FFQ76" s="64"/>
      <c r="FFR76" s="64"/>
      <c r="FFS76" s="64"/>
      <c r="FFT76" s="64"/>
      <c r="FFU76" s="64"/>
      <c r="FFV76" s="64"/>
      <c r="FFW76" s="64"/>
      <c r="FFX76" s="64"/>
      <c r="FFY76" s="64"/>
      <c r="FFZ76" s="64"/>
      <c r="FGA76" s="64"/>
      <c r="FGB76" s="64"/>
      <c r="FGC76" s="64"/>
      <c r="FGD76" s="64"/>
      <c r="FGE76" s="64"/>
      <c r="FGF76" s="64"/>
      <c r="FGG76" s="64"/>
      <c r="FGH76" s="64"/>
      <c r="FGI76" s="64"/>
      <c r="FGJ76" s="64"/>
      <c r="FGK76" s="64"/>
      <c r="FGL76" s="64"/>
      <c r="FGM76" s="64"/>
      <c r="FGN76" s="64"/>
      <c r="FGO76" s="64"/>
      <c r="FGP76" s="64"/>
      <c r="FGQ76" s="64"/>
      <c r="FGR76" s="64"/>
      <c r="FGS76" s="64"/>
      <c r="FGT76" s="64"/>
      <c r="FGU76" s="64"/>
      <c r="FGV76" s="64"/>
      <c r="FGW76" s="64"/>
      <c r="FGX76" s="64"/>
      <c r="FGY76" s="64"/>
      <c r="FGZ76" s="64"/>
      <c r="FHA76" s="64"/>
      <c r="FHB76" s="64"/>
      <c r="FHC76" s="64"/>
      <c r="FHD76" s="64"/>
      <c r="FHE76" s="64"/>
      <c r="FHF76" s="64"/>
      <c r="FHG76" s="64"/>
      <c r="FHH76" s="64"/>
      <c r="FHI76" s="64"/>
      <c r="FHJ76" s="64"/>
      <c r="FHK76" s="64"/>
      <c r="FHL76" s="64"/>
      <c r="FHM76" s="64"/>
      <c r="FHN76" s="64"/>
      <c r="FHO76" s="64"/>
      <c r="FHP76" s="64"/>
      <c r="FHQ76" s="64"/>
      <c r="FHR76" s="64"/>
      <c r="FHS76" s="64"/>
      <c r="FHT76" s="64"/>
      <c r="FHU76" s="64"/>
      <c r="FHV76" s="64"/>
      <c r="FHW76" s="64"/>
      <c r="FHX76" s="64"/>
      <c r="FHY76" s="64"/>
      <c r="FHZ76" s="64"/>
      <c r="FIA76" s="64"/>
      <c r="FIB76" s="64"/>
      <c r="FIC76" s="64"/>
      <c r="FID76" s="64"/>
      <c r="FIE76" s="64"/>
      <c r="FIF76" s="64"/>
      <c r="FIG76" s="64"/>
      <c r="FIH76" s="64"/>
      <c r="FII76" s="64"/>
      <c r="FIJ76" s="64"/>
      <c r="FIK76" s="64"/>
      <c r="FIL76" s="64"/>
      <c r="FIM76" s="64"/>
      <c r="FIN76" s="64"/>
      <c r="FIO76" s="64"/>
      <c r="FIP76" s="64"/>
      <c r="FIQ76" s="64"/>
      <c r="FIR76" s="64"/>
      <c r="FIS76" s="64"/>
      <c r="FIT76" s="64"/>
      <c r="FIU76" s="64"/>
      <c r="FIV76" s="64"/>
      <c r="FIW76" s="64"/>
      <c r="FIX76" s="64"/>
      <c r="FIY76" s="64"/>
      <c r="FIZ76" s="64"/>
      <c r="FJA76" s="64"/>
      <c r="FJB76" s="64"/>
      <c r="FJC76" s="64"/>
      <c r="FJD76" s="64"/>
      <c r="FJE76" s="64"/>
      <c r="FJF76" s="64"/>
      <c r="FJG76" s="64"/>
      <c r="FJH76" s="64"/>
      <c r="FJI76" s="64"/>
      <c r="FJJ76" s="64"/>
      <c r="FJK76" s="64"/>
      <c r="FJL76" s="64"/>
      <c r="FJM76" s="64"/>
      <c r="FJN76" s="64"/>
      <c r="FJO76" s="64"/>
      <c r="FJP76" s="64"/>
      <c r="FJQ76" s="64"/>
      <c r="FJR76" s="64"/>
      <c r="FJS76" s="64"/>
      <c r="FJT76" s="64"/>
      <c r="FJU76" s="64"/>
      <c r="FJV76" s="64"/>
      <c r="FJW76" s="64"/>
      <c r="FJX76" s="64"/>
      <c r="FJY76" s="64"/>
      <c r="FJZ76" s="64"/>
      <c r="FKA76" s="64"/>
      <c r="FKB76" s="64"/>
      <c r="FKC76" s="64"/>
      <c r="FKD76" s="64"/>
      <c r="FKE76" s="64"/>
      <c r="FKF76" s="64"/>
      <c r="FKG76" s="64"/>
      <c r="FKH76" s="64"/>
      <c r="FKI76" s="64"/>
      <c r="FKJ76" s="64"/>
      <c r="FKK76" s="64"/>
      <c r="FKL76" s="64"/>
      <c r="FKM76" s="64"/>
      <c r="FKN76" s="64"/>
      <c r="FKO76" s="64"/>
      <c r="FKP76" s="64"/>
      <c r="FKQ76" s="64"/>
      <c r="FKR76" s="64"/>
      <c r="FKS76" s="64"/>
      <c r="FKT76" s="64"/>
      <c r="FKU76" s="64"/>
      <c r="FKV76" s="64"/>
      <c r="FKW76" s="64"/>
      <c r="FKX76" s="64"/>
      <c r="FKY76" s="64"/>
      <c r="FKZ76" s="64"/>
      <c r="FLA76" s="64"/>
      <c r="FLB76" s="64"/>
      <c r="FLC76" s="64"/>
      <c r="FLD76" s="64"/>
      <c r="FLE76" s="64"/>
      <c r="FLF76" s="64"/>
      <c r="FLG76" s="64"/>
      <c r="FLH76" s="64"/>
      <c r="FLI76" s="64"/>
      <c r="FLJ76" s="64"/>
      <c r="FLK76" s="64"/>
      <c r="FLL76" s="64"/>
      <c r="FLM76" s="64"/>
      <c r="FLN76" s="64"/>
      <c r="FLO76" s="64"/>
      <c r="FLP76" s="64"/>
      <c r="FLQ76" s="64"/>
      <c r="FLR76" s="64"/>
      <c r="FLS76" s="64"/>
      <c r="FLT76" s="64"/>
      <c r="FLU76" s="64"/>
      <c r="FLV76" s="64"/>
      <c r="FLW76" s="64"/>
      <c r="FLX76" s="64"/>
      <c r="FLY76" s="64"/>
      <c r="FLZ76" s="64"/>
      <c r="FMA76" s="64"/>
      <c r="FMB76" s="64"/>
      <c r="FMC76" s="64"/>
      <c r="FMD76" s="64"/>
      <c r="FME76" s="64"/>
      <c r="FMF76" s="64"/>
      <c r="FMG76" s="64"/>
      <c r="FMH76" s="64"/>
      <c r="FMI76" s="64"/>
      <c r="FMJ76" s="64"/>
      <c r="FMK76" s="64"/>
      <c r="FML76" s="64"/>
      <c r="FMM76" s="64"/>
      <c r="FMN76" s="64"/>
      <c r="FMO76" s="64"/>
      <c r="FMP76" s="64"/>
      <c r="FMQ76" s="64"/>
      <c r="FMR76" s="64"/>
      <c r="FMS76" s="64"/>
      <c r="FMT76" s="64"/>
      <c r="FMU76" s="64"/>
      <c r="FMV76" s="64"/>
      <c r="FMW76" s="64"/>
      <c r="FMX76" s="64"/>
      <c r="FMY76" s="64"/>
      <c r="FMZ76" s="64"/>
      <c r="FNA76" s="64"/>
      <c r="FNB76" s="64"/>
      <c r="FNC76" s="64"/>
      <c r="FND76" s="64"/>
      <c r="FNE76" s="64"/>
      <c r="FNF76" s="64"/>
      <c r="FNG76" s="64"/>
      <c r="FNH76" s="64"/>
      <c r="FNI76" s="64"/>
      <c r="FNJ76" s="64"/>
      <c r="FNK76" s="64"/>
      <c r="FNL76" s="64"/>
      <c r="FNM76" s="64"/>
      <c r="FNN76" s="64"/>
      <c r="FNO76" s="64"/>
      <c r="FNP76" s="64"/>
      <c r="FNQ76" s="64"/>
      <c r="FNR76" s="64"/>
      <c r="FNS76" s="64"/>
      <c r="FNT76" s="64"/>
      <c r="FNU76" s="64"/>
      <c r="FNV76" s="64"/>
      <c r="FNW76" s="64"/>
      <c r="FNX76" s="64"/>
      <c r="FNY76" s="64"/>
      <c r="FNZ76" s="64"/>
      <c r="FOA76" s="64"/>
      <c r="FOB76" s="64"/>
      <c r="FOC76" s="64"/>
      <c r="FOD76" s="64"/>
      <c r="FOE76" s="64"/>
      <c r="FOF76" s="64"/>
      <c r="FOG76" s="64"/>
      <c r="FOH76" s="64"/>
      <c r="FOI76" s="64"/>
      <c r="FOJ76" s="64"/>
      <c r="FOK76" s="64"/>
      <c r="FOL76" s="64"/>
      <c r="FOM76" s="64"/>
      <c r="FON76" s="64"/>
      <c r="FOO76" s="64"/>
      <c r="FOP76" s="64"/>
      <c r="FOQ76" s="64"/>
      <c r="FOR76" s="64"/>
      <c r="FOS76" s="64"/>
      <c r="FOT76" s="64"/>
      <c r="FOU76" s="64"/>
      <c r="FOV76" s="64"/>
      <c r="FOW76" s="64"/>
      <c r="FOX76" s="64"/>
      <c r="FOY76" s="64"/>
      <c r="FOZ76" s="64"/>
      <c r="FPA76" s="64"/>
      <c r="FPB76" s="64"/>
      <c r="FPC76" s="64"/>
      <c r="FPD76" s="64"/>
      <c r="FPE76" s="64"/>
      <c r="FPF76" s="64"/>
      <c r="FPG76" s="64"/>
      <c r="FPH76" s="64"/>
      <c r="FPI76" s="64"/>
      <c r="FPJ76" s="64"/>
      <c r="FPK76" s="64"/>
      <c r="FPL76" s="64"/>
      <c r="FPM76" s="64"/>
      <c r="FPN76" s="64"/>
      <c r="FPO76" s="64"/>
      <c r="FPP76" s="64"/>
      <c r="FPQ76" s="64"/>
      <c r="FPR76" s="64"/>
      <c r="FPS76" s="64"/>
      <c r="FPT76" s="64"/>
      <c r="FPU76" s="64"/>
      <c r="FPV76" s="64"/>
      <c r="FPW76" s="64"/>
      <c r="FPX76" s="64"/>
      <c r="FPY76" s="64"/>
      <c r="FPZ76" s="64"/>
      <c r="FQA76" s="64"/>
      <c r="FQB76" s="64"/>
      <c r="FQC76" s="64"/>
      <c r="FQD76" s="64"/>
      <c r="FQE76" s="64"/>
      <c r="FQF76" s="64"/>
      <c r="FQG76" s="64"/>
      <c r="FQH76" s="64"/>
      <c r="FQI76" s="64"/>
      <c r="FQJ76" s="64"/>
      <c r="FQK76" s="64"/>
      <c r="FQL76" s="64"/>
      <c r="FQM76" s="64"/>
      <c r="FQN76" s="64"/>
      <c r="FQO76" s="64"/>
      <c r="FQP76" s="64"/>
      <c r="FQQ76" s="64"/>
      <c r="FQR76" s="64"/>
      <c r="FQS76" s="64"/>
      <c r="FQT76" s="64"/>
      <c r="FQU76" s="64"/>
      <c r="FQV76" s="64"/>
      <c r="FQW76" s="64"/>
      <c r="FQX76" s="64"/>
      <c r="FQY76" s="64"/>
      <c r="FQZ76" s="64"/>
      <c r="FRA76" s="64"/>
      <c r="FRB76" s="64"/>
      <c r="FRC76" s="64"/>
      <c r="FRD76" s="64"/>
      <c r="FRE76" s="64"/>
      <c r="FRF76" s="64"/>
      <c r="FRG76" s="64"/>
      <c r="FRH76" s="64"/>
      <c r="FRI76" s="64"/>
      <c r="FRJ76" s="64"/>
      <c r="FRK76" s="64"/>
      <c r="FRL76" s="64"/>
      <c r="FRM76" s="64"/>
      <c r="FRN76" s="64"/>
      <c r="FRO76" s="64"/>
      <c r="FRP76" s="64"/>
      <c r="FRQ76" s="64"/>
      <c r="FRR76" s="64"/>
      <c r="FRS76" s="64"/>
      <c r="FRT76" s="64"/>
      <c r="FRU76" s="64"/>
      <c r="FRV76" s="64"/>
      <c r="FRW76" s="64"/>
      <c r="FRX76" s="64"/>
      <c r="FRY76" s="64"/>
      <c r="FRZ76" s="64"/>
      <c r="FSA76" s="64"/>
      <c r="FSB76" s="64"/>
      <c r="FSC76" s="64"/>
      <c r="FSD76" s="64"/>
      <c r="FSE76" s="64"/>
      <c r="FSF76" s="64"/>
      <c r="FSG76" s="64"/>
      <c r="FSH76" s="64"/>
      <c r="FSI76" s="64"/>
      <c r="FSJ76" s="64"/>
      <c r="FSK76" s="64"/>
      <c r="FSL76" s="64"/>
      <c r="FSM76" s="64"/>
      <c r="FSN76" s="64"/>
      <c r="FSO76" s="64"/>
      <c r="FSP76" s="64"/>
      <c r="FSQ76" s="64"/>
      <c r="FSR76" s="64"/>
      <c r="FSS76" s="64"/>
      <c r="FST76" s="64"/>
      <c r="FSU76" s="64"/>
      <c r="FSV76" s="64"/>
      <c r="FSW76" s="64"/>
      <c r="FSX76" s="64"/>
      <c r="FSY76" s="64"/>
      <c r="FSZ76" s="64"/>
      <c r="FTA76" s="64"/>
      <c r="FTB76" s="64"/>
      <c r="FTC76" s="64"/>
      <c r="FTD76" s="64"/>
      <c r="FTE76" s="64"/>
      <c r="FTF76" s="64"/>
      <c r="FTG76" s="64"/>
      <c r="FTH76" s="64"/>
      <c r="FTI76" s="64"/>
      <c r="FTJ76" s="64"/>
      <c r="FTK76" s="64"/>
      <c r="FTL76" s="64"/>
      <c r="FTM76" s="64"/>
      <c r="FTN76" s="64"/>
      <c r="FTO76" s="64"/>
      <c r="FTP76" s="64"/>
      <c r="FTQ76" s="64"/>
      <c r="FTR76" s="64"/>
      <c r="FTS76" s="64"/>
      <c r="FTT76" s="64"/>
      <c r="FTU76" s="64"/>
      <c r="FTV76" s="64"/>
      <c r="FTW76" s="64"/>
      <c r="FTX76" s="64"/>
      <c r="FTY76" s="64"/>
      <c r="FTZ76" s="64"/>
      <c r="FUA76" s="64"/>
      <c r="FUB76" s="64"/>
      <c r="FUC76" s="64"/>
      <c r="FUD76" s="64"/>
      <c r="FUE76" s="64"/>
      <c r="FUF76" s="64"/>
      <c r="FUG76" s="64"/>
      <c r="FUH76" s="64"/>
      <c r="FUI76" s="64"/>
      <c r="FUJ76" s="64"/>
      <c r="FUK76" s="64"/>
      <c r="FUL76" s="64"/>
      <c r="FUM76" s="64"/>
      <c r="FUN76" s="64"/>
      <c r="FUO76" s="64"/>
      <c r="FUP76" s="64"/>
      <c r="FUQ76" s="64"/>
      <c r="FUR76" s="64"/>
      <c r="FUS76" s="64"/>
      <c r="FUT76" s="64"/>
      <c r="FUU76" s="64"/>
      <c r="FUV76" s="64"/>
      <c r="FUW76" s="64"/>
      <c r="FUX76" s="64"/>
      <c r="FUY76" s="64"/>
      <c r="FUZ76" s="64"/>
      <c r="FVA76" s="64"/>
      <c r="FVB76" s="64"/>
      <c r="FVC76" s="64"/>
      <c r="FVD76" s="64"/>
      <c r="FVE76" s="64"/>
      <c r="FVF76" s="64"/>
      <c r="FVG76" s="64"/>
      <c r="FVH76" s="64"/>
      <c r="FVI76" s="64"/>
      <c r="FVJ76" s="64"/>
      <c r="FVK76" s="64"/>
      <c r="FVL76" s="64"/>
      <c r="FVM76" s="64"/>
      <c r="FVN76" s="64"/>
      <c r="FVO76" s="64"/>
      <c r="FVP76" s="64"/>
      <c r="FVQ76" s="64"/>
      <c r="FVR76" s="64"/>
      <c r="FVS76" s="64"/>
      <c r="FVT76" s="64"/>
      <c r="FVU76" s="64"/>
      <c r="FVV76" s="64"/>
      <c r="FVW76" s="64"/>
      <c r="FVX76" s="64"/>
      <c r="FVY76" s="64"/>
      <c r="FVZ76" s="64"/>
      <c r="FWA76" s="64"/>
      <c r="FWB76" s="64"/>
      <c r="FWC76" s="64"/>
      <c r="FWD76" s="64"/>
      <c r="FWE76" s="64"/>
      <c r="FWF76" s="64"/>
      <c r="FWG76" s="64"/>
      <c r="FWH76" s="64"/>
      <c r="FWI76" s="64"/>
      <c r="FWJ76" s="64"/>
      <c r="FWK76" s="64"/>
      <c r="FWL76" s="64"/>
      <c r="FWM76" s="64"/>
      <c r="FWN76" s="64"/>
      <c r="FWO76" s="64"/>
      <c r="FWP76" s="64"/>
      <c r="FWQ76" s="64"/>
      <c r="FWR76" s="64"/>
      <c r="FWS76" s="64"/>
      <c r="FWT76" s="64"/>
      <c r="FWU76" s="64"/>
      <c r="FWV76" s="64"/>
      <c r="FWW76" s="64"/>
      <c r="FWX76" s="64"/>
      <c r="FWY76" s="64"/>
      <c r="FWZ76" s="64"/>
      <c r="FXA76" s="64"/>
      <c r="FXB76" s="64"/>
      <c r="FXC76" s="64"/>
      <c r="FXD76" s="64"/>
      <c r="FXE76" s="64"/>
      <c r="FXF76" s="64"/>
      <c r="FXG76" s="64"/>
      <c r="FXH76" s="64"/>
      <c r="FXI76" s="64"/>
      <c r="FXJ76" s="64"/>
      <c r="FXK76" s="64"/>
      <c r="FXL76" s="64"/>
      <c r="FXM76" s="64"/>
      <c r="FXN76" s="64"/>
      <c r="FXO76" s="64"/>
      <c r="FXP76" s="64"/>
      <c r="FXQ76" s="64"/>
      <c r="FXR76" s="64"/>
      <c r="FXS76" s="64"/>
      <c r="FXT76" s="64"/>
      <c r="FXU76" s="64"/>
      <c r="FXV76" s="64"/>
      <c r="FXW76" s="64"/>
      <c r="FXX76" s="64"/>
      <c r="FXY76" s="64"/>
      <c r="FXZ76" s="64"/>
      <c r="FYA76" s="64"/>
      <c r="FYB76" s="64"/>
      <c r="FYC76" s="64"/>
      <c r="FYD76" s="64"/>
      <c r="FYE76" s="64"/>
      <c r="FYF76" s="64"/>
      <c r="FYG76" s="64"/>
      <c r="FYH76" s="64"/>
      <c r="FYI76" s="64"/>
      <c r="FYJ76" s="64"/>
      <c r="FYK76" s="64"/>
      <c r="FYL76" s="64"/>
      <c r="FYM76" s="64"/>
      <c r="FYN76" s="64"/>
      <c r="FYO76" s="64"/>
      <c r="FYP76" s="64"/>
      <c r="FYQ76" s="64"/>
      <c r="FYR76" s="64"/>
      <c r="FYS76" s="64"/>
      <c r="FYT76" s="64"/>
      <c r="FYU76" s="64"/>
      <c r="FYV76" s="64"/>
      <c r="FYW76" s="64"/>
      <c r="FYX76" s="64"/>
      <c r="FYY76" s="64"/>
      <c r="FYZ76" s="64"/>
      <c r="FZA76" s="64"/>
      <c r="FZB76" s="64"/>
      <c r="FZC76" s="64"/>
      <c r="FZD76" s="64"/>
      <c r="FZE76" s="64"/>
      <c r="FZF76" s="64"/>
      <c r="FZG76" s="64"/>
      <c r="FZH76" s="64"/>
      <c r="FZI76" s="64"/>
      <c r="FZJ76" s="64"/>
      <c r="FZK76" s="64"/>
      <c r="FZL76" s="64"/>
      <c r="FZM76" s="64"/>
      <c r="FZN76" s="64"/>
      <c r="FZO76" s="64"/>
      <c r="FZP76" s="64"/>
      <c r="FZQ76" s="64"/>
      <c r="FZR76" s="64"/>
      <c r="FZS76" s="64"/>
      <c r="FZT76" s="64"/>
      <c r="FZU76" s="64"/>
      <c r="FZV76" s="64"/>
      <c r="FZW76" s="64"/>
      <c r="FZX76" s="64"/>
      <c r="FZY76" s="64"/>
      <c r="FZZ76" s="64"/>
      <c r="GAA76" s="64"/>
      <c r="GAB76" s="64"/>
      <c r="GAC76" s="64"/>
      <c r="GAD76" s="64"/>
      <c r="GAE76" s="64"/>
      <c r="GAF76" s="64"/>
      <c r="GAG76" s="64"/>
      <c r="GAH76" s="64"/>
      <c r="GAI76" s="64"/>
      <c r="GAJ76" s="64"/>
      <c r="GAK76" s="64"/>
      <c r="GAL76" s="64"/>
      <c r="GAM76" s="64"/>
      <c r="GAN76" s="64"/>
      <c r="GAO76" s="64"/>
      <c r="GAP76" s="64"/>
      <c r="GAQ76" s="64"/>
      <c r="GAR76" s="64"/>
      <c r="GAS76" s="64"/>
      <c r="GAT76" s="64"/>
      <c r="GAU76" s="64"/>
      <c r="GAV76" s="64"/>
      <c r="GAW76" s="64"/>
      <c r="GAX76" s="64"/>
      <c r="GAY76" s="64"/>
      <c r="GAZ76" s="64"/>
      <c r="GBA76" s="64"/>
      <c r="GBB76" s="64"/>
      <c r="GBC76" s="64"/>
      <c r="GBD76" s="64"/>
      <c r="GBE76" s="64"/>
      <c r="GBF76" s="64"/>
      <c r="GBG76" s="64"/>
      <c r="GBH76" s="64"/>
      <c r="GBI76" s="64"/>
      <c r="GBJ76" s="64"/>
      <c r="GBK76" s="64"/>
      <c r="GBL76" s="64"/>
      <c r="GBM76" s="64"/>
      <c r="GBN76" s="64"/>
      <c r="GBO76" s="64"/>
      <c r="GBP76" s="64"/>
      <c r="GBQ76" s="64"/>
      <c r="GBR76" s="64"/>
      <c r="GBS76" s="64"/>
      <c r="GBT76" s="64"/>
      <c r="GBU76" s="64"/>
      <c r="GBV76" s="64"/>
      <c r="GBW76" s="64"/>
      <c r="GBX76" s="64"/>
      <c r="GBY76" s="64"/>
      <c r="GBZ76" s="64"/>
      <c r="GCA76" s="64"/>
      <c r="GCB76" s="64"/>
      <c r="GCC76" s="64"/>
      <c r="GCD76" s="64"/>
      <c r="GCE76" s="64"/>
      <c r="GCF76" s="64"/>
      <c r="GCG76" s="64"/>
      <c r="GCH76" s="64"/>
      <c r="GCI76" s="64"/>
      <c r="GCJ76" s="64"/>
      <c r="GCK76" s="64"/>
      <c r="GCL76" s="64"/>
      <c r="GCM76" s="64"/>
      <c r="GCN76" s="64"/>
      <c r="GCO76" s="64"/>
      <c r="GCP76" s="64"/>
      <c r="GCQ76" s="64"/>
      <c r="GCR76" s="64"/>
      <c r="GCS76" s="64"/>
      <c r="GCT76" s="64"/>
      <c r="GCU76" s="64"/>
      <c r="GCV76" s="64"/>
      <c r="GCW76" s="64"/>
      <c r="GCX76" s="64"/>
      <c r="GCY76" s="64"/>
      <c r="GCZ76" s="64"/>
      <c r="GDA76" s="64"/>
      <c r="GDB76" s="64"/>
      <c r="GDC76" s="64"/>
      <c r="GDD76" s="64"/>
      <c r="GDE76" s="64"/>
      <c r="GDF76" s="64"/>
      <c r="GDG76" s="64"/>
      <c r="GDH76" s="64"/>
      <c r="GDI76" s="64"/>
      <c r="GDJ76" s="64"/>
      <c r="GDK76" s="64"/>
      <c r="GDL76" s="64"/>
      <c r="GDM76" s="64"/>
      <c r="GDN76" s="64"/>
      <c r="GDO76" s="64"/>
      <c r="GDP76" s="64"/>
      <c r="GDQ76" s="64"/>
      <c r="GDR76" s="64"/>
      <c r="GDS76" s="64"/>
      <c r="GDT76" s="64"/>
      <c r="GDU76" s="64"/>
      <c r="GDV76" s="64"/>
      <c r="GDW76" s="64"/>
      <c r="GDX76" s="64"/>
      <c r="GDY76" s="64"/>
      <c r="GDZ76" s="64"/>
      <c r="GEA76" s="64"/>
      <c r="GEB76" s="64"/>
      <c r="GEC76" s="64"/>
      <c r="GED76" s="64"/>
      <c r="GEE76" s="64"/>
      <c r="GEF76" s="64"/>
      <c r="GEG76" s="64"/>
      <c r="GEH76" s="64"/>
      <c r="GEI76" s="64"/>
      <c r="GEJ76" s="64"/>
      <c r="GEK76" s="64"/>
      <c r="GEL76" s="64"/>
      <c r="GEM76" s="64"/>
      <c r="GEN76" s="64"/>
      <c r="GEO76" s="64"/>
      <c r="GEP76" s="64"/>
      <c r="GEQ76" s="64"/>
      <c r="GER76" s="64"/>
      <c r="GES76" s="64"/>
      <c r="GET76" s="64"/>
      <c r="GEU76" s="64"/>
      <c r="GEV76" s="64"/>
      <c r="GEW76" s="64"/>
      <c r="GEX76" s="64"/>
      <c r="GEY76" s="64"/>
      <c r="GEZ76" s="64"/>
      <c r="GFA76" s="64"/>
      <c r="GFB76" s="64"/>
      <c r="GFC76" s="64"/>
      <c r="GFD76" s="64"/>
      <c r="GFE76" s="64"/>
      <c r="GFF76" s="64"/>
      <c r="GFG76" s="64"/>
      <c r="GFH76" s="64"/>
      <c r="GFI76" s="64"/>
      <c r="GFJ76" s="64"/>
      <c r="GFK76" s="64"/>
      <c r="GFL76" s="64"/>
      <c r="GFM76" s="64"/>
      <c r="GFN76" s="64"/>
      <c r="GFO76" s="64"/>
      <c r="GFP76" s="64"/>
      <c r="GFQ76" s="64"/>
      <c r="GFR76" s="64"/>
      <c r="GFS76" s="64"/>
      <c r="GFT76" s="64"/>
      <c r="GFU76" s="64"/>
      <c r="GFV76" s="64"/>
      <c r="GFW76" s="64"/>
      <c r="GFX76" s="64"/>
      <c r="GFY76" s="64"/>
      <c r="GFZ76" s="64"/>
      <c r="GGA76" s="64"/>
      <c r="GGB76" s="64"/>
      <c r="GGC76" s="64"/>
      <c r="GGD76" s="64"/>
      <c r="GGE76" s="64"/>
      <c r="GGF76" s="64"/>
      <c r="GGG76" s="64"/>
      <c r="GGH76" s="64"/>
      <c r="GGI76" s="64"/>
      <c r="GGJ76" s="64"/>
      <c r="GGK76" s="64"/>
      <c r="GGL76" s="64"/>
      <c r="GGM76" s="64"/>
      <c r="GGN76" s="64"/>
      <c r="GGO76" s="64"/>
      <c r="GGP76" s="64"/>
      <c r="GGQ76" s="64"/>
      <c r="GGR76" s="64"/>
      <c r="GGS76" s="64"/>
      <c r="GGT76" s="64"/>
      <c r="GGU76" s="64"/>
      <c r="GGV76" s="64"/>
      <c r="GGW76" s="64"/>
      <c r="GGX76" s="64"/>
      <c r="GGY76" s="64"/>
      <c r="GGZ76" s="64"/>
      <c r="GHA76" s="64"/>
      <c r="GHB76" s="64"/>
      <c r="GHC76" s="64"/>
      <c r="GHD76" s="64"/>
      <c r="GHE76" s="64"/>
      <c r="GHF76" s="64"/>
      <c r="GHG76" s="64"/>
      <c r="GHH76" s="64"/>
      <c r="GHI76" s="64"/>
      <c r="GHJ76" s="64"/>
      <c r="GHK76" s="64"/>
      <c r="GHL76" s="64"/>
      <c r="GHM76" s="64"/>
      <c r="GHN76" s="64"/>
      <c r="GHO76" s="64"/>
      <c r="GHP76" s="64"/>
      <c r="GHQ76" s="64"/>
      <c r="GHR76" s="64"/>
      <c r="GHS76" s="64"/>
      <c r="GHT76" s="64"/>
      <c r="GHU76" s="64"/>
      <c r="GHV76" s="64"/>
      <c r="GHW76" s="64"/>
      <c r="GHX76" s="64"/>
      <c r="GHY76" s="64"/>
      <c r="GHZ76" s="64"/>
      <c r="GIA76" s="64"/>
      <c r="GIB76" s="64"/>
      <c r="GIC76" s="64"/>
      <c r="GID76" s="64"/>
      <c r="GIE76" s="64"/>
      <c r="GIF76" s="64"/>
      <c r="GIG76" s="64"/>
      <c r="GIH76" s="64"/>
      <c r="GII76" s="64"/>
      <c r="GIJ76" s="64"/>
      <c r="GIK76" s="64"/>
      <c r="GIL76" s="64"/>
      <c r="GIM76" s="64"/>
      <c r="GIN76" s="64"/>
      <c r="GIO76" s="64"/>
      <c r="GIP76" s="64"/>
      <c r="GIQ76" s="64"/>
      <c r="GIR76" s="64"/>
      <c r="GIS76" s="64"/>
      <c r="GIT76" s="64"/>
      <c r="GIU76" s="64"/>
      <c r="GIV76" s="64"/>
      <c r="GIW76" s="64"/>
      <c r="GIX76" s="64"/>
      <c r="GIY76" s="64"/>
      <c r="GIZ76" s="64"/>
      <c r="GJA76" s="64"/>
      <c r="GJB76" s="64"/>
      <c r="GJC76" s="64"/>
      <c r="GJD76" s="64"/>
      <c r="GJE76" s="64"/>
      <c r="GJF76" s="64"/>
      <c r="GJG76" s="64"/>
      <c r="GJH76" s="64"/>
      <c r="GJI76" s="64"/>
      <c r="GJJ76" s="64"/>
      <c r="GJK76" s="64"/>
      <c r="GJL76" s="64"/>
      <c r="GJM76" s="64"/>
      <c r="GJN76" s="64"/>
      <c r="GJO76" s="64"/>
      <c r="GJP76" s="64"/>
      <c r="GJQ76" s="64"/>
      <c r="GJR76" s="64"/>
      <c r="GJS76" s="64"/>
      <c r="GJT76" s="64"/>
      <c r="GJU76" s="64"/>
      <c r="GJV76" s="64"/>
      <c r="GJW76" s="64"/>
      <c r="GJX76" s="64"/>
      <c r="GJY76" s="64"/>
      <c r="GJZ76" s="64"/>
      <c r="GKA76" s="64"/>
      <c r="GKB76" s="64"/>
      <c r="GKC76" s="64"/>
      <c r="GKD76" s="64"/>
      <c r="GKE76" s="64"/>
      <c r="GKF76" s="64"/>
      <c r="GKG76" s="64"/>
      <c r="GKH76" s="64"/>
      <c r="GKI76" s="64"/>
      <c r="GKJ76" s="64"/>
      <c r="GKK76" s="64"/>
      <c r="GKL76" s="64"/>
      <c r="GKM76" s="64"/>
      <c r="GKN76" s="64"/>
      <c r="GKO76" s="64"/>
      <c r="GKP76" s="64"/>
      <c r="GKQ76" s="64"/>
      <c r="GKR76" s="64"/>
      <c r="GKS76" s="64"/>
      <c r="GKT76" s="64"/>
      <c r="GKU76" s="64"/>
      <c r="GKV76" s="64"/>
      <c r="GKW76" s="64"/>
      <c r="GKX76" s="64"/>
      <c r="GKY76" s="64"/>
      <c r="GKZ76" s="64"/>
      <c r="GLA76" s="64"/>
      <c r="GLB76" s="64"/>
      <c r="GLC76" s="64"/>
      <c r="GLD76" s="64"/>
      <c r="GLE76" s="64"/>
      <c r="GLF76" s="64"/>
      <c r="GLG76" s="64"/>
      <c r="GLH76" s="64"/>
      <c r="GLI76" s="64"/>
      <c r="GLJ76" s="64"/>
      <c r="GLK76" s="64"/>
      <c r="GLL76" s="64"/>
      <c r="GLM76" s="64"/>
      <c r="GLN76" s="64"/>
      <c r="GLO76" s="64"/>
      <c r="GLP76" s="64"/>
      <c r="GLQ76" s="64"/>
      <c r="GLR76" s="64"/>
      <c r="GLS76" s="64"/>
      <c r="GLT76" s="64"/>
      <c r="GLU76" s="64"/>
      <c r="GLV76" s="64"/>
      <c r="GLW76" s="64"/>
      <c r="GLX76" s="64"/>
      <c r="GLY76" s="64"/>
      <c r="GLZ76" s="64"/>
      <c r="GMA76" s="64"/>
      <c r="GMB76" s="64"/>
      <c r="GMC76" s="64"/>
      <c r="GMD76" s="64"/>
      <c r="GME76" s="64"/>
      <c r="GMF76" s="64"/>
      <c r="GMG76" s="64"/>
      <c r="GMH76" s="64"/>
      <c r="GMI76" s="64"/>
      <c r="GMJ76" s="64"/>
      <c r="GMK76" s="64"/>
      <c r="GML76" s="64"/>
      <c r="GMM76" s="64"/>
      <c r="GMN76" s="64"/>
      <c r="GMO76" s="64"/>
      <c r="GMP76" s="64"/>
      <c r="GMQ76" s="64"/>
      <c r="GMR76" s="64"/>
      <c r="GMS76" s="64"/>
      <c r="GMT76" s="64"/>
      <c r="GMU76" s="64"/>
      <c r="GMV76" s="64"/>
      <c r="GMW76" s="64"/>
      <c r="GMX76" s="64"/>
      <c r="GMY76" s="64"/>
      <c r="GMZ76" s="64"/>
      <c r="GNA76" s="64"/>
      <c r="GNB76" s="64"/>
      <c r="GNC76" s="64"/>
      <c r="GND76" s="64"/>
      <c r="GNE76" s="64"/>
      <c r="GNF76" s="64"/>
      <c r="GNG76" s="64"/>
      <c r="GNH76" s="64"/>
      <c r="GNI76" s="64"/>
      <c r="GNJ76" s="64"/>
      <c r="GNK76" s="64"/>
      <c r="GNL76" s="64"/>
      <c r="GNM76" s="64"/>
      <c r="GNN76" s="64"/>
      <c r="GNO76" s="64"/>
      <c r="GNP76" s="64"/>
      <c r="GNQ76" s="64"/>
      <c r="GNR76" s="64"/>
      <c r="GNS76" s="64"/>
      <c r="GNT76" s="64"/>
      <c r="GNU76" s="64"/>
      <c r="GNV76" s="64"/>
      <c r="GNW76" s="64"/>
      <c r="GNX76" s="64"/>
      <c r="GNY76" s="64"/>
      <c r="GNZ76" s="64"/>
      <c r="GOA76" s="64"/>
      <c r="GOB76" s="64"/>
      <c r="GOC76" s="64"/>
      <c r="GOD76" s="64"/>
      <c r="GOE76" s="64"/>
      <c r="GOF76" s="64"/>
      <c r="GOG76" s="64"/>
      <c r="GOH76" s="64"/>
      <c r="GOI76" s="64"/>
      <c r="GOJ76" s="64"/>
      <c r="GOK76" s="64"/>
      <c r="GOL76" s="64"/>
      <c r="GOM76" s="64"/>
      <c r="GON76" s="64"/>
      <c r="GOO76" s="64"/>
      <c r="GOP76" s="64"/>
      <c r="GOQ76" s="64"/>
      <c r="GOR76" s="64"/>
      <c r="GOS76" s="64"/>
      <c r="GOT76" s="64"/>
      <c r="GOU76" s="64"/>
      <c r="GOV76" s="64"/>
      <c r="GOW76" s="64"/>
      <c r="GOX76" s="64"/>
      <c r="GOY76" s="64"/>
      <c r="GOZ76" s="64"/>
      <c r="GPA76" s="64"/>
      <c r="GPB76" s="64"/>
      <c r="GPC76" s="64"/>
      <c r="GPD76" s="64"/>
      <c r="GPE76" s="64"/>
      <c r="GPF76" s="64"/>
      <c r="GPG76" s="64"/>
      <c r="GPH76" s="64"/>
      <c r="GPI76" s="64"/>
      <c r="GPJ76" s="64"/>
      <c r="GPK76" s="64"/>
      <c r="GPL76" s="64"/>
      <c r="GPM76" s="64"/>
      <c r="GPN76" s="64"/>
      <c r="GPO76" s="64"/>
      <c r="GPP76" s="64"/>
      <c r="GPQ76" s="64"/>
      <c r="GPR76" s="64"/>
      <c r="GPS76" s="64"/>
      <c r="GPT76" s="64"/>
      <c r="GPU76" s="64"/>
      <c r="GPV76" s="64"/>
      <c r="GPW76" s="64"/>
      <c r="GPX76" s="64"/>
      <c r="GPY76" s="64"/>
      <c r="GPZ76" s="64"/>
      <c r="GQA76" s="64"/>
      <c r="GQB76" s="64"/>
      <c r="GQC76" s="64"/>
      <c r="GQD76" s="64"/>
      <c r="GQE76" s="64"/>
      <c r="GQF76" s="64"/>
      <c r="GQG76" s="64"/>
      <c r="GQH76" s="64"/>
      <c r="GQI76" s="64"/>
      <c r="GQJ76" s="64"/>
      <c r="GQK76" s="64"/>
      <c r="GQL76" s="64"/>
      <c r="GQM76" s="64"/>
      <c r="GQN76" s="64"/>
      <c r="GQO76" s="64"/>
      <c r="GQP76" s="64"/>
      <c r="GQQ76" s="64"/>
      <c r="GQR76" s="64"/>
      <c r="GQS76" s="64"/>
      <c r="GQT76" s="64"/>
      <c r="GQU76" s="64"/>
      <c r="GQV76" s="64"/>
      <c r="GQW76" s="64"/>
      <c r="GQX76" s="64"/>
      <c r="GQY76" s="64"/>
      <c r="GQZ76" s="64"/>
      <c r="GRA76" s="64"/>
      <c r="GRB76" s="64"/>
      <c r="GRC76" s="64"/>
      <c r="GRD76" s="64"/>
      <c r="GRE76" s="64"/>
      <c r="GRF76" s="64"/>
      <c r="GRG76" s="64"/>
      <c r="GRH76" s="64"/>
      <c r="GRI76" s="64"/>
      <c r="GRJ76" s="64"/>
      <c r="GRK76" s="64"/>
      <c r="GRL76" s="64"/>
      <c r="GRM76" s="64"/>
      <c r="GRN76" s="64"/>
      <c r="GRO76" s="64"/>
      <c r="GRP76" s="64"/>
      <c r="GRQ76" s="64"/>
      <c r="GRR76" s="64"/>
      <c r="GRS76" s="64"/>
      <c r="GRT76" s="64"/>
      <c r="GRU76" s="64"/>
      <c r="GRV76" s="64"/>
      <c r="GRW76" s="64"/>
      <c r="GRX76" s="64"/>
      <c r="GRY76" s="64"/>
      <c r="GRZ76" s="64"/>
      <c r="GSA76" s="64"/>
      <c r="GSB76" s="64"/>
      <c r="GSC76" s="64"/>
      <c r="GSD76" s="64"/>
      <c r="GSE76" s="64"/>
      <c r="GSF76" s="64"/>
      <c r="GSG76" s="64"/>
      <c r="GSH76" s="64"/>
      <c r="GSI76" s="64"/>
      <c r="GSJ76" s="64"/>
      <c r="GSK76" s="64"/>
      <c r="GSL76" s="64"/>
      <c r="GSM76" s="64"/>
      <c r="GSN76" s="64"/>
      <c r="GSO76" s="64"/>
      <c r="GSP76" s="64"/>
      <c r="GSQ76" s="64"/>
      <c r="GSR76" s="64"/>
      <c r="GSS76" s="64"/>
      <c r="GST76" s="64"/>
      <c r="GSU76" s="64"/>
      <c r="GSV76" s="64"/>
      <c r="GSW76" s="64"/>
      <c r="GSX76" s="64"/>
      <c r="GSY76" s="64"/>
      <c r="GSZ76" s="64"/>
      <c r="GTA76" s="64"/>
      <c r="GTB76" s="64"/>
      <c r="GTC76" s="64"/>
      <c r="GTD76" s="64"/>
      <c r="GTE76" s="64"/>
      <c r="GTF76" s="64"/>
      <c r="GTG76" s="64"/>
      <c r="GTH76" s="64"/>
      <c r="GTI76" s="64"/>
      <c r="GTJ76" s="64"/>
      <c r="GTK76" s="64"/>
      <c r="GTL76" s="64"/>
      <c r="GTM76" s="64"/>
      <c r="GTN76" s="64"/>
      <c r="GTO76" s="64"/>
      <c r="GTP76" s="64"/>
      <c r="GTQ76" s="64"/>
      <c r="GTR76" s="64"/>
      <c r="GTS76" s="64"/>
      <c r="GTT76" s="64"/>
      <c r="GTU76" s="64"/>
      <c r="GTV76" s="64"/>
      <c r="GTW76" s="64"/>
      <c r="GTX76" s="64"/>
      <c r="GTY76" s="64"/>
      <c r="GTZ76" s="64"/>
      <c r="GUA76" s="64"/>
      <c r="GUB76" s="64"/>
      <c r="GUC76" s="64"/>
      <c r="GUD76" s="64"/>
      <c r="GUE76" s="64"/>
      <c r="GUF76" s="64"/>
      <c r="GUG76" s="64"/>
      <c r="GUH76" s="64"/>
      <c r="GUI76" s="64"/>
      <c r="GUJ76" s="64"/>
      <c r="GUK76" s="64"/>
      <c r="GUL76" s="64"/>
      <c r="GUM76" s="64"/>
      <c r="GUN76" s="64"/>
      <c r="GUO76" s="64"/>
      <c r="GUP76" s="64"/>
      <c r="GUQ76" s="64"/>
      <c r="GUR76" s="64"/>
      <c r="GUS76" s="64"/>
      <c r="GUT76" s="64"/>
      <c r="GUU76" s="64"/>
      <c r="GUV76" s="64"/>
      <c r="GUW76" s="64"/>
      <c r="GUX76" s="64"/>
      <c r="GUY76" s="64"/>
      <c r="GUZ76" s="64"/>
      <c r="GVA76" s="64"/>
      <c r="GVB76" s="64"/>
      <c r="GVC76" s="64"/>
      <c r="GVD76" s="64"/>
      <c r="GVE76" s="64"/>
      <c r="GVF76" s="64"/>
      <c r="GVG76" s="64"/>
      <c r="GVH76" s="64"/>
      <c r="GVI76" s="64"/>
      <c r="GVJ76" s="64"/>
      <c r="GVK76" s="64"/>
      <c r="GVL76" s="64"/>
      <c r="GVM76" s="64"/>
      <c r="GVN76" s="64"/>
      <c r="GVO76" s="64"/>
      <c r="GVP76" s="64"/>
      <c r="GVQ76" s="64"/>
      <c r="GVR76" s="64"/>
      <c r="GVS76" s="64"/>
      <c r="GVT76" s="64"/>
      <c r="GVU76" s="64"/>
      <c r="GVV76" s="64"/>
      <c r="GVW76" s="64"/>
      <c r="GVX76" s="64"/>
      <c r="GVY76" s="64"/>
      <c r="GVZ76" s="64"/>
      <c r="GWA76" s="64"/>
      <c r="GWB76" s="64"/>
      <c r="GWC76" s="64"/>
      <c r="GWD76" s="64"/>
      <c r="GWE76" s="64"/>
      <c r="GWF76" s="64"/>
      <c r="GWG76" s="64"/>
      <c r="GWH76" s="64"/>
      <c r="GWI76" s="64"/>
      <c r="GWJ76" s="64"/>
      <c r="GWK76" s="64"/>
      <c r="GWL76" s="64"/>
      <c r="GWM76" s="64"/>
      <c r="GWN76" s="64"/>
      <c r="GWO76" s="64"/>
      <c r="GWP76" s="64"/>
      <c r="GWQ76" s="64"/>
      <c r="GWR76" s="64"/>
      <c r="GWS76" s="64"/>
      <c r="GWT76" s="64"/>
      <c r="GWU76" s="64"/>
      <c r="GWV76" s="64"/>
      <c r="GWW76" s="64"/>
      <c r="GWX76" s="64"/>
      <c r="GWY76" s="64"/>
      <c r="GWZ76" s="64"/>
      <c r="GXA76" s="64"/>
      <c r="GXB76" s="64"/>
      <c r="GXC76" s="64"/>
      <c r="GXD76" s="64"/>
      <c r="GXE76" s="64"/>
      <c r="GXF76" s="64"/>
      <c r="GXG76" s="64"/>
      <c r="GXH76" s="64"/>
      <c r="GXI76" s="64"/>
      <c r="GXJ76" s="64"/>
      <c r="GXK76" s="64"/>
      <c r="GXL76" s="64"/>
      <c r="GXM76" s="64"/>
      <c r="GXN76" s="64"/>
      <c r="GXO76" s="64"/>
      <c r="GXP76" s="64"/>
      <c r="GXQ76" s="64"/>
      <c r="GXR76" s="64"/>
      <c r="GXS76" s="64"/>
      <c r="GXT76" s="64"/>
      <c r="GXU76" s="64"/>
      <c r="GXV76" s="64"/>
      <c r="GXW76" s="64"/>
      <c r="GXX76" s="64"/>
      <c r="GXY76" s="64"/>
      <c r="GXZ76" s="64"/>
      <c r="GYA76" s="64"/>
      <c r="GYB76" s="64"/>
      <c r="GYC76" s="64"/>
      <c r="GYD76" s="64"/>
      <c r="GYE76" s="64"/>
      <c r="GYF76" s="64"/>
      <c r="GYG76" s="64"/>
      <c r="GYH76" s="64"/>
      <c r="GYI76" s="64"/>
      <c r="GYJ76" s="64"/>
      <c r="GYK76" s="64"/>
      <c r="GYL76" s="64"/>
      <c r="GYM76" s="64"/>
      <c r="GYN76" s="64"/>
      <c r="GYO76" s="64"/>
      <c r="GYP76" s="64"/>
      <c r="GYQ76" s="64"/>
      <c r="GYR76" s="64"/>
      <c r="GYS76" s="64"/>
      <c r="GYT76" s="64"/>
      <c r="GYU76" s="64"/>
      <c r="GYV76" s="64"/>
      <c r="GYW76" s="64"/>
      <c r="GYX76" s="64"/>
      <c r="GYY76" s="64"/>
      <c r="GYZ76" s="64"/>
      <c r="GZA76" s="64"/>
      <c r="GZB76" s="64"/>
      <c r="GZC76" s="64"/>
      <c r="GZD76" s="64"/>
      <c r="GZE76" s="64"/>
      <c r="GZF76" s="64"/>
      <c r="GZG76" s="64"/>
      <c r="GZH76" s="64"/>
      <c r="GZI76" s="64"/>
      <c r="GZJ76" s="64"/>
      <c r="GZK76" s="64"/>
      <c r="GZL76" s="64"/>
      <c r="GZM76" s="64"/>
      <c r="GZN76" s="64"/>
      <c r="GZO76" s="64"/>
      <c r="GZP76" s="64"/>
      <c r="GZQ76" s="64"/>
      <c r="GZR76" s="64"/>
      <c r="GZS76" s="64"/>
      <c r="GZT76" s="64"/>
      <c r="GZU76" s="64"/>
      <c r="GZV76" s="64"/>
      <c r="GZW76" s="64"/>
      <c r="GZX76" s="64"/>
      <c r="GZY76" s="64"/>
      <c r="GZZ76" s="64"/>
      <c r="HAA76" s="64"/>
      <c r="HAB76" s="64"/>
      <c r="HAC76" s="64"/>
      <c r="HAD76" s="64"/>
      <c r="HAE76" s="64"/>
      <c r="HAF76" s="64"/>
      <c r="HAG76" s="64"/>
      <c r="HAH76" s="64"/>
      <c r="HAI76" s="64"/>
      <c r="HAJ76" s="64"/>
      <c r="HAK76" s="64"/>
      <c r="HAL76" s="64"/>
      <c r="HAM76" s="64"/>
      <c r="HAN76" s="64"/>
      <c r="HAO76" s="64"/>
      <c r="HAP76" s="64"/>
      <c r="HAQ76" s="64"/>
      <c r="HAR76" s="64"/>
      <c r="HAS76" s="64"/>
      <c r="HAT76" s="64"/>
      <c r="HAU76" s="64"/>
      <c r="HAV76" s="64"/>
      <c r="HAW76" s="64"/>
      <c r="HAX76" s="64"/>
      <c r="HAY76" s="64"/>
      <c r="HAZ76" s="64"/>
      <c r="HBA76" s="64"/>
      <c r="HBB76" s="64"/>
      <c r="HBC76" s="64"/>
      <c r="HBD76" s="64"/>
      <c r="HBE76" s="64"/>
      <c r="HBF76" s="64"/>
      <c r="HBG76" s="64"/>
      <c r="HBH76" s="64"/>
      <c r="HBI76" s="64"/>
      <c r="HBJ76" s="64"/>
      <c r="HBK76" s="64"/>
      <c r="HBL76" s="64"/>
      <c r="HBM76" s="64"/>
      <c r="HBN76" s="64"/>
      <c r="HBO76" s="64"/>
      <c r="HBP76" s="64"/>
      <c r="HBQ76" s="64"/>
      <c r="HBR76" s="64"/>
      <c r="HBS76" s="64"/>
      <c r="HBT76" s="64"/>
      <c r="HBU76" s="64"/>
      <c r="HBV76" s="64"/>
      <c r="HBW76" s="64"/>
      <c r="HBX76" s="64"/>
      <c r="HBY76" s="64"/>
      <c r="HBZ76" s="64"/>
      <c r="HCA76" s="64"/>
      <c r="HCB76" s="64"/>
      <c r="HCC76" s="64"/>
      <c r="HCD76" s="64"/>
      <c r="HCE76" s="64"/>
      <c r="HCF76" s="64"/>
      <c r="HCG76" s="64"/>
      <c r="HCH76" s="64"/>
      <c r="HCI76" s="64"/>
      <c r="HCJ76" s="64"/>
      <c r="HCK76" s="64"/>
      <c r="HCL76" s="64"/>
      <c r="HCM76" s="64"/>
      <c r="HCN76" s="64"/>
      <c r="HCO76" s="64"/>
      <c r="HCP76" s="64"/>
      <c r="HCQ76" s="64"/>
      <c r="HCR76" s="64"/>
      <c r="HCS76" s="64"/>
      <c r="HCT76" s="64"/>
      <c r="HCU76" s="64"/>
      <c r="HCV76" s="64"/>
      <c r="HCW76" s="64"/>
      <c r="HCX76" s="64"/>
      <c r="HCY76" s="64"/>
      <c r="HCZ76" s="64"/>
      <c r="HDA76" s="64"/>
      <c r="HDB76" s="64"/>
      <c r="HDC76" s="64"/>
      <c r="HDD76" s="64"/>
      <c r="HDE76" s="64"/>
      <c r="HDF76" s="64"/>
      <c r="HDG76" s="64"/>
      <c r="HDH76" s="64"/>
      <c r="HDI76" s="64"/>
      <c r="HDJ76" s="64"/>
      <c r="HDK76" s="64"/>
      <c r="HDL76" s="64"/>
      <c r="HDM76" s="64"/>
      <c r="HDN76" s="64"/>
      <c r="HDO76" s="64"/>
      <c r="HDP76" s="64"/>
      <c r="HDQ76" s="64"/>
      <c r="HDR76" s="64"/>
      <c r="HDS76" s="64"/>
      <c r="HDT76" s="64"/>
      <c r="HDU76" s="64"/>
      <c r="HDV76" s="64"/>
      <c r="HDW76" s="64"/>
      <c r="HDX76" s="64"/>
      <c r="HDY76" s="64"/>
      <c r="HDZ76" s="64"/>
      <c r="HEA76" s="64"/>
      <c r="HEB76" s="64"/>
      <c r="HEC76" s="64"/>
      <c r="HED76" s="64"/>
      <c r="HEE76" s="64"/>
      <c r="HEF76" s="64"/>
      <c r="HEG76" s="64"/>
      <c r="HEH76" s="64"/>
      <c r="HEI76" s="64"/>
      <c r="HEJ76" s="64"/>
      <c r="HEK76" s="64"/>
      <c r="HEL76" s="64"/>
      <c r="HEM76" s="64"/>
      <c r="HEN76" s="64"/>
      <c r="HEO76" s="64"/>
      <c r="HEP76" s="64"/>
      <c r="HEQ76" s="64"/>
      <c r="HER76" s="64"/>
      <c r="HES76" s="64"/>
      <c r="HET76" s="64"/>
      <c r="HEU76" s="64"/>
      <c r="HEV76" s="64"/>
      <c r="HEW76" s="64"/>
      <c r="HEX76" s="64"/>
      <c r="HEY76" s="64"/>
      <c r="HEZ76" s="64"/>
      <c r="HFA76" s="64"/>
      <c r="HFB76" s="64"/>
      <c r="HFC76" s="64"/>
      <c r="HFD76" s="64"/>
      <c r="HFE76" s="64"/>
      <c r="HFF76" s="64"/>
      <c r="HFG76" s="64"/>
      <c r="HFH76" s="64"/>
      <c r="HFI76" s="64"/>
      <c r="HFJ76" s="64"/>
      <c r="HFK76" s="64"/>
      <c r="HFL76" s="64"/>
      <c r="HFM76" s="64"/>
      <c r="HFN76" s="64"/>
      <c r="HFO76" s="64"/>
      <c r="HFP76" s="64"/>
      <c r="HFQ76" s="64"/>
      <c r="HFR76" s="64"/>
      <c r="HFS76" s="64"/>
      <c r="HFT76" s="64"/>
      <c r="HFU76" s="64"/>
      <c r="HFV76" s="64"/>
      <c r="HFW76" s="64"/>
      <c r="HFX76" s="64"/>
      <c r="HFY76" s="64"/>
      <c r="HFZ76" s="64"/>
      <c r="HGA76" s="64"/>
      <c r="HGB76" s="64"/>
      <c r="HGC76" s="64"/>
      <c r="HGD76" s="64"/>
      <c r="HGE76" s="64"/>
      <c r="HGF76" s="64"/>
      <c r="HGG76" s="64"/>
      <c r="HGH76" s="64"/>
      <c r="HGI76" s="64"/>
      <c r="HGJ76" s="64"/>
      <c r="HGK76" s="64"/>
      <c r="HGL76" s="64"/>
      <c r="HGM76" s="64"/>
      <c r="HGN76" s="64"/>
      <c r="HGO76" s="64"/>
      <c r="HGP76" s="64"/>
      <c r="HGQ76" s="64"/>
      <c r="HGR76" s="64"/>
      <c r="HGS76" s="64"/>
      <c r="HGT76" s="64"/>
      <c r="HGU76" s="64"/>
      <c r="HGV76" s="64"/>
      <c r="HGW76" s="64"/>
      <c r="HGX76" s="64"/>
      <c r="HGY76" s="64"/>
      <c r="HGZ76" s="64"/>
      <c r="HHA76" s="64"/>
      <c r="HHB76" s="64"/>
      <c r="HHC76" s="64"/>
      <c r="HHD76" s="64"/>
      <c r="HHE76" s="64"/>
      <c r="HHF76" s="64"/>
      <c r="HHG76" s="64"/>
      <c r="HHH76" s="64"/>
      <c r="HHI76" s="64"/>
      <c r="HHJ76" s="64"/>
      <c r="HHK76" s="64"/>
      <c r="HHL76" s="64"/>
      <c r="HHM76" s="64"/>
      <c r="HHN76" s="64"/>
      <c r="HHO76" s="64"/>
      <c r="HHP76" s="64"/>
      <c r="HHQ76" s="64"/>
      <c r="HHR76" s="64"/>
      <c r="HHS76" s="64"/>
      <c r="HHT76" s="64"/>
      <c r="HHU76" s="64"/>
      <c r="HHV76" s="64"/>
      <c r="HHW76" s="64"/>
      <c r="HHX76" s="64"/>
      <c r="HHY76" s="64"/>
      <c r="HHZ76" s="64"/>
      <c r="HIA76" s="64"/>
      <c r="HIB76" s="64"/>
      <c r="HIC76" s="64"/>
      <c r="HID76" s="64"/>
      <c r="HIE76" s="64"/>
      <c r="HIF76" s="64"/>
      <c r="HIG76" s="64"/>
      <c r="HIH76" s="64"/>
      <c r="HII76" s="64"/>
      <c r="HIJ76" s="64"/>
      <c r="HIK76" s="64"/>
      <c r="HIL76" s="64"/>
      <c r="HIM76" s="64"/>
      <c r="HIN76" s="64"/>
      <c r="HIO76" s="64"/>
      <c r="HIP76" s="64"/>
      <c r="HIQ76" s="64"/>
      <c r="HIR76" s="64"/>
      <c r="HIS76" s="64"/>
      <c r="HIT76" s="64"/>
      <c r="HIU76" s="64"/>
      <c r="HIV76" s="64"/>
      <c r="HIW76" s="64"/>
      <c r="HIX76" s="64"/>
      <c r="HIY76" s="64"/>
      <c r="HIZ76" s="64"/>
      <c r="HJA76" s="64"/>
      <c r="HJB76" s="64"/>
      <c r="HJC76" s="64"/>
      <c r="HJD76" s="64"/>
      <c r="HJE76" s="64"/>
      <c r="HJF76" s="64"/>
      <c r="HJG76" s="64"/>
      <c r="HJH76" s="64"/>
      <c r="HJI76" s="64"/>
      <c r="HJJ76" s="64"/>
      <c r="HJK76" s="64"/>
      <c r="HJL76" s="64"/>
      <c r="HJM76" s="64"/>
      <c r="HJN76" s="64"/>
      <c r="HJO76" s="64"/>
      <c r="HJP76" s="64"/>
      <c r="HJQ76" s="64"/>
      <c r="HJR76" s="64"/>
      <c r="HJS76" s="64"/>
      <c r="HJT76" s="64"/>
      <c r="HJU76" s="64"/>
      <c r="HJV76" s="64"/>
      <c r="HJW76" s="64"/>
      <c r="HJX76" s="64"/>
      <c r="HJY76" s="64"/>
      <c r="HJZ76" s="64"/>
      <c r="HKA76" s="64"/>
      <c r="HKB76" s="64"/>
      <c r="HKC76" s="64"/>
      <c r="HKD76" s="64"/>
      <c r="HKE76" s="64"/>
      <c r="HKF76" s="64"/>
      <c r="HKG76" s="64"/>
      <c r="HKH76" s="64"/>
      <c r="HKI76" s="64"/>
      <c r="HKJ76" s="64"/>
      <c r="HKK76" s="64"/>
      <c r="HKL76" s="64"/>
      <c r="HKM76" s="64"/>
      <c r="HKN76" s="64"/>
      <c r="HKO76" s="64"/>
      <c r="HKP76" s="64"/>
      <c r="HKQ76" s="64"/>
      <c r="HKR76" s="64"/>
      <c r="HKS76" s="64"/>
      <c r="HKT76" s="64"/>
      <c r="HKU76" s="64"/>
      <c r="HKV76" s="64"/>
      <c r="HKW76" s="64"/>
      <c r="HKX76" s="64"/>
      <c r="HKY76" s="64"/>
      <c r="HKZ76" s="64"/>
      <c r="HLA76" s="64"/>
      <c r="HLB76" s="64"/>
      <c r="HLC76" s="64"/>
      <c r="HLD76" s="64"/>
      <c r="HLE76" s="64"/>
      <c r="HLF76" s="64"/>
      <c r="HLG76" s="64"/>
      <c r="HLH76" s="64"/>
      <c r="HLI76" s="64"/>
      <c r="HLJ76" s="64"/>
      <c r="HLK76" s="64"/>
      <c r="HLL76" s="64"/>
      <c r="HLM76" s="64"/>
      <c r="HLN76" s="64"/>
      <c r="HLO76" s="64"/>
      <c r="HLP76" s="64"/>
      <c r="HLQ76" s="64"/>
      <c r="HLR76" s="64"/>
      <c r="HLS76" s="64"/>
      <c r="HLT76" s="64"/>
      <c r="HLU76" s="64"/>
      <c r="HLV76" s="64"/>
      <c r="HLW76" s="64"/>
      <c r="HLX76" s="64"/>
      <c r="HLY76" s="64"/>
      <c r="HLZ76" s="64"/>
      <c r="HMA76" s="64"/>
      <c r="HMB76" s="64"/>
      <c r="HMC76" s="64"/>
      <c r="HMD76" s="64"/>
      <c r="HME76" s="64"/>
      <c r="HMF76" s="64"/>
      <c r="HMG76" s="64"/>
      <c r="HMH76" s="64"/>
      <c r="HMI76" s="64"/>
      <c r="HMJ76" s="64"/>
      <c r="HMK76" s="64"/>
      <c r="HML76" s="64"/>
      <c r="HMM76" s="64"/>
      <c r="HMN76" s="64"/>
      <c r="HMO76" s="64"/>
      <c r="HMP76" s="64"/>
      <c r="HMQ76" s="64"/>
      <c r="HMR76" s="64"/>
      <c r="HMS76" s="64"/>
      <c r="HMT76" s="64"/>
      <c r="HMU76" s="64"/>
      <c r="HMV76" s="64"/>
      <c r="HMW76" s="64"/>
      <c r="HMX76" s="64"/>
      <c r="HMY76" s="64"/>
      <c r="HMZ76" s="64"/>
      <c r="HNA76" s="64"/>
      <c r="HNB76" s="64"/>
      <c r="HNC76" s="64"/>
      <c r="HND76" s="64"/>
      <c r="HNE76" s="64"/>
      <c r="HNF76" s="64"/>
      <c r="HNG76" s="64"/>
      <c r="HNH76" s="64"/>
      <c r="HNI76" s="64"/>
      <c r="HNJ76" s="64"/>
      <c r="HNK76" s="64"/>
      <c r="HNL76" s="64"/>
      <c r="HNM76" s="64"/>
      <c r="HNN76" s="64"/>
      <c r="HNO76" s="64"/>
      <c r="HNP76" s="64"/>
      <c r="HNQ76" s="64"/>
      <c r="HNR76" s="64"/>
      <c r="HNS76" s="64"/>
      <c r="HNT76" s="64"/>
      <c r="HNU76" s="64"/>
      <c r="HNV76" s="64"/>
      <c r="HNW76" s="64"/>
      <c r="HNX76" s="64"/>
      <c r="HNY76" s="64"/>
      <c r="HNZ76" s="64"/>
      <c r="HOA76" s="64"/>
      <c r="HOB76" s="64"/>
      <c r="HOC76" s="64"/>
      <c r="HOD76" s="64"/>
      <c r="HOE76" s="64"/>
      <c r="HOF76" s="64"/>
      <c r="HOG76" s="64"/>
      <c r="HOH76" s="64"/>
      <c r="HOI76" s="64"/>
      <c r="HOJ76" s="64"/>
      <c r="HOK76" s="64"/>
      <c r="HOL76" s="64"/>
      <c r="HOM76" s="64"/>
      <c r="HON76" s="64"/>
      <c r="HOO76" s="64"/>
      <c r="HOP76" s="64"/>
      <c r="HOQ76" s="64"/>
      <c r="HOR76" s="64"/>
      <c r="HOS76" s="64"/>
      <c r="HOT76" s="64"/>
      <c r="HOU76" s="64"/>
      <c r="HOV76" s="64"/>
      <c r="HOW76" s="64"/>
      <c r="HOX76" s="64"/>
      <c r="HOY76" s="64"/>
      <c r="HOZ76" s="64"/>
      <c r="HPA76" s="64"/>
      <c r="HPB76" s="64"/>
      <c r="HPC76" s="64"/>
      <c r="HPD76" s="64"/>
      <c r="HPE76" s="64"/>
      <c r="HPF76" s="64"/>
      <c r="HPG76" s="64"/>
      <c r="HPH76" s="64"/>
      <c r="HPI76" s="64"/>
      <c r="HPJ76" s="64"/>
      <c r="HPK76" s="64"/>
      <c r="HPL76" s="64"/>
      <c r="HPM76" s="64"/>
      <c r="HPN76" s="64"/>
      <c r="HPO76" s="64"/>
      <c r="HPP76" s="64"/>
      <c r="HPQ76" s="64"/>
      <c r="HPR76" s="64"/>
      <c r="HPS76" s="64"/>
      <c r="HPT76" s="64"/>
      <c r="HPU76" s="64"/>
      <c r="HPV76" s="64"/>
      <c r="HPW76" s="64"/>
      <c r="HPX76" s="64"/>
      <c r="HPY76" s="64"/>
      <c r="HPZ76" s="64"/>
      <c r="HQA76" s="64"/>
      <c r="HQB76" s="64"/>
      <c r="HQC76" s="64"/>
      <c r="HQD76" s="64"/>
      <c r="HQE76" s="64"/>
      <c r="HQF76" s="64"/>
      <c r="HQG76" s="64"/>
      <c r="HQH76" s="64"/>
      <c r="HQI76" s="64"/>
      <c r="HQJ76" s="64"/>
      <c r="HQK76" s="64"/>
      <c r="HQL76" s="64"/>
      <c r="HQM76" s="64"/>
      <c r="HQN76" s="64"/>
      <c r="HQO76" s="64"/>
      <c r="HQP76" s="64"/>
      <c r="HQQ76" s="64"/>
      <c r="HQR76" s="64"/>
      <c r="HQS76" s="64"/>
      <c r="HQT76" s="64"/>
      <c r="HQU76" s="64"/>
      <c r="HQV76" s="64"/>
      <c r="HQW76" s="64"/>
      <c r="HQX76" s="64"/>
      <c r="HQY76" s="64"/>
      <c r="HQZ76" s="64"/>
      <c r="HRA76" s="64"/>
      <c r="HRB76" s="64"/>
      <c r="HRC76" s="64"/>
      <c r="HRD76" s="64"/>
      <c r="HRE76" s="64"/>
      <c r="HRF76" s="64"/>
      <c r="HRG76" s="64"/>
      <c r="HRH76" s="64"/>
      <c r="HRI76" s="64"/>
      <c r="HRJ76" s="64"/>
      <c r="HRK76" s="64"/>
      <c r="HRL76" s="64"/>
      <c r="HRM76" s="64"/>
      <c r="HRN76" s="64"/>
      <c r="HRO76" s="64"/>
      <c r="HRP76" s="64"/>
      <c r="HRQ76" s="64"/>
      <c r="HRR76" s="64"/>
      <c r="HRS76" s="64"/>
      <c r="HRT76" s="64"/>
      <c r="HRU76" s="64"/>
      <c r="HRV76" s="64"/>
      <c r="HRW76" s="64"/>
      <c r="HRX76" s="64"/>
      <c r="HRY76" s="64"/>
      <c r="HRZ76" s="64"/>
      <c r="HSA76" s="64"/>
      <c r="HSB76" s="64"/>
      <c r="HSC76" s="64"/>
      <c r="HSD76" s="64"/>
      <c r="HSE76" s="64"/>
      <c r="HSF76" s="64"/>
      <c r="HSG76" s="64"/>
      <c r="HSH76" s="64"/>
      <c r="HSI76" s="64"/>
      <c r="HSJ76" s="64"/>
      <c r="HSK76" s="64"/>
      <c r="HSL76" s="64"/>
      <c r="HSM76" s="64"/>
      <c r="HSN76" s="64"/>
      <c r="HSO76" s="64"/>
      <c r="HSP76" s="64"/>
      <c r="HSQ76" s="64"/>
      <c r="HSR76" s="64"/>
      <c r="HSS76" s="64"/>
      <c r="HST76" s="64"/>
      <c r="HSU76" s="64"/>
      <c r="HSV76" s="64"/>
      <c r="HSW76" s="64"/>
      <c r="HSX76" s="64"/>
      <c r="HSY76" s="64"/>
      <c r="HSZ76" s="64"/>
      <c r="HTA76" s="64"/>
      <c r="HTB76" s="64"/>
      <c r="HTC76" s="64"/>
      <c r="HTD76" s="64"/>
      <c r="HTE76" s="64"/>
      <c r="HTF76" s="64"/>
      <c r="HTG76" s="64"/>
      <c r="HTH76" s="64"/>
      <c r="HTI76" s="64"/>
      <c r="HTJ76" s="64"/>
      <c r="HTK76" s="64"/>
      <c r="HTL76" s="64"/>
      <c r="HTM76" s="64"/>
      <c r="HTN76" s="64"/>
      <c r="HTO76" s="64"/>
      <c r="HTP76" s="64"/>
      <c r="HTQ76" s="64"/>
      <c r="HTR76" s="64"/>
      <c r="HTS76" s="64"/>
      <c r="HTT76" s="64"/>
      <c r="HTU76" s="64"/>
      <c r="HTV76" s="64"/>
      <c r="HTW76" s="64"/>
      <c r="HTX76" s="64"/>
      <c r="HTY76" s="64"/>
      <c r="HTZ76" s="64"/>
      <c r="HUA76" s="64"/>
      <c r="HUB76" s="64"/>
      <c r="HUC76" s="64"/>
      <c r="HUD76" s="64"/>
      <c r="HUE76" s="64"/>
      <c r="HUF76" s="64"/>
      <c r="HUG76" s="64"/>
      <c r="HUH76" s="64"/>
      <c r="HUI76" s="64"/>
      <c r="HUJ76" s="64"/>
      <c r="HUK76" s="64"/>
      <c r="HUL76" s="64"/>
      <c r="HUM76" s="64"/>
      <c r="HUN76" s="64"/>
      <c r="HUO76" s="64"/>
      <c r="HUP76" s="64"/>
      <c r="HUQ76" s="64"/>
      <c r="HUR76" s="64"/>
      <c r="HUS76" s="64"/>
      <c r="HUT76" s="64"/>
      <c r="HUU76" s="64"/>
      <c r="HUV76" s="64"/>
      <c r="HUW76" s="64"/>
      <c r="HUX76" s="64"/>
      <c r="HUY76" s="64"/>
      <c r="HUZ76" s="64"/>
      <c r="HVA76" s="64"/>
      <c r="HVB76" s="64"/>
      <c r="HVC76" s="64"/>
      <c r="HVD76" s="64"/>
      <c r="HVE76" s="64"/>
      <c r="HVF76" s="64"/>
      <c r="HVG76" s="64"/>
      <c r="HVH76" s="64"/>
      <c r="HVI76" s="64"/>
      <c r="HVJ76" s="64"/>
      <c r="HVK76" s="64"/>
      <c r="HVL76" s="64"/>
      <c r="HVM76" s="64"/>
      <c r="HVN76" s="64"/>
      <c r="HVO76" s="64"/>
      <c r="HVP76" s="64"/>
      <c r="HVQ76" s="64"/>
      <c r="HVR76" s="64"/>
      <c r="HVS76" s="64"/>
      <c r="HVT76" s="64"/>
      <c r="HVU76" s="64"/>
      <c r="HVV76" s="64"/>
      <c r="HVW76" s="64"/>
      <c r="HVX76" s="64"/>
      <c r="HVY76" s="64"/>
      <c r="HVZ76" s="64"/>
      <c r="HWA76" s="64"/>
      <c r="HWB76" s="64"/>
      <c r="HWC76" s="64"/>
      <c r="HWD76" s="64"/>
      <c r="HWE76" s="64"/>
      <c r="HWF76" s="64"/>
      <c r="HWG76" s="64"/>
      <c r="HWH76" s="64"/>
      <c r="HWI76" s="64"/>
      <c r="HWJ76" s="64"/>
      <c r="HWK76" s="64"/>
      <c r="HWL76" s="64"/>
      <c r="HWM76" s="64"/>
      <c r="HWN76" s="64"/>
      <c r="HWO76" s="64"/>
      <c r="HWP76" s="64"/>
      <c r="HWQ76" s="64"/>
      <c r="HWR76" s="64"/>
      <c r="HWS76" s="64"/>
      <c r="HWT76" s="64"/>
      <c r="HWU76" s="64"/>
      <c r="HWV76" s="64"/>
      <c r="HWW76" s="64"/>
      <c r="HWX76" s="64"/>
      <c r="HWY76" s="64"/>
      <c r="HWZ76" s="64"/>
      <c r="HXA76" s="64"/>
      <c r="HXB76" s="64"/>
      <c r="HXC76" s="64"/>
      <c r="HXD76" s="64"/>
      <c r="HXE76" s="64"/>
      <c r="HXF76" s="64"/>
      <c r="HXG76" s="64"/>
      <c r="HXH76" s="64"/>
      <c r="HXI76" s="64"/>
      <c r="HXJ76" s="64"/>
      <c r="HXK76" s="64"/>
      <c r="HXL76" s="64"/>
      <c r="HXM76" s="64"/>
      <c r="HXN76" s="64"/>
      <c r="HXO76" s="64"/>
      <c r="HXP76" s="64"/>
      <c r="HXQ76" s="64"/>
      <c r="HXR76" s="64"/>
      <c r="HXS76" s="64"/>
      <c r="HXT76" s="64"/>
      <c r="HXU76" s="64"/>
      <c r="HXV76" s="64"/>
      <c r="HXW76" s="64"/>
      <c r="HXX76" s="64"/>
      <c r="HXY76" s="64"/>
      <c r="HXZ76" s="64"/>
      <c r="HYA76" s="64"/>
      <c r="HYB76" s="64"/>
      <c r="HYC76" s="64"/>
      <c r="HYD76" s="64"/>
      <c r="HYE76" s="64"/>
      <c r="HYF76" s="64"/>
      <c r="HYG76" s="64"/>
      <c r="HYH76" s="64"/>
      <c r="HYI76" s="64"/>
      <c r="HYJ76" s="64"/>
      <c r="HYK76" s="64"/>
      <c r="HYL76" s="64"/>
      <c r="HYM76" s="64"/>
      <c r="HYN76" s="64"/>
      <c r="HYO76" s="64"/>
      <c r="HYP76" s="64"/>
      <c r="HYQ76" s="64"/>
      <c r="HYR76" s="64"/>
      <c r="HYS76" s="64"/>
      <c r="HYT76" s="64"/>
      <c r="HYU76" s="64"/>
      <c r="HYV76" s="64"/>
      <c r="HYW76" s="64"/>
      <c r="HYX76" s="64"/>
      <c r="HYY76" s="64"/>
      <c r="HYZ76" s="64"/>
      <c r="HZA76" s="64"/>
      <c r="HZB76" s="64"/>
      <c r="HZC76" s="64"/>
      <c r="HZD76" s="64"/>
      <c r="HZE76" s="64"/>
      <c r="HZF76" s="64"/>
      <c r="HZG76" s="64"/>
      <c r="HZH76" s="64"/>
      <c r="HZI76" s="64"/>
      <c r="HZJ76" s="64"/>
      <c r="HZK76" s="64"/>
      <c r="HZL76" s="64"/>
      <c r="HZM76" s="64"/>
      <c r="HZN76" s="64"/>
      <c r="HZO76" s="64"/>
      <c r="HZP76" s="64"/>
      <c r="HZQ76" s="64"/>
      <c r="HZR76" s="64"/>
      <c r="HZS76" s="64"/>
      <c r="HZT76" s="64"/>
      <c r="HZU76" s="64"/>
      <c r="HZV76" s="64"/>
      <c r="HZW76" s="64"/>
      <c r="HZX76" s="64"/>
      <c r="HZY76" s="64"/>
      <c r="HZZ76" s="64"/>
      <c r="IAA76" s="64"/>
      <c r="IAB76" s="64"/>
      <c r="IAC76" s="64"/>
      <c r="IAD76" s="64"/>
      <c r="IAE76" s="64"/>
      <c r="IAF76" s="64"/>
      <c r="IAG76" s="64"/>
      <c r="IAH76" s="64"/>
      <c r="IAI76" s="64"/>
      <c r="IAJ76" s="64"/>
      <c r="IAK76" s="64"/>
      <c r="IAL76" s="64"/>
      <c r="IAM76" s="64"/>
      <c r="IAN76" s="64"/>
      <c r="IAO76" s="64"/>
      <c r="IAP76" s="64"/>
      <c r="IAQ76" s="64"/>
      <c r="IAR76" s="64"/>
      <c r="IAS76" s="64"/>
      <c r="IAT76" s="64"/>
      <c r="IAU76" s="64"/>
      <c r="IAV76" s="64"/>
      <c r="IAW76" s="64"/>
      <c r="IAX76" s="64"/>
      <c r="IAY76" s="64"/>
      <c r="IAZ76" s="64"/>
      <c r="IBA76" s="64"/>
      <c r="IBB76" s="64"/>
      <c r="IBC76" s="64"/>
      <c r="IBD76" s="64"/>
      <c r="IBE76" s="64"/>
      <c r="IBF76" s="64"/>
      <c r="IBG76" s="64"/>
      <c r="IBH76" s="64"/>
      <c r="IBI76" s="64"/>
      <c r="IBJ76" s="64"/>
      <c r="IBK76" s="64"/>
      <c r="IBL76" s="64"/>
      <c r="IBM76" s="64"/>
      <c r="IBN76" s="64"/>
      <c r="IBO76" s="64"/>
      <c r="IBP76" s="64"/>
      <c r="IBQ76" s="64"/>
      <c r="IBR76" s="64"/>
      <c r="IBS76" s="64"/>
      <c r="IBT76" s="64"/>
      <c r="IBU76" s="64"/>
      <c r="IBV76" s="64"/>
      <c r="IBW76" s="64"/>
      <c r="IBX76" s="64"/>
      <c r="IBY76" s="64"/>
      <c r="IBZ76" s="64"/>
      <c r="ICA76" s="64"/>
      <c r="ICB76" s="64"/>
      <c r="ICC76" s="64"/>
      <c r="ICD76" s="64"/>
      <c r="ICE76" s="64"/>
      <c r="ICF76" s="64"/>
      <c r="ICG76" s="64"/>
      <c r="ICH76" s="64"/>
      <c r="ICI76" s="64"/>
      <c r="ICJ76" s="64"/>
      <c r="ICK76" s="64"/>
      <c r="ICL76" s="64"/>
      <c r="ICM76" s="64"/>
      <c r="ICN76" s="64"/>
      <c r="ICO76" s="64"/>
      <c r="ICP76" s="64"/>
      <c r="ICQ76" s="64"/>
      <c r="ICR76" s="64"/>
      <c r="ICS76" s="64"/>
      <c r="ICT76" s="64"/>
      <c r="ICU76" s="64"/>
      <c r="ICV76" s="64"/>
      <c r="ICW76" s="64"/>
      <c r="ICX76" s="64"/>
      <c r="ICY76" s="64"/>
      <c r="ICZ76" s="64"/>
      <c r="IDA76" s="64"/>
      <c r="IDB76" s="64"/>
      <c r="IDC76" s="64"/>
      <c r="IDD76" s="64"/>
      <c r="IDE76" s="64"/>
      <c r="IDF76" s="64"/>
      <c r="IDG76" s="64"/>
      <c r="IDH76" s="64"/>
      <c r="IDI76" s="64"/>
      <c r="IDJ76" s="64"/>
      <c r="IDK76" s="64"/>
      <c r="IDL76" s="64"/>
      <c r="IDM76" s="64"/>
      <c r="IDN76" s="64"/>
      <c r="IDO76" s="64"/>
      <c r="IDP76" s="64"/>
      <c r="IDQ76" s="64"/>
      <c r="IDR76" s="64"/>
      <c r="IDS76" s="64"/>
      <c r="IDT76" s="64"/>
      <c r="IDU76" s="64"/>
      <c r="IDV76" s="64"/>
      <c r="IDW76" s="64"/>
      <c r="IDX76" s="64"/>
      <c r="IDY76" s="64"/>
      <c r="IDZ76" s="64"/>
      <c r="IEA76" s="64"/>
      <c r="IEB76" s="64"/>
      <c r="IEC76" s="64"/>
      <c r="IED76" s="64"/>
      <c r="IEE76" s="64"/>
      <c r="IEF76" s="64"/>
      <c r="IEG76" s="64"/>
      <c r="IEH76" s="64"/>
      <c r="IEI76" s="64"/>
      <c r="IEJ76" s="64"/>
      <c r="IEK76" s="64"/>
      <c r="IEL76" s="64"/>
      <c r="IEM76" s="64"/>
      <c r="IEN76" s="64"/>
      <c r="IEO76" s="64"/>
      <c r="IEP76" s="64"/>
      <c r="IEQ76" s="64"/>
      <c r="IER76" s="64"/>
      <c r="IES76" s="64"/>
      <c r="IET76" s="64"/>
      <c r="IEU76" s="64"/>
      <c r="IEV76" s="64"/>
      <c r="IEW76" s="64"/>
      <c r="IEX76" s="64"/>
      <c r="IEY76" s="64"/>
      <c r="IEZ76" s="64"/>
      <c r="IFA76" s="64"/>
      <c r="IFB76" s="64"/>
      <c r="IFC76" s="64"/>
      <c r="IFD76" s="64"/>
      <c r="IFE76" s="64"/>
      <c r="IFF76" s="64"/>
      <c r="IFG76" s="64"/>
      <c r="IFH76" s="64"/>
      <c r="IFI76" s="64"/>
      <c r="IFJ76" s="64"/>
      <c r="IFK76" s="64"/>
      <c r="IFL76" s="64"/>
      <c r="IFM76" s="64"/>
      <c r="IFN76" s="64"/>
      <c r="IFO76" s="64"/>
      <c r="IFP76" s="64"/>
      <c r="IFQ76" s="64"/>
      <c r="IFR76" s="64"/>
      <c r="IFS76" s="64"/>
      <c r="IFT76" s="64"/>
      <c r="IFU76" s="64"/>
      <c r="IFV76" s="64"/>
      <c r="IFW76" s="64"/>
      <c r="IFX76" s="64"/>
      <c r="IFY76" s="64"/>
      <c r="IFZ76" s="64"/>
      <c r="IGA76" s="64"/>
      <c r="IGB76" s="64"/>
      <c r="IGC76" s="64"/>
      <c r="IGD76" s="64"/>
      <c r="IGE76" s="64"/>
      <c r="IGF76" s="64"/>
      <c r="IGG76" s="64"/>
      <c r="IGH76" s="64"/>
      <c r="IGI76" s="64"/>
      <c r="IGJ76" s="64"/>
      <c r="IGK76" s="64"/>
      <c r="IGL76" s="64"/>
      <c r="IGM76" s="64"/>
      <c r="IGN76" s="64"/>
      <c r="IGO76" s="64"/>
      <c r="IGP76" s="64"/>
      <c r="IGQ76" s="64"/>
      <c r="IGR76" s="64"/>
      <c r="IGS76" s="64"/>
      <c r="IGT76" s="64"/>
      <c r="IGU76" s="64"/>
      <c r="IGV76" s="64"/>
      <c r="IGW76" s="64"/>
      <c r="IGX76" s="64"/>
      <c r="IGY76" s="64"/>
      <c r="IGZ76" s="64"/>
      <c r="IHA76" s="64"/>
      <c r="IHB76" s="64"/>
      <c r="IHC76" s="64"/>
      <c r="IHD76" s="64"/>
      <c r="IHE76" s="64"/>
      <c r="IHF76" s="64"/>
      <c r="IHG76" s="64"/>
      <c r="IHH76" s="64"/>
      <c r="IHI76" s="64"/>
      <c r="IHJ76" s="64"/>
      <c r="IHK76" s="64"/>
      <c r="IHL76" s="64"/>
      <c r="IHM76" s="64"/>
      <c r="IHN76" s="64"/>
      <c r="IHO76" s="64"/>
      <c r="IHP76" s="64"/>
      <c r="IHQ76" s="64"/>
      <c r="IHR76" s="64"/>
      <c r="IHS76" s="64"/>
      <c r="IHT76" s="64"/>
      <c r="IHU76" s="64"/>
      <c r="IHV76" s="64"/>
      <c r="IHW76" s="64"/>
      <c r="IHX76" s="64"/>
      <c r="IHY76" s="64"/>
      <c r="IHZ76" s="64"/>
      <c r="IIA76" s="64"/>
      <c r="IIB76" s="64"/>
      <c r="IIC76" s="64"/>
      <c r="IID76" s="64"/>
      <c r="IIE76" s="64"/>
      <c r="IIF76" s="64"/>
      <c r="IIG76" s="64"/>
      <c r="IIH76" s="64"/>
      <c r="III76" s="64"/>
      <c r="IIJ76" s="64"/>
      <c r="IIK76" s="64"/>
      <c r="IIL76" s="64"/>
      <c r="IIM76" s="64"/>
      <c r="IIN76" s="64"/>
      <c r="IIO76" s="64"/>
      <c r="IIP76" s="64"/>
      <c r="IIQ76" s="64"/>
      <c r="IIR76" s="64"/>
      <c r="IIS76" s="64"/>
      <c r="IIT76" s="64"/>
      <c r="IIU76" s="64"/>
      <c r="IIV76" s="64"/>
      <c r="IIW76" s="64"/>
      <c r="IIX76" s="64"/>
      <c r="IIY76" s="64"/>
      <c r="IIZ76" s="64"/>
      <c r="IJA76" s="64"/>
      <c r="IJB76" s="64"/>
      <c r="IJC76" s="64"/>
      <c r="IJD76" s="64"/>
      <c r="IJE76" s="64"/>
      <c r="IJF76" s="64"/>
      <c r="IJG76" s="64"/>
      <c r="IJH76" s="64"/>
      <c r="IJI76" s="64"/>
      <c r="IJJ76" s="64"/>
      <c r="IJK76" s="64"/>
      <c r="IJL76" s="64"/>
      <c r="IJM76" s="64"/>
      <c r="IJN76" s="64"/>
      <c r="IJO76" s="64"/>
      <c r="IJP76" s="64"/>
      <c r="IJQ76" s="64"/>
      <c r="IJR76" s="64"/>
      <c r="IJS76" s="64"/>
      <c r="IJT76" s="64"/>
      <c r="IJU76" s="64"/>
      <c r="IJV76" s="64"/>
      <c r="IJW76" s="64"/>
      <c r="IJX76" s="64"/>
      <c r="IJY76" s="64"/>
      <c r="IJZ76" s="64"/>
      <c r="IKA76" s="64"/>
      <c r="IKB76" s="64"/>
      <c r="IKC76" s="64"/>
      <c r="IKD76" s="64"/>
      <c r="IKE76" s="64"/>
      <c r="IKF76" s="64"/>
      <c r="IKG76" s="64"/>
      <c r="IKH76" s="64"/>
      <c r="IKI76" s="64"/>
      <c r="IKJ76" s="64"/>
      <c r="IKK76" s="64"/>
      <c r="IKL76" s="64"/>
      <c r="IKM76" s="64"/>
      <c r="IKN76" s="64"/>
      <c r="IKO76" s="64"/>
      <c r="IKP76" s="64"/>
      <c r="IKQ76" s="64"/>
      <c r="IKR76" s="64"/>
      <c r="IKS76" s="64"/>
      <c r="IKT76" s="64"/>
      <c r="IKU76" s="64"/>
      <c r="IKV76" s="64"/>
      <c r="IKW76" s="64"/>
      <c r="IKX76" s="64"/>
      <c r="IKY76" s="64"/>
      <c r="IKZ76" s="64"/>
      <c r="ILA76" s="64"/>
      <c r="ILB76" s="64"/>
      <c r="ILC76" s="64"/>
      <c r="ILD76" s="64"/>
      <c r="ILE76" s="64"/>
      <c r="ILF76" s="64"/>
      <c r="ILG76" s="64"/>
      <c r="ILH76" s="64"/>
      <c r="ILI76" s="64"/>
      <c r="ILJ76" s="64"/>
      <c r="ILK76" s="64"/>
      <c r="ILL76" s="64"/>
      <c r="ILM76" s="64"/>
      <c r="ILN76" s="64"/>
      <c r="ILO76" s="64"/>
      <c r="ILP76" s="64"/>
      <c r="ILQ76" s="64"/>
      <c r="ILR76" s="64"/>
      <c r="ILS76" s="64"/>
      <c r="ILT76" s="64"/>
      <c r="ILU76" s="64"/>
      <c r="ILV76" s="64"/>
      <c r="ILW76" s="64"/>
      <c r="ILX76" s="64"/>
      <c r="ILY76" s="64"/>
      <c r="ILZ76" s="64"/>
      <c r="IMA76" s="64"/>
      <c r="IMB76" s="64"/>
      <c r="IMC76" s="64"/>
      <c r="IMD76" s="64"/>
      <c r="IME76" s="64"/>
      <c r="IMF76" s="64"/>
      <c r="IMG76" s="64"/>
      <c r="IMH76" s="64"/>
      <c r="IMI76" s="64"/>
      <c r="IMJ76" s="64"/>
      <c r="IMK76" s="64"/>
      <c r="IML76" s="64"/>
      <c r="IMM76" s="64"/>
      <c r="IMN76" s="64"/>
      <c r="IMO76" s="64"/>
      <c r="IMP76" s="64"/>
      <c r="IMQ76" s="64"/>
      <c r="IMR76" s="64"/>
      <c r="IMS76" s="64"/>
      <c r="IMT76" s="64"/>
      <c r="IMU76" s="64"/>
      <c r="IMV76" s="64"/>
      <c r="IMW76" s="64"/>
      <c r="IMX76" s="64"/>
      <c r="IMY76" s="64"/>
      <c r="IMZ76" s="64"/>
      <c r="INA76" s="64"/>
      <c r="INB76" s="64"/>
      <c r="INC76" s="64"/>
      <c r="IND76" s="64"/>
      <c r="INE76" s="64"/>
      <c r="INF76" s="64"/>
      <c r="ING76" s="64"/>
      <c r="INH76" s="64"/>
      <c r="INI76" s="64"/>
      <c r="INJ76" s="64"/>
      <c r="INK76" s="64"/>
      <c r="INL76" s="64"/>
      <c r="INM76" s="64"/>
      <c r="INN76" s="64"/>
      <c r="INO76" s="64"/>
      <c r="INP76" s="64"/>
      <c r="INQ76" s="64"/>
      <c r="INR76" s="64"/>
      <c r="INS76" s="64"/>
      <c r="INT76" s="64"/>
      <c r="INU76" s="64"/>
      <c r="INV76" s="64"/>
      <c r="INW76" s="64"/>
      <c r="INX76" s="64"/>
      <c r="INY76" s="64"/>
      <c r="INZ76" s="64"/>
      <c r="IOA76" s="64"/>
      <c r="IOB76" s="64"/>
      <c r="IOC76" s="64"/>
      <c r="IOD76" s="64"/>
      <c r="IOE76" s="64"/>
      <c r="IOF76" s="64"/>
      <c r="IOG76" s="64"/>
      <c r="IOH76" s="64"/>
      <c r="IOI76" s="64"/>
      <c r="IOJ76" s="64"/>
      <c r="IOK76" s="64"/>
      <c r="IOL76" s="64"/>
      <c r="IOM76" s="64"/>
      <c r="ION76" s="64"/>
      <c r="IOO76" s="64"/>
      <c r="IOP76" s="64"/>
      <c r="IOQ76" s="64"/>
      <c r="IOR76" s="64"/>
      <c r="IOS76" s="64"/>
      <c r="IOT76" s="64"/>
      <c r="IOU76" s="64"/>
      <c r="IOV76" s="64"/>
      <c r="IOW76" s="64"/>
      <c r="IOX76" s="64"/>
      <c r="IOY76" s="64"/>
      <c r="IOZ76" s="64"/>
      <c r="IPA76" s="64"/>
      <c r="IPB76" s="64"/>
      <c r="IPC76" s="64"/>
      <c r="IPD76" s="64"/>
      <c r="IPE76" s="64"/>
      <c r="IPF76" s="64"/>
      <c r="IPG76" s="64"/>
      <c r="IPH76" s="64"/>
      <c r="IPI76" s="64"/>
      <c r="IPJ76" s="64"/>
      <c r="IPK76" s="64"/>
      <c r="IPL76" s="64"/>
      <c r="IPM76" s="64"/>
      <c r="IPN76" s="64"/>
      <c r="IPO76" s="64"/>
      <c r="IPP76" s="64"/>
      <c r="IPQ76" s="64"/>
      <c r="IPR76" s="64"/>
      <c r="IPS76" s="64"/>
      <c r="IPT76" s="64"/>
      <c r="IPU76" s="64"/>
      <c r="IPV76" s="64"/>
      <c r="IPW76" s="64"/>
      <c r="IPX76" s="64"/>
      <c r="IPY76" s="64"/>
      <c r="IPZ76" s="64"/>
      <c r="IQA76" s="64"/>
      <c r="IQB76" s="64"/>
      <c r="IQC76" s="64"/>
      <c r="IQD76" s="64"/>
      <c r="IQE76" s="64"/>
      <c r="IQF76" s="64"/>
      <c r="IQG76" s="64"/>
      <c r="IQH76" s="64"/>
      <c r="IQI76" s="64"/>
      <c r="IQJ76" s="64"/>
      <c r="IQK76" s="64"/>
      <c r="IQL76" s="64"/>
      <c r="IQM76" s="64"/>
      <c r="IQN76" s="64"/>
      <c r="IQO76" s="64"/>
      <c r="IQP76" s="64"/>
      <c r="IQQ76" s="64"/>
      <c r="IQR76" s="64"/>
      <c r="IQS76" s="64"/>
      <c r="IQT76" s="64"/>
      <c r="IQU76" s="64"/>
      <c r="IQV76" s="64"/>
      <c r="IQW76" s="64"/>
      <c r="IQX76" s="64"/>
      <c r="IQY76" s="64"/>
      <c r="IQZ76" s="64"/>
      <c r="IRA76" s="64"/>
      <c r="IRB76" s="64"/>
      <c r="IRC76" s="64"/>
      <c r="IRD76" s="64"/>
      <c r="IRE76" s="64"/>
      <c r="IRF76" s="64"/>
      <c r="IRG76" s="64"/>
      <c r="IRH76" s="64"/>
      <c r="IRI76" s="64"/>
      <c r="IRJ76" s="64"/>
      <c r="IRK76" s="64"/>
      <c r="IRL76" s="64"/>
      <c r="IRM76" s="64"/>
      <c r="IRN76" s="64"/>
      <c r="IRO76" s="64"/>
      <c r="IRP76" s="64"/>
      <c r="IRQ76" s="64"/>
      <c r="IRR76" s="64"/>
      <c r="IRS76" s="64"/>
      <c r="IRT76" s="64"/>
      <c r="IRU76" s="64"/>
      <c r="IRV76" s="64"/>
      <c r="IRW76" s="64"/>
      <c r="IRX76" s="64"/>
      <c r="IRY76" s="64"/>
      <c r="IRZ76" s="64"/>
      <c r="ISA76" s="64"/>
      <c r="ISB76" s="64"/>
      <c r="ISC76" s="64"/>
      <c r="ISD76" s="64"/>
      <c r="ISE76" s="64"/>
      <c r="ISF76" s="64"/>
      <c r="ISG76" s="64"/>
      <c r="ISH76" s="64"/>
      <c r="ISI76" s="64"/>
      <c r="ISJ76" s="64"/>
      <c r="ISK76" s="64"/>
      <c r="ISL76" s="64"/>
      <c r="ISM76" s="64"/>
      <c r="ISN76" s="64"/>
      <c r="ISO76" s="64"/>
      <c r="ISP76" s="64"/>
      <c r="ISQ76" s="64"/>
      <c r="ISR76" s="64"/>
      <c r="ISS76" s="64"/>
      <c r="IST76" s="64"/>
      <c r="ISU76" s="64"/>
      <c r="ISV76" s="64"/>
      <c r="ISW76" s="64"/>
      <c r="ISX76" s="64"/>
      <c r="ISY76" s="64"/>
      <c r="ISZ76" s="64"/>
      <c r="ITA76" s="64"/>
      <c r="ITB76" s="64"/>
      <c r="ITC76" s="64"/>
      <c r="ITD76" s="64"/>
      <c r="ITE76" s="64"/>
      <c r="ITF76" s="64"/>
      <c r="ITG76" s="64"/>
      <c r="ITH76" s="64"/>
      <c r="ITI76" s="64"/>
      <c r="ITJ76" s="64"/>
      <c r="ITK76" s="64"/>
      <c r="ITL76" s="64"/>
      <c r="ITM76" s="64"/>
      <c r="ITN76" s="64"/>
      <c r="ITO76" s="64"/>
      <c r="ITP76" s="64"/>
      <c r="ITQ76" s="64"/>
      <c r="ITR76" s="64"/>
      <c r="ITS76" s="64"/>
      <c r="ITT76" s="64"/>
      <c r="ITU76" s="64"/>
      <c r="ITV76" s="64"/>
      <c r="ITW76" s="64"/>
      <c r="ITX76" s="64"/>
      <c r="ITY76" s="64"/>
      <c r="ITZ76" s="64"/>
      <c r="IUA76" s="64"/>
      <c r="IUB76" s="64"/>
      <c r="IUC76" s="64"/>
      <c r="IUD76" s="64"/>
      <c r="IUE76" s="64"/>
      <c r="IUF76" s="64"/>
      <c r="IUG76" s="64"/>
      <c r="IUH76" s="64"/>
      <c r="IUI76" s="64"/>
      <c r="IUJ76" s="64"/>
      <c r="IUK76" s="64"/>
      <c r="IUL76" s="64"/>
      <c r="IUM76" s="64"/>
      <c r="IUN76" s="64"/>
      <c r="IUO76" s="64"/>
      <c r="IUP76" s="64"/>
      <c r="IUQ76" s="64"/>
      <c r="IUR76" s="64"/>
      <c r="IUS76" s="64"/>
      <c r="IUT76" s="64"/>
      <c r="IUU76" s="64"/>
      <c r="IUV76" s="64"/>
      <c r="IUW76" s="64"/>
      <c r="IUX76" s="64"/>
      <c r="IUY76" s="64"/>
      <c r="IUZ76" s="64"/>
      <c r="IVA76" s="64"/>
      <c r="IVB76" s="64"/>
      <c r="IVC76" s="64"/>
      <c r="IVD76" s="64"/>
      <c r="IVE76" s="64"/>
      <c r="IVF76" s="64"/>
      <c r="IVG76" s="64"/>
      <c r="IVH76" s="64"/>
      <c r="IVI76" s="64"/>
      <c r="IVJ76" s="64"/>
      <c r="IVK76" s="64"/>
      <c r="IVL76" s="64"/>
      <c r="IVM76" s="64"/>
      <c r="IVN76" s="64"/>
      <c r="IVO76" s="64"/>
      <c r="IVP76" s="64"/>
      <c r="IVQ76" s="64"/>
      <c r="IVR76" s="64"/>
      <c r="IVS76" s="64"/>
      <c r="IVT76" s="64"/>
      <c r="IVU76" s="64"/>
      <c r="IVV76" s="64"/>
      <c r="IVW76" s="64"/>
      <c r="IVX76" s="64"/>
      <c r="IVY76" s="64"/>
      <c r="IVZ76" s="64"/>
      <c r="IWA76" s="64"/>
      <c r="IWB76" s="64"/>
      <c r="IWC76" s="64"/>
      <c r="IWD76" s="64"/>
      <c r="IWE76" s="64"/>
      <c r="IWF76" s="64"/>
      <c r="IWG76" s="64"/>
      <c r="IWH76" s="64"/>
      <c r="IWI76" s="64"/>
      <c r="IWJ76" s="64"/>
      <c r="IWK76" s="64"/>
      <c r="IWL76" s="64"/>
      <c r="IWM76" s="64"/>
      <c r="IWN76" s="64"/>
      <c r="IWO76" s="64"/>
      <c r="IWP76" s="64"/>
      <c r="IWQ76" s="64"/>
      <c r="IWR76" s="64"/>
      <c r="IWS76" s="64"/>
      <c r="IWT76" s="64"/>
      <c r="IWU76" s="64"/>
      <c r="IWV76" s="64"/>
      <c r="IWW76" s="64"/>
      <c r="IWX76" s="64"/>
      <c r="IWY76" s="64"/>
      <c r="IWZ76" s="64"/>
      <c r="IXA76" s="64"/>
      <c r="IXB76" s="64"/>
      <c r="IXC76" s="64"/>
      <c r="IXD76" s="64"/>
      <c r="IXE76" s="64"/>
      <c r="IXF76" s="64"/>
      <c r="IXG76" s="64"/>
      <c r="IXH76" s="64"/>
      <c r="IXI76" s="64"/>
      <c r="IXJ76" s="64"/>
      <c r="IXK76" s="64"/>
      <c r="IXL76" s="64"/>
      <c r="IXM76" s="64"/>
      <c r="IXN76" s="64"/>
      <c r="IXO76" s="64"/>
      <c r="IXP76" s="64"/>
      <c r="IXQ76" s="64"/>
      <c r="IXR76" s="64"/>
      <c r="IXS76" s="64"/>
      <c r="IXT76" s="64"/>
      <c r="IXU76" s="64"/>
      <c r="IXV76" s="64"/>
      <c r="IXW76" s="64"/>
      <c r="IXX76" s="64"/>
      <c r="IXY76" s="64"/>
      <c r="IXZ76" s="64"/>
      <c r="IYA76" s="64"/>
      <c r="IYB76" s="64"/>
      <c r="IYC76" s="64"/>
      <c r="IYD76" s="64"/>
      <c r="IYE76" s="64"/>
      <c r="IYF76" s="64"/>
      <c r="IYG76" s="64"/>
      <c r="IYH76" s="64"/>
      <c r="IYI76" s="64"/>
      <c r="IYJ76" s="64"/>
      <c r="IYK76" s="64"/>
      <c r="IYL76" s="64"/>
      <c r="IYM76" s="64"/>
      <c r="IYN76" s="64"/>
      <c r="IYO76" s="64"/>
      <c r="IYP76" s="64"/>
      <c r="IYQ76" s="64"/>
      <c r="IYR76" s="64"/>
      <c r="IYS76" s="64"/>
      <c r="IYT76" s="64"/>
      <c r="IYU76" s="64"/>
      <c r="IYV76" s="64"/>
      <c r="IYW76" s="64"/>
      <c r="IYX76" s="64"/>
      <c r="IYY76" s="64"/>
      <c r="IYZ76" s="64"/>
      <c r="IZA76" s="64"/>
      <c r="IZB76" s="64"/>
      <c r="IZC76" s="64"/>
      <c r="IZD76" s="64"/>
      <c r="IZE76" s="64"/>
      <c r="IZF76" s="64"/>
      <c r="IZG76" s="64"/>
      <c r="IZH76" s="64"/>
      <c r="IZI76" s="64"/>
      <c r="IZJ76" s="64"/>
      <c r="IZK76" s="64"/>
      <c r="IZL76" s="64"/>
      <c r="IZM76" s="64"/>
      <c r="IZN76" s="64"/>
      <c r="IZO76" s="64"/>
      <c r="IZP76" s="64"/>
      <c r="IZQ76" s="64"/>
      <c r="IZR76" s="64"/>
      <c r="IZS76" s="64"/>
      <c r="IZT76" s="64"/>
      <c r="IZU76" s="64"/>
      <c r="IZV76" s="64"/>
      <c r="IZW76" s="64"/>
      <c r="IZX76" s="64"/>
      <c r="IZY76" s="64"/>
      <c r="IZZ76" s="64"/>
      <c r="JAA76" s="64"/>
      <c r="JAB76" s="64"/>
      <c r="JAC76" s="64"/>
      <c r="JAD76" s="64"/>
      <c r="JAE76" s="64"/>
      <c r="JAF76" s="64"/>
      <c r="JAG76" s="64"/>
      <c r="JAH76" s="64"/>
      <c r="JAI76" s="64"/>
      <c r="JAJ76" s="64"/>
      <c r="JAK76" s="64"/>
      <c r="JAL76" s="64"/>
      <c r="JAM76" s="64"/>
      <c r="JAN76" s="64"/>
      <c r="JAO76" s="64"/>
      <c r="JAP76" s="64"/>
      <c r="JAQ76" s="64"/>
      <c r="JAR76" s="64"/>
      <c r="JAS76" s="64"/>
      <c r="JAT76" s="64"/>
      <c r="JAU76" s="64"/>
      <c r="JAV76" s="64"/>
      <c r="JAW76" s="64"/>
      <c r="JAX76" s="64"/>
      <c r="JAY76" s="64"/>
      <c r="JAZ76" s="64"/>
      <c r="JBA76" s="64"/>
      <c r="JBB76" s="64"/>
      <c r="JBC76" s="64"/>
      <c r="JBD76" s="64"/>
      <c r="JBE76" s="64"/>
      <c r="JBF76" s="64"/>
      <c r="JBG76" s="64"/>
      <c r="JBH76" s="64"/>
      <c r="JBI76" s="64"/>
      <c r="JBJ76" s="64"/>
      <c r="JBK76" s="64"/>
      <c r="JBL76" s="64"/>
      <c r="JBM76" s="64"/>
      <c r="JBN76" s="64"/>
      <c r="JBO76" s="64"/>
      <c r="JBP76" s="64"/>
      <c r="JBQ76" s="64"/>
      <c r="JBR76" s="64"/>
      <c r="JBS76" s="64"/>
      <c r="JBT76" s="64"/>
      <c r="JBU76" s="64"/>
      <c r="JBV76" s="64"/>
      <c r="JBW76" s="64"/>
      <c r="JBX76" s="64"/>
      <c r="JBY76" s="64"/>
      <c r="JBZ76" s="64"/>
      <c r="JCA76" s="64"/>
      <c r="JCB76" s="64"/>
      <c r="JCC76" s="64"/>
      <c r="JCD76" s="64"/>
      <c r="JCE76" s="64"/>
      <c r="JCF76" s="64"/>
      <c r="JCG76" s="64"/>
      <c r="JCH76" s="64"/>
      <c r="JCI76" s="64"/>
      <c r="JCJ76" s="64"/>
      <c r="JCK76" s="64"/>
      <c r="JCL76" s="64"/>
      <c r="JCM76" s="64"/>
      <c r="JCN76" s="64"/>
      <c r="JCO76" s="64"/>
      <c r="JCP76" s="64"/>
      <c r="JCQ76" s="64"/>
      <c r="JCR76" s="64"/>
      <c r="JCS76" s="64"/>
      <c r="JCT76" s="64"/>
      <c r="JCU76" s="64"/>
      <c r="JCV76" s="64"/>
      <c r="JCW76" s="64"/>
      <c r="JCX76" s="64"/>
      <c r="JCY76" s="64"/>
      <c r="JCZ76" s="64"/>
      <c r="JDA76" s="64"/>
      <c r="JDB76" s="64"/>
      <c r="JDC76" s="64"/>
      <c r="JDD76" s="64"/>
      <c r="JDE76" s="64"/>
      <c r="JDF76" s="64"/>
      <c r="JDG76" s="64"/>
      <c r="JDH76" s="64"/>
      <c r="JDI76" s="64"/>
      <c r="JDJ76" s="64"/>
      <c r="JDK76" s="64"/>
      <c r="JDL76" s="64"/>
      <c r="JDM76" s="64"/>
      <c r="JDN76" s="64"/>
      <c r="JDO76" s="64"/>
      <c r="JDP76" s="64"/>
      <c r="JDQ76" s="64"/>
      <c r="JDR76" s="64"/>
      <c r="JDS76" s="64"/>
      <c r="JDT76" s="64"/>
      <c r="JDU76" s="64"/>
      <c r="JDV76" s="64"/>
      <c r="JDW76" s="64"/>
      <c r="JDX76" s="64"/>
      <c r="JDY76" s="64"/>
      <c r="JDZ76" s="64"/>
      <c r="JEA76" s="64"/>
      <c r="JEB76" s="64"/>
      <c r="JEC76" s="64"/>
      <c r="JED76" s="64"/>
      <c r="JEE76" s="64"/>
      <c r="JEF76" s="64"/>
      <c r="JEG76" s="64"/>
      <c r="JEH76" s="64"/>
      <c r="JEI76" s="64"/>
      <c r="JEJ76" s="64"/>
      <c r="JEK76" s="64"/>
      <c r="JEL76" s="64"/>
      <c r="JEM76" s="64"/>
      <c r="JEN76" s="64"/>
      <c r="JEO76" s="64"/>
      <c r="JEP76" s="64"/>
      <c r="JEQ76" s="64"/>
      <c r="JER76" s="64"/>
      <c r="JES76" s="64"/>
      <c r="JET76" s="64"/>
      <c r="JEU76" s="64"/>
      <c r="JEV76" s="64"/>
      <c r="JEW76" s="64"/>
      <c r="JEX76" s="64"/>
      <c r="JEY76" s="64"/>
      <c r="JEZ76" s="64"/>
      <c r="JFA76" s="64"/>
      <c r="JFB76" s="64"/>
      <c r="JFC76" s="64"/>
      <c r="JFD76" s="64"/>
      <c r="JFE76" s="64"/>
      <c r="JFF76" s="64"/>
      <c r="JFG76" s="64"/>
      <c r="JFH76" s="64"/>
      <c r="JFI76" s="64"/>
      <c r="JFJ76" s="64"/>
      <c r="JFK76" s="64"/>
      <c r="JFL76" s="64"/>
      <c r="JFM76" s="64"/>
      <c r="JFN76" s="64"/>
      <c r="JFO76" s="64"/>
      <c r="JFP76" s="64"/>
      <c r="JFQ76" s="64"/>
      <c r="JFR76" s="64"/>
      <c r="JFS76" s="64"/>
      <c r="JFT76" s="64"/>
      <c r="JFU76" s="64"/>
      <c r="JFV76" s="64"/>
      <c r="JFW76" s="64"/>
      <c r="JFX76" s="64"/>
      <c r="JFY76" s="64"/>
      <c r="JFZ76" s="64"/>
      <c r="JGA76" s="64"/>
      <c r="JGB76" s="64"/>
      <c r="JGC76" s="64"/>
      <c r="JGD76" s="64"/>
      <c r="JGE76" s="64"/>
      <c r="JGF76" s="64"/>
      <c r="JGG76" s="64"/>
      <c r="JGH76" s="64"/>
      <c r="JGI76" s="64"/>
      <c r="JGJ76" s="64"/>
      <c r="JGK76" s="64"/>
      <c r="JGL76" s="64"/>
      <c r="JGM76" s="64"/>
      <c r="JGN76" s="64"/>
      <c r="JGO76" s="64"/>
      <c r="JGP76" s="64"/>
      <c r="JGQ76" s="64"/>
      <c r="JGR76" s="64"/>
      <c r="JGS76" s="64"/>
      <c r="JGT76" s="64"/>
      <c r="JGU76" s="64"/>
      <c r="JGV76" s="64"/>
      <c r="JGW76" s="64"/>
      <c r="JGX76" s="64"/>
      <c r="JGY76" s="64"/>
      <c r="JGZ76" s="64"/>
      <c r="JHA76" s="64"/>
      <c r="JHB76" s="64"/>
      <c r="JHC76" s="64"/>
      <c r="JHD76" s="64"/>
      <c r="JHE76" s="64"/>
      <c r="JHF76" s="64"/>
      <c r="JHG76" s="64"/>
      <c r="JHH76" s="64"/>
      <c r="JHI76" s="64"/>
      <c r="JHJ76" s="64"/>
      <c r="JHK76" s="64"/>
      <c r="JHL76" s="64"/>
      <c r="JHM76" s="64"/>
      <c r="JHN76" s="64"/>
      <c r="JHO76" s="64"/>
      <c r="JHP76" s="64"/>
      <c r="JHQ76" s="64"/>
      <c r="JHR76" s="64"/>
      <c r="JHS76" s="64"/>
      <c r="JHT76" s="64"/>
      <c r="JHU76" s="64"/>
      <c r="JHV76" s="64"/>
      <c r="JHW76" s="64"/>
      <c r="JHX76" s="64"/>
      <c r="JHY76" s="64"/>
      <c r="JHZ76" s="64"/>
      <c r="JIA76" s="64"/>
      <c r="JIB76" s="64"/>
      <c r="JIC76" s="64"/>
      <c r="JID76" s="64"/>
      <c r="JIE76" s="64"/>
      <c r="JIF76" s="64"/>
      <c r="JIG76" s="64"/>
      <c r="JIH76" s="64"/>
      <c r="JII76" s="64"/>
      <c r="JIJ76" s="64"/>
      <c r="JIK76" s="64"/>
      <c r="JIL76" s="64"/>
      <c r="JIM76" s="64"/>
      <c r="JIN76" s="64"/>
      <c r="JIO76" s="64"/>
      <c r="JIP76" s="64"/>
      <c r="JIQ76" s="64"/>
      <c r="JIR76" s="64"/>
      <c r="JIS76" s="64"/>
      <c r="JIT76" s="64"/>
      <c r="JIU76" s="64"/>
      <c r="JIV76" s="64"/>
      <c r="JIW76" s="64"/>
      <c r="JIX76" s="64"/>
      <c r="JIY76" s="64"/>
      <c r="JIZ76" s="64"/>
      <c r="JJA76" s="64"/>
      <c r="JJB76" s="64"/>
      <c r="JJC76" s="64"/>
      <c r="JJD76" s="64"/>
      <c r="JJE76" s="64"/>
      <c r="JJF76" s="64"/>
      <c r="JJG76" s="64"/>
      <c r="JJH76" s="64"/>
      <c r="JJI76" s="64"/>
      <c r="JJJ76" s="64"/>
      <c r="JJK76" s="64"/>
      <c r="JJL76" s="64"/>
      <c r="JJM76" s="64"/>
      <c r="JJN76" s="64"/>
      <c r="JJO76" s="64"/>
      <c r="JJP76" s="64"/>
      <c r="JJQ76" s="64"/>
      <c r="JJR76" s="64"/>
      <c r="JJS76" s="64"/>
      <c r="JJT76" s="64"/>
      <c r="JJU76" s="64"/>
      <c r="JJV76" s="64"/>
      <c r="JJW76" s="64"/>
      <c r="JJX76" s="64"/>
      <c r="JJY76" s="64"/>
      <c r="JJZ76" s="64"/>
      <c r="JKA76" s="64"/>
      <c r="JKB76" s="64"/>
      <c r="JKC76" s="64"/>
      <c r="JKD76" s="64"/>
      <c r="JKE76" s="64"/>
      <c r="JKF76" s="64"/>
      <c r="JKG76" s="64"/>
      <c r="JKH76" s="64"/>
      <c r="JKI76" s="64"/>
      <c r="JKJ76" s="64"/>
      <c r="JKK76" s="64"/>
      <c r="JKL76" s="64"/>
      <c r="JKM76" s="64"/>
      <c r="JKN76" s="64"/>
      <c r="JKO76" s="64"/>
      <c r="JKP76" s="64"/>
      <c r="JKQ76" s="64"/>
      <c r="JKR76" s="64"/>
      <c r="JKS76" s="64"/>
      <c r="JKT76" s="64"/>
      <c r="JKU76" s="64"/>
      <c r="JKV76" s="64"/>
      <c r="JKW76" s="64"/>
      <c r="JKX76" s="64"/>
      <c r="JKY76" s="64"/>
      <c r="JKZ76" s="64"/>
      <c r="JLA76" s="64"/>
      <c r="JLB76" s="64"/>
      <c r="JLC76" s="64"/>
      <c r="JLD76" s="64"/>
      <c r="JLE76" s="64"/>
      <c r="JLF76" s="64"/>
      <c r="JLG76" s="64"/>
      <c r="JLH76" s="64"/>
      <c r="JLI76" s="64"/>
      <c r="JLJ76" s="64"/>
      <c r="JLK76" s="64"/>
      <c r="JLL76" s="64"/>
      <c r="JLM76" s="64"/>
      <c r="JLN76" s="64"/>
      <c r="JLO76" s="64"/>
      <c r="JLP76" s="64"/>
      <c r="JLQ76" s="64"/>
      <c r="JLR76" s="64"/>
      <c r="JLS76" s="64"/>
      <c r="JLT76" s="64"/>
      <c r="JLU76" s="64"/>
      <c r="JLV76" s="64"/>
      <c r="JLW76" s="64"/>
      <c r="JLX76" s="64"/>
      <c r="JLY76" s="64"/>
      <c r="JLZ76" s="64"/>
      <c r="JMA76" s="64"/>
      <c r="JMB76" s="64"/>
      <c r="JMC76" s="64"/>
      <c r="JMD76" s="64"/>
      <c r="JME76" s="64"/>
      <c r="JMF76" s="64"/>
      <c r="JMG76" s="64"/>
      <c r="JMH76" s="64"/>
      <c r="JMI76" s="64"/>
      <c r="JMJ76" s="64"/>
      <c r="JMK76" s="64"/>
      <c r="JML76" s="64"/>
      <c r="JMM76" s="64"/>
      <c r="JMN76" s="64"/>
      <c r="JMO76" s="64"/>
      <c r="JMP76" s="64"/>
      <c r="JMQ76" s="64"/>
      <c r="JMR76" s="64"/>
      <c r="JMS76" s="64"/>
      <c r="JMT76" s="64"/>
      <c r="JMU76" s="64"/>
      <c r="JMV76" s="64"/>
      <c r="JMW76" s="64"/>
      <c r="JMX76" s="64"/>
      <c r="JMY76" s="64"/>
      <c r="JMZ76" s="64"/>
      <c r="JNA76" s="64"/>
      <c r="JNB76" s="64"/>
      <c r="JNC76" s="64"/>
      <c r="JND76" s="64"/>
      <c r="JNE76" s="64"/>
      <c r="JNF76" s="64"/>
      <c r="JNG76" s="64"/>
      <c r="JNH76" s="64"/>
      <c r="JNI76" s="64"/>
      <c r="JNJ76" s="64"/>
      <c r="JNK76" s="64"/>
      <c r="JNL76" s="64"/>
      <c r="JNM76" s="64"/>
      <c r="JNN76" s="64"/>
      <c r="JNO76" s="64"/>
      <c r="JNP76" s="64"/>
      <c r="JNQ76" s="64"/>
      <c r="JNR76" s="64"/>
      <c r="JNS76" s="64"/>
      <c r="JNT76" s="64"/>
      <c r="JNU76" s="64"/>
      <c r="JNV76" s="64"/>
      <c r="JNW76" s="64"/>
      <c r="JNX76" s="64"/>
      <c r="JNY76" s="64"/>
      <c r="JNZ76" s="64"/>
      <c r="JOA76" s="64"/>
      <c r="JOB76" s="64"/>
      <c r="JOC76" s="64"/>
      <c r="JOD76" s="64"/>
      <c r="JOE76" s="64"/>
      <c r="JOF76" s="64"/>
      <c r="JOG76" s="64"/>
      <c r="JOH76" s="64"/>
      <c r="JOI76" s="64"/>
      <c r="JOJ76" s="64"/>
      <c r="JOK76" s="64"/>
      <c r="JOL76" s="64"/>
      <c r="JOM76" s="64"/>
      <c r="JON76" s="64"/>
      <c r="JOO76" s="64"/>
      <c r="JOP76" s="64"/>
      <c r="JOQ76" s="64"/>
      <c r="JOR76" s="64"/>
      <c r="JOS76" s="64"/>
      <c r="JOT76" s="64"/>
      <c r="JOU76" s="64"/>
      <c r="JOV76" s="64"/>
      <c r="JOW76" s="64"/>
      <c r="JOX76" s="64"/>
      <c r="JOY76" s="64"/>
      <c r="JOZ76" s="64"/>
      <c r="JPA76" s="64"/>
      <c r="JPB76" s="64"/>
      <c r="JPC76" s="64"/>
      <c r="JPD76" s="64"/>
      <c r="JPE76" s="64"/>
      <c r="JPF76" s="64"/>
      <c r="JPG76" s="64"/>
      <c r="JPH76" s="64"/>
      <c r="JPI76" s="64"/>
      <c r="JPJ76" s="64"/>
      <c r="JPK76" s="64"/>
      <c r="JPL76" s="64"/>
      <c r="JPM76" s="64"/>
      <c r="JPN76" s="64"/>
      <c r="JPO76" s="64"/>
      <c r="JPP76" s="64"/>
      <c r="JPQ76" s="64"/>
      <c r="JPR76" s="64"/>
      <c r="JPS76" s="64"/>
      <c r="JPT76" s="64"/>
      <c r="JPU76" s="64"/>
      <c r="JPV76" s="64"/>
      <c r="JPW76" s="64"/>
      <c r="JPX76" s="64"/>
      <c r="JPY76" s="64"/>
      <c r="JPZ76" s="64"/>
      <c r="JQA76" s="64"/>
      <c r="JQB76" s="64"/>
      <c r="JQC76" s="64"/>
      <c r="JQD76" s="64"/>
      <c r="JQE76" s="64"/>
      <c r="JQF76" s="64"/>
      <c r="JQG76" s="64"/>
      <c r="JQH76" s="64"/>
      <c r="JQI76" s="64"/>
      <c r="JQJ76" s="64"/>
      <c r="JQK76" s="64"/>
      <c r="JQL76" s="64"/>
      <c r="JQM76" s="64"/>
      <c r="JQN76" s="64"/>
      <c r="JQO76" s="64"/>
      <c r="JQP76" s="64"/>
      <c r="JQQ76" s="64"/>
      <c r="JQR76" s="64"/>
      <c r="JQS76" s="64"/>
      <c r="JQT76" s="64"/>
      <c r="JQU76" s="64"/>
      <c r="JQV76" s="64"/>
      <c r="JQW76" s="64"/>
      <c r="JQX76" s="64"/>
      <c r="JQY76" s="64"/>
      <c r="JQZ76" s="64"/>
      <c r="JRA76" s="64"/>
      <c r="JRB76" s="64"/>
      <c r="JRC76" s="64"/>
      <c r="JRD76" s="64"/>
      <c r="JRE76" s="64"/>
      <c r="JRF76" s="64"/>
      <c r="JRG76" s="64"/>
      <c r="JRH76" s="64"/>
      <c r="JRI76" s="64"/>
      <c r="JRJ76" s="64"/>
      <c r="JRK76" s="64"/>
      <c r="JRL76" s="64"/>
      <c r="JRM76" s="64"/>
      <c r="JRN76" s="64"/>
      <c r="JRO76" s="64"/>
      <c r="JRP76" s="64"/>
      <c r="JRQ76" s="64"/>
      <c r="JRR76" s="64"/>
      <c r="JRS76" s="64"/>
      <c r="JRT76" s="64"/>
      <c r="JRU76" s="64"/>
      <c r="JRV76" s="64"/>
      <c r="JRW76" s="64"/>
      <c r="JRX76" s="64"/>
      <c r="JRY76" s="64"/>
      <c r="JRZ76" s="64"/>
      <c r="JSA76" s="64"/>
      <c r="JSB76" s="64"/>
      <c r="JSC76" s="64"/>
      <c r="JSD76" s="64"/>
      <c r="JSE76" s="64"/>
      <c r="JSF76" s="64"/>
      <c r="JSG76" s="64"/>
      <c r="JSH76" s="64"/>
      <c r="JSI76" s="64"/>
      <c r="JSJ76" s="64"/>
      <c r="JSK76" s="64"/>
      <c r="JSL76" s="64"/>
      <c r="JSM76" s="64"/>
      <c r="JSN76" s="64"/>
      <c r="JSO76" s="64"/>
      <c r="JSP76" s="64"/>
      <c r="JSQ76" s="64"/>
      <c r="JSR76" s="64"/>
      <c r="JSS76" s="64"/>
      <c r="JST76" s="64"/>
      <c r="JSU76" s="64"/>
      <c r="JSV76" s="64"/>
      <c r="JSW76" s="64"/>
      <c r="JSX76" s="64"/>
      <c r="JSY76" s="64"/>
      <c r="JSZ76" s="64"/>
      <c r="JTA76" s="64"/>
      <c r="JTB76" s="64"/>
      <c r="JTC76" s="64"/>
      <c r="JTD76" s="64"/>
      <c r="JTE76" s="64"/>
      <c r="JTF76" s="64"/>
      <c r="JTG76" s="64"/>
      <c r="JTH76" s="64"/>
      <c r="JTI76" s="64"/>
      <c r="JTJ76" s="64"/>
      <c r="JTK76" s="64"/>
      <c r="JTL76" s="64"/>
      <c r="JTM76" s="64"/>
      <c r="JTN76" s="64"/>
      <c r="JTO76" s="64"/>
      <c r="JTP76" s="64"/>
      <c r="JTQ76" s="64"/>
      <c r="JTR76" s="64"/>
      <c r="JTS76" s="64"/>
      <c r="JTT76" s="64"/>
      <c r="JTU76" s="64"/>
      <c r="JTV76" s="64"/>
      <c r="JTW76" s="64"/>
      <c r="JTX76" s="64"/>
      <c r="JTY76" s="64"/>
      <c r="JTZ76" s="64"/>
      <c r="JUA76" s="64"/>
      <c r="JUB76" s="64"/>
      <c r="JUC76" s="64"/>
      <c r="JUD76" s="64"/>
      <c r="JUE76" s="64"/>
      <c r="JUF76" s="64"/>
      <c r="JUG76" s="64"/>
      <c r="JUH76" s="64"/>
      <c r="JUI76" s="64"/>
      <c r="JUJ76" s="64"/>
      <c r="JUK76" s="64"/>
      <c r="JUL76" s="64"/>
      <c r="JUM76" s="64"/>
      <c r="JUN76" s="64"/>
      <c r="JUO76" s="64"/>
      <c r="JUP76" s="64"/>
      <c r="JUQ76" s="64"/>
      <c r="JUR76" s="64"/>
      <c r="JUS76" s="64"/>
      <c r="JUT76" s="64"/>
      <c r="JUU76" s="64"/>
      <c r="JUV76" s="64"/>
      <c r="JUW76" s="64"/>
      <c r="JUX76" s="64"/>
      <c r="JUY76" s="64"/>
      <c r="JUZ76" s="64"/>
      <c r="JVA76" s="64"/>
      <c r="JVB76" s="64"/>
      <c r="JVC76" s="64"/>
      <c r="JVD76" s="64"/>
      <c r="JVE76" s="64"/>
      <c r="JVF76" s="64"/>
      <c r="JVG76" s="64"/>
      <c r="JVH76" s="64"/>
      <c r="JVI76" s="64"/>
      <c r="JVJ76" s="64"/>
      <c r="JVK76" s="64"/>
      <c r="JVL76" s="64"/>
      <c r="JVM76" s="64"/>
      <c r="JVN76" s="64"/>
      <c r="JVO76" s="64"/>
      <c r="JVP76" s="64"/>
      <c r="JVQ76" s="64"/>
      <c r="JVR76" s="64"/>
      <c r="JVS76" s="64"/>
      <c r="JVT76" s="64"/>
      <c r="JVU76" s="64"/>
      <c r="JVV76" s="64"/>
      <c r="JVW76" s="64"/>
      <c r="JVX76" s="64"/>
      <c r="JVY76" s="64"/>
      <c r="JVZ76" s="64"/>
      <c r="JWA76" s="64"/>
      <c r="JWB76" s="64"/>
      <c r="JWC76" s="64"/>
      <c r="JWD76" s="64"/>
      <c r="JWE76" s="64"/>
      <c r="JWF76" s="64"/>
      <c r="JWG76" s="64"/>
      <c r="JWH76" s="64"/>
      <c r="JWI76" s="64"/>
      <c r="JWJ76" s="64"/>
      <c r="JWK76" s="64"/>
      <c r="JWL76" s="64"/>
      <c r="JWM76" s="64"/>
      <c r="JWN76" s="64"/>
      <c r="JWO76" s="64"/>
      <c r="JWP76" s="64"/>
      <c r="JWQ76" s="64"/>
      <c r="JWR76" s="64"/>
      <c r="JWS76" s="64"/>
      <c r="JWT76" s="64"/>
      <c r="JWU76" s="64"/>
      <c r="JWV76" s="64"/>
      <c r="JWW76" s="64"/>
      <c r="JWX76" s="64"/>
      <c r="JWY76" s="64"/>
      <c r="JWZ76" s="64"/>
      <c r="JXA76" s="64"/>
      <c r="JXB76" s="64"/>
      <c r="JXC76" s="64"/>
      <c r="JXD76" s="64"/>
      <c r="JXE76" s="64"/>
      <c r="JXF76" s="64"/>
      <c r="JXG76" s="64"/>
      <c r="JXH76" s="64"/>
      <c r="JXI76" s="64"/>
      <c r="JXJ76" s="64"/>
      <c r="JXK76" s="64"/>
      <c r="JXL76" s="64"/>
      <c r="JXM76" s="64"/>
      <c r="JXN76" s="64"/>
      <c r="JXO76" s="64"/>
      <c r="JXP76" s="64"/>
      <c r="JXQ76" s="64"/>
      <c r="JXR76" s="64"/>
      <c r="JXS76" s="64"/>
      <c r="JXT76" s="64"/>
      <c r="JXU76" s="64"/>
      <c r="JXV76" s="64"/>
      <c r="JXW76" s="64"/>
      <c r="JXX76" s="64"/>
      <c r="JXY76" s="64"/>
      <c r="JXZ76" s="64"/>
      <c r="JYA76" s="64"/>
      <c r="JYB76" s="64"/>
      <c r="JYC76" s="64"/>
      <c r="JYD76" s="64"/>
      <c r="JYE76" s="64"/>
      <c r="JYF76" s="64"/>
      <c r="JYG76" s="64"/>
      <c r="JYH76" s="64"/>
      <c r="JYI76" s="64"/>
      <c r="JYJ76" s="64"/>
      <c r="JYK76" s="64"/>
      <c r="JYL76" s="64"/>
      <c r="JYM76" s="64"/>
      <c r="JYN76" s="64"/>
      <c r="JYO76" s="64"/>
      <c r="JYP76" s="64"/>
      <c r="JYQ76" s="64"/>
      <c r="JYR76" s="64"/>
      <c r="JYS76" s="64"/>
      <c r="JYT76" s="64"/>
      <c r="JYU76" s="64"/>
      <c r="JYV76" s="64"/>
      <c r="JYW76" s="64"/>
      <c r="JYX76" s="64"/>
      <c r="JYY76" s="64"/>
      <c r="JYZ76" s="64"/>
      <c r="JZA76" s="64"/>
      <c r="JZB76" s="64"/>
      <c r="JZC76" s="64"/>
      <c r="JZD76" s="64"/>
      <c r="JZE76" s="64"/>
      <c r="JZF76" s="64"/>
      <c r="JZG76" s="64"/>
      <c r="JZH76" s="64"/>
      <c r="JZI76" s="64"/>
      <c r="JZJ76" s="64"/>
      <c r="JZK76" s="64"/>
      <c r="JZL76" s="64"/>
      <c r="JZM76" s="64"/>
      <c r="JZN76" s="64"/>
      <c r="JZO76" s="64"/>
      <c r="JZP76" s="64"/>
      <c r="JZQ76" s="64"/>
      <c r="JZR76" s="64"/>
      <c r="JZS76" s="64"/>
      <c r="JZT76" s="64"/>
      <c r="JZU76" s="64"/>
      <c r="JZV76" s="64"/>
      <c r="JZW76" s="64"/>
      <c r="JZX76" s="64"/>
      <c r="JZY76" s="64"/>
      <c r="JZZ76" s="64"/>
      <c r="KAA76" s="64"/>
      <c r="KAB76" s="64"/>
      <c r="KAC76" s="64"/>
      <c r="KAD76" s="64"/>
      <c r="KAE76" s="64"/>
      <c r="KAF76" s="64"/>
      <c r="KAG76" s="64"/>
      <c r="KAH76" s="64"/>
      <c r="KAI76" s="64"/>
      <c r="KAJ76" s="64"/>
      <c r="KAK76" s="64"/>
      <c r="KAL76" s="64"/>
      <c r="KAM76" s="64"/>
      <c r="KAN76" s="64"/>
      <c r="KAO76" s="64"/>
      <c r="KAP76" s="64"/>
      <c r="KAQ76" s="64"/>
      <c r="KAR76" s="64"/>
      <c r="KAS76" s="64"/>
      <c r="KAT76" s="64"/>
      <c r="KAU76" s="64"/>
      <c r="KAV76" s="64"/>
      <c r="KAW76" s="64"/>
      <c r="KAX76" s="64"/>
      <c r="KAY76" s="64"/>
      <c r="KAZ76" s="64"/>
      <c r="KBA76" s="64"/>
      <c r="KBB76" s="64"/>
      <c r="KBC76" s="64"/>
      <c r="KBD76" s="64"/>
      <c r="KBE76" s="64"/>
      <c r="KBF76" s="64"/>
      <c r="KBG76" s="64"/>
      <c r="KBH76" s="64"/>
      <c r="KBI76" s="64"/>
      <c r="KBJ76" s="64"/>
      <c r="KBK76" s="64"/>
      <c r="KBL76" s="64"/>
      <c r="KBM76" s="64"/>
      <c r="KBN76" s="64"/>
      <c r="KBO76" s="64"/>
      <c r="KBP76" s="64"/>
      <c r="KBQ76" s="64"/>
      <c r="KBR76" s="64"/>
      <c r="KBS76" s="64"/>
      <c r="KBT76" s="64"/>
      <c r="KBU76" s="64"/>
      <c r="KBV76" s="64"/>
      <c r="KBW76" s="64"/>
      <c r="KBX76" s="64"/>
      <c r="KBY76" s="64"/>
      <c r="KBZ76" s="64"/>
      <c r="KCA76" s="64"/>
      <c r="KCB76" s="64"/>
      <c r="KCC76" s="64"/>
      <c r="KCD76" s="64"/>
      <c r="KCE76" s="64"/>
      <c r="KCF76" s="64"/>
      <c r="KCG76" s="64"/>
      <c r="KCH76" s="64"/>
      <c r="KCI76" s="64"/>
      <c r="KCJ76" s="64"/>
      <c r="KCK76" s="64"/>
      <c r="KCL76" s="64"/>
      <c r="KCM76" s="64"/>
      <c r="KCN76" s="64"/>
      <c r="KCO76" s="64"/>
      <c r="KCP76" s="64"/>
      <c r="KCQ76" s="64"/>
      <c r="KCR76" s="64"/>
      <c r="KCS76" s="64"/>
      <c r="KCT76" s="64"/>
      <c r="KCU76" s="64"/>
      <c r="KCV76" s="64"/>
      <c r="KCW76" s="64"/>
      <c r="KCX76" s="64"/>
      <c r="KCY76" s="64"/>
      <c r="KCZ76" s="64"/>
      <c r="KDA76" s="64"/>
      <c r="KDB76" s="64"/>
      <c r="KDC76" s="64"/>
      <c r="KDD76" s="64"/>
      <c r="KDE76" s="64"/>
      <c r="KDF76" s="64"/>
      <c r="KDG76" s="64"/>
      <c r="KDH76" s="64"/>
      <c r="KDI76" s="64"/>
      <c r="KDJ76" s="64"/>
      <c r="KDK76" s="64"/>
      <c r="KDL76" s="64"/>
      <c r="KDM76" s="64"/>
      <c r="KDN76" s="64"/>
      <c r="KDO76" s="64"/>
      <c r="KDP76" s="64"/>
      <c r="KDQ76" s="64"/>
      <c r="KDR76" s="64"/>
      <c r="KDS76" s="64"/>
      <c r="KDT76" s="64"/>
      <c r="KDU76" s="64"/>
      <c r="KDV76" s="64"/>
      <c r="KDW76" s="64"/>
      <c r="KDX76" s="64"/>
      <c r="KDY76" s="64"/>
      <c r="KDZ76" s="64"/>
      <c r="KEA76" s="64"/>
      <c r="KEB76" s="64"/>
      <c r="KEC76" s="64"/>
      <c r="KED76" s="64"/>
      <c r="KEE76" s="64"/>
      <c r="KEF76" s="64"/>
      <c r="KEG76" s="64"/>
      <c r="KEH76" s="64"/>
      <c r="KEI76" s="64"/>
      <c r="KEJ76" s="64"/>
      <c r="KEK76" s="64"/>
      <c r="KEL76" s="64"/>
      <c r="KEM76" s="64"/>
      <c r="KEN76" s="64"/>
      <c r="KEO76" s="64"/>
      <c r="KEP76" s="64"/>
      <c r="KEQ76" s="64"/>
      <c r="KER76" s="64"/>
      <c r="KES76" s="64"/>
      <c r="KET76" s="64"/>
      <c r="KEU76" s="64"/>
      <c r="KEV76" s="64"/>
      <c r="KEW76" s="64"/>
      <c r="KEX76" s="64"/>
      <c r="KEY76" s="64"/>
      <c r="KEZ76" s="64"/>
      <c r="KFA76" s="64"/>
      <c r="KFB76" s="64"/>
      <c r="KFC76" s="64"/>
      <c r="KFD76" s="64"/>
      <c r="KFE76" s="64"/>
      <c r="KFF76" s="64"/>
      <c r="KFG76" s="64"/>
      <c r="KFH76" s="64"/>
      <c r="KFI76" s="64"/>
      <c r="KFJ76" s="64"/>
      <c r="KFK76" s="64"/>
      <c r="KFL76" s="64"/>
      <c r="KFM76" s="64"/>
      <c r="KFN76" s="64"/>
      <c r="KFO76" s="64"/>
      <c r="KFP76" s="64"/>
      <c r="KFQ76" s="64"/>
      <c r="KFR76" s="64"/>
      <c r="KFS76" s="64"/>
      <c r="KFT76" s="64"/>
      <c r="KFU76" s="64"/>
      <c r="KFV76" s="64"/>
      <c r="KFW76" s="64"/>
      <c r="KFX76" s="64"/>
      <c r="KFY76" s="64"/>
      <c r="KFZ76" s="64"/>
      <c r="KGA76" s="64"/>
      <c r="KGB76" s="64"/>
      <c r="KGC76" s="64"/>
      <c r="KGD76" s="64"/>
      <c r="KGE76" s="64"/>
      <c r="KGF76" s="64"/>
      <c r="KGG76" s="64"/>
      <c r="KGH76" s="64"/>
      <c r="KGI76" s="64"/>
      <c r="KGJ76" s="64"/>
      <c r="KGK76" s="64"/>
      <c r="KGL76" s="64"/>
      <c r="KGM76" s="64"/>
      <c r="KGN76" s="64"/>
      <c r="KGO76" s="64"/>
      <c r="KGP76" s="64"/>
      <c r="KGQ76" s="64"/>
      <c r="KGR76" s="64"/>
      <c r="KGS76" s="64"/>
      <c r="KGT76" s="64"/>
      <c r="KGU76" s="64"/>
      <c r="KGV76" s="64"/>
      <c r="KGW76" s="64"/>
      <c r="KGX76" s="64"/>
      <c r="KGY76" s="64"/>
      <c r="KGZ76" s="64"/>
      <c r="KHA76" s="64"/>
      <c r="KHB76" s="64"/>
      <c r="KHC76" s="64"/>
      <c r="KHD76" s="64"/>
      <c r="KHE76" s="64"/>
      <c r="KHF76" s="64"/>
      <c r="KHG76" s="64"/>
      <c r="KHH76" s="64"/>
      <c r="KHI76" s="64"/>
      <c r="KHJ76" s="64"/>
      <c r="KHK76" s="64"/>
      <c r="KHL76" s="64"/>
      <c r="KHM76" s="64"/>
      <c r="KHN76" s="64"/>
      <c r="KHO76" s="64"/>
      <c r="KHP76" s="64"/>
      <c r="KHQ76" s="64"/>
      <c r="KHR76" s="64"/>
      <c r="KHS76" s="64"/>
      <c r="KHT76" s="64"/>
      <c r="KHU76" s="64"/>
      <c r="KHV76" s="64"/>
      <c r="KHW76" s="64"/>
      <c r="KHX76" s="64"/>
      <c r="KHY76" s="64"/>
      <c r="KHZ76" s="64"/>
      <c r="KIA76" s="64"/>
      <c r="KIB76" s="64"/>
      <c r="KIC76" s="64"/>
      <c r="KID76" s="64"/>
      <c r="KIE76" s="64"/>
      <c r="KIF76" s="64"/>
      <c r="KIG76" s="64"/>
      <c r="KIH76" s="64"/>
      <c r="KII76" s="64"/>
      <c r="KIJ76" s="64"/>
      <c r="KIK76" s="64"/>
      <c r="KIL76" s="64"/>
      <c r="KIM76" s="64"/>
      <c r="KIN76" s="64"/>
      <c r="KIO76" s="64"/>
      <c r="KIP76" s="64"/>
      <c r="KIQ76" s="64"/>
      <c r="KIR76" s="64"/>
      <c r="KIS76" s="64"/>
      <c r="KIT76" s="64"/>
      <c r="KIU76" s="64"/>
      <c r="KIV76" s="64"/>
      <c r="KIW76" s="64"/>
      <c r="KIX76" s="64"/>
      <c r="KIY76" s="64"/>
      <c r="KIZ76" s="64"/>
      <c r="KJA76" s="64"/>
      <c r="KJB76" s="64"/>
      <c r="KJC76" s="64"/>
      <c r="KJD76" s="64"/>
      <c r="KJE76" s="64"/>
      <c r="KJF76" s="64"/>
      <c r="KJG76" s="64"/>
      <c r="KJH76" s="64"/>
      <c r="KJI76" s="64"/>
      <c r="KJJ76" s="64"/>
      <c r="KJK76" s="64"/>
      <c r="KJL76" s="64"/>
      <c r="KJM76" s="64"/>
      <c r="KJN76" s="64"/>
      <c r="KJO76" s="64"/>
      <c r="KJP76" s="64"/>
      <c r="KJQ76" s="64"/>
      <c r="KJR76" s="64"/>
      <c r="KJS76" s="64"/>
      <c r="KJT76" s="64"/>
      <c r="KJU76" s="64"/>
      <c r="KJV76" s="64"/>
      <c r="KJW76" s="64"/>
      <c r="KJX76" s="64"/>
      <c r="KJY76" s="64"/>
      <c r="KJZ76" s="64"/>
      <c r="KKA76" s="64"/>
      <c r="KKB76" s="64"/>
      <c r="KKC76" s="64"/>
      <c r="KKD76" s="64"/>
      <c r="KKE76" s="64"/>
      <c r="KKF76" s="64"/>
      <c r="KKG76" s="64"/>
      <c r="KKH76" s="64"/>
      <c r="KKI76" s="64"/>
      <c r="KKJ76" s="64"/>
      <c r="KKK76" s="64"/>
      <c r="KKL76" s="64"/>
      <c r="KKM76" s="64"/>
      <c r="KKN76" s="64"/>
      <c r="KKO76" s="64"/>
      <c r="KKP76" s="64"/>
      <c r="KKQ76" s="64"/>
      <c r="KKR76" s="64"/>
      <c r="KKS76" s="64"/>
      <c r="KKT76" s="64"/>
      <c r="KKU76" s="64"/>
      <c r="KKV76" s="64"/>
      <c r="KKW76" s="64"/>
      <c r="KKX76" s="64"/>
      <c r="KKY76" s="64"/>
      <c r="KKZ76" s="64"/>
      <c r="KLA76" s="64"/>
      <c r="KLB76" s="64"/>
      <c r="KLC76" s="64"/>
      <c r="KLD76" s="64"/>
      <c r="KLE76" s="64"/>
      <c r="KLF76" s="64"/>
      <c r="KLG76" s="64"/>
      <c r="KLH76" s="64"/>
      <c r="KLI76" s="64"/>
      <c r="KLJ76" s="64"/>
      <c r="KLK76" s="64"/>
      <c r="KLL76" s="64"/>
      <c r="KLM76" s="64"/>
      <c r="KLN76" s="64"/>
      <c r="KLO76" s="64"/>
      <c r="KLP76" s="64"/>
      <c r="KLQ76" s="64"/>
      <c r="KLR76" s="64"/>
      <c r="KLS76" s="64"/>
      <c r="KLT76" s="64"/>
      <c r="KLU76" s="64"/>
      <c r="KLV76" s="64"/>
      <c r="KLW76" s="64"/>
      <c r="KLX76" s="64"/>
      <c r="KLY76" s="64"/>
      <c r="KLZ76" s="64"/>
      <c r="KMA76" s="64"/>
      <c r="KMB76" s="64"/>
      <c r="KMC76" s="64"/>
      <c r="KMD76" s="64"/>
      <c r="KME76" s="64"/>
      <c r="KMF76" s="64"/>
      <c r="KMG76" s="64"/>
      <c r="KMH76" s="64"/>
      <c r="KMI76" s="64"/>
      <c r="KMJ76" s="64"/>
      <c r="KMK76" s="64"/>
      <c r="KML76" s="64"/>
      <c r="KMM76" s="64"/>
      <c r="KMN76" s="64"/>
      <c r="KMO76" s="64"/>
      <c r="KMP76" s="64"/>
      <c r="KMQ76" s="64"/>
      <c r="KMR76" s="64"/>
      <c r="KMS76" s="64"/>
      <c r="KMT76" s="64"/>
      <c r="KMU76" s="64"/>
      <c r="KMV76" s="64"/>
      <c r="KMW76" s="64"/>
      <c r="KMX76" s="64"/>
      <c r="KMY76" s="64"/>
      <c r="KMZ76" s="64"/>
      <c r="KNA76" s="64"/>
      <c r="KNB76" s="64"/>
      <c r="KNC76" s="64"/>
      <c r="KND76" s="64"/>
      <c r="KNE76" s="64"/>
      <c r="KNF76" s="64"/>
      <c r="KNG76" s="64"/>
      <c r="KNH76" s="64"/>
      <c r="KNI76" s="64"/>
      <c r="KNJ76" s="64"/>
      <c r="KNK76" s="64"/>
      <c r="KNL76" s="64"/>
      <c r="KNM76" s="64"/>
      <c r="KNN76" s="64"/>
      <c r="KNO76" s="64"/>
      <c r="KNP76" s="64"/>
      <c r="KNQ76" s="64"/>
      <c r="KNR76" s="64"/>
      <c r="KNS76" s="64"/>
      <c r="KNT76" s="64"/>
      <c r="KNU76" s="64"/>
      <c r="KNV76" s="64"/>
      <c r="KNW76" s="64"/>
      <c r="KNX76" s="64"/>
      <c r="KNY76" s="64"/>
      <c r="KNZ76" s="64"/>
      <c r="KOA76" s="64"/>
      <c r="KOB76" s="64"/>
      <c r="KOC76" s="64"/>
      <c r="KOD76" s="64"/>
      <c r="KOE76" s="64"/>
      <c r="KOF76" s="64"/>
      <c r="KOG76" s="64"/>
      <c r="KOH76" s="64"/>
      <c r="KOI76" s="64"/>
      <c r="KOJ76" s="64"/>
      <c r="KOK76" s="64"/>
      <c r="KOL76" s="64"/>
      <c r="KOM76" s="64"/>
      <c r="KON76" s="64"/>
      <c r="KOO76" s="64"/>
      <c r="KOP76" s="64"/>
      <c r="KOQ76" s="64"/>
      <c r="KOR76" s="64"/>
      <c r="KOS76" s="64"/>
      <c r="KOT76" s="64"/>
      <c r="KOU76" s="64"/>
      <c r="KOV76" s="64"/>
      <c r="KOW76" s="64"/>
      <c r="KOX76" s="64"/>
      <c r="KOY76" s="64"/>
      <c r="KOZ76" s="64"/>
      <c r="KPA76" s="64"/>
      <c r="KPB76" s="64"/>
      <c r="KPC76" s="64"/>
      <c r="KPD76" s="64"/>
      <c r="KPE76" s="64"/>
      <c r="KPF76" s="64"/>
      <c r="KPG76" s="64"/>
      <c r="KPH76" s="64"/>
      <c r="KPI76" s="64"/>
      <c r="KPJ76" s="64"/>
      <c r="KPK76" s="64"/>
      <c r="KPL76" s="64"/>
      <c r="KPM76" s="64"/>
      <c r="KPN76" s="64"/>
      <c r="KPO76" s="64"/>
      <c r="KPP76" s="64"/>
      <c r="KPQ76" s="64"/>
      <c r="KPR76" s="64"/>
      <c r="KPS76" s="64"/>
      <c r="KPT76" s="64"/>
      <c r="KPU76" s="64"/>
      <c r="KPV76" s="64"/>
      <c r="KPW76" s="64"/>
      <c r="KPX76" s="64"/>
      <c r="KPY76" s="64"/>
      <c r="KPZ76" s="64"/>
      <c r="KQA76" s="64"/>
      <c r="KQB76" s="64"/>
      <c r="KQC76" s="64"/>
      <c r="KQD76" s="64"/>
      <c r="KQE76" s="64"/>
      <c r="KQF76" s="64"/>
      <c r="KQG76" s="64"/>
      <c r="KQH76" s="64"/>
      <c r="KQI76" s="64"/>
      <c r="KQJ76" s="64"/>
      <c r="KQK76" s="64"/>
      <c r="KQL76" s="64"/>
      <c r="KQM76" s="64"/>
      <c r="KQN76" s="64"/>
      <c r="KQO76" s="64"/>
      <c r="KQP76" s="64"/>
      <c r="KQQ76" s="64"/>
      <c r="KQR76" s="64"/>
      <c r="KQS76" s="64"/>
      <c r="KQT76" s="64"/>
      <c r="KQU76" s="64"/>
      <c r="KQV76" s="64"/>
      <c r="KQW76" s="64"/>
      <c r="KQX76" s="64"/>
      <c r="KQY76" s="64"/>
      <c r="KQZ76" s="64"/>
      <c r="KRA76" s="64"/>
      <c r="KRB76" s="64"/>
      <c r="KRC76" s="64"/>
      <c r="KRD76" s="64"/>
      <c r="KRE76" s="64"/>
      <c r="KRF76" s="64"/>
      <c r="KRG76" s="64"/>
      <c r="KRH76" s="64"/>
      <c r="KRI76" s="64"/>
      <c r="KRJ76" s="64"/>
      <c r="KRK76" s="64"/>
      <c r="KRL76" s="64"/>
      <c r="KRM76" s="64"/>
      <c r="KRN76" s="64"/>
      <c r="KRO76" s="64"/>
      <c r="KRP76" s="64"/>
      <c r="KRQ76" s="64"/>
      <c r="KRR76" s="64"/>
      <c r="KRS76" s="64"/>
      <c r="KRT76" s="64"/>
      <c r="KRU76" s="64"/>
      <c r="KRV76" s="64"/>
      <c r="KRW76" s="64"/>
      <c r="KRX76" s="64"/>
      <c r="KRY76" s="64"/>
      <c r="KRZ76" s="64"/>
      <c r="KSA76" s="64"/>
      <c r="KSB76" s="64"/>
      <c r="KSC76" s="64"/>
      <c r="KSD76" s="64"/>
      <c r="KSE76" s="64"/>
      <c r="KSF76" s="64"/>
      <c r="KSG76" s="64"/>
      <c r="KSH76" s="64"/>
      <c r="KSI76" s="64"/>
      <c r="KSJ76" s="64"/>
      <c r="KSK76" s="64"/>
      <c r="KSL76" s="64"/>
      <c r="KSM76" s="64"/>
      <c r="KSN76" s="64"/>
      <c r="KSO76" s="64"/>
      <c r="KSP76" s="64"/>
      <c r="KSQ76" s="64"/>
      <c r="KSR76" s="64"/>
      <c r="KSS76" s="64"/>
      <c r="KST76" s="64"/>
      <c r="KSU76" s="64"/>
      <c r="KSV76" s="64"/>
      <c r="KSW76" s="64"/>
      <c r="KSX76" s="64"/>
      <c r="KSY76" s="64"/>
      <c r="KSZ76" s="64"/>
      <c r="KTA76" s="64"/>
      <c r="KTB76" s="64"/>
      <c r="KTC76" s="64"/>
      <c r="KTD76" s="64"/>
      <c r="KTE76" s="64"/>
      <c r="KTF76" s="64"/>
      <c r="KTG76" s="64"/>
      <c r="KTH76" s="64"/>
      <c r="KTI76" s="64"/>
      <c r="KTJ76" s="64"/>
      <c r="KTK76" s="64"/>
      <c r="KTL76" s="64"/>
      <c r="KTM76" s="64"/>
      <c r="KTN76" s="64"/>
      <c r="KTO76" s="64"/>
      <c r="KTP76" s="64"/>
      <c r="KTQ76" s="64"/>
      <c r="KTR76" s="64"/>
      <c r="KTS76" s="64"/>
      <c r="KTT76" s="64"/>
      <c r="KTU76" s="64"/>
      <c r="KTV76" s="64"/>
      <c r="KTW76" s="64"/>
      <c r="KTX76" s="64"/>
      <c r="KTY76" s="64"/>
      <c r="KTZ76" s="64"/>
      <c r="KUA76" s="64"/>
      <c r="KUB76" s="64"/>
      <c r="KUC76" s="64"/>
      <c r="KUD76" s="64"/>
      <c r="KUE76" s="64"/>
      <c r="KUF76" s="64"/>
      <c r="KUG76" s="64"/>
      <c r="KUH76" s="64"/>
      <c r="KUI76" s="64"/>
      <c r="KUJ76" s="64"/>
      <c r="KUK76" s="64"/>
      <c r="KUL76" s="64"/>
      <c r="KUM76" s="64"/>
      <c r="KUN76" s="64"/>
      <c r="KUO76" s="64"/>
      <c r="KUP76" s="64"/>
      <c r="KUQ76" s="64"/>
      <c r="KUR76" s="64"/>
      <c r="KUS76" s="64"/>
      <c r="KUT76" s="64"/>
      <c r="KUU76" s="64"/>
      <c r="KUV76" s="64"/>
      <c r="KUW76" s="64"/>
      <c r="KUX76" s="64"/>
      <c r="KUY76" s="64"/>
      <c r="KUZ76" s="64"/>
      <c r="KVA76" s="64"/>
      <c r="KVB76" s="64"/>
      <c r="KVC76" s="64"/>
      <c r="KVD76" s="64"/>
      <c r="KVE76" s="64"/>
      <c r="KVF76" s="64"/>
      <c r="KVG76" s="64"/>
      <c r="KVH76" s="64"/>
      <c r="KVI76" s="64"/>
      <c r="KVJ76" s="64"/>
      <c r="KVK76" s="64"/>
      <c r="KVL76" s="64"/>
      <c r="KVM76" s="64"/>
      <c r="KVN76" s="64"/>
      <c r="KVO76" s="64"/>
      <c r="KVP76" s="64"/>
      <c r="KVQ76" s="64"/>
      <c r="KVR76" s="64"/>
      <c r="KVS76" s="64"/>
      <c r="KVT76" s="64"/>
      <c r="KVU76" s="64"/>
      <c r="KVV76" s="64"/>
      <c r="KVW76" s="64"/>
      <c r="KVX76" s="64"/>
      <c r="KVY76" s="64"/>
      <c r="KVZ76" s="64"/>
      <c r="KWA76" s="64"/>
      <c r="KWB76" s="64"/>
      <c r="KWC76" s="64"/>
      <c r="KWD76" s="64"/>
      <c r="KWE76" s="64"/>
      <c r="KWF76" s="64"/>
      <c r="KWG76" s="64"/>
      <c r="KWH76" s="64"/>
      <c r="KWI76" s="64"/>
      <c r="KWJ76" s="64"/>
      <c r="KWK76" s="64"/>
      <c r="KWL76" s="64"/>
      <c r="KWM76" s="64"/>
      <c r="KWN76" s="64"/>
      <c r="KWO76" s="64"/>
      <c r="KWP76" s="64"/>
      <c r="KWQ76" s="64"/>
      <c r="KWR76" s="64"/>
      <c r="KWS76" s="64"/>
      <c r="KWT76" s="64"/>
      <c r="KWU76" s="64"/>
      <c r="KWV76" s="64"/>
      <c r="KWW76" s="64"/>
      <c r="KWX76" s="64"/>
      <c r="KWY76" s="64"/>
      <c r="KWZ76" s="64"/>
      <c r="KXA76" s="64"/>
      <c r="KXB76" s="64"/>
      <c r="KXC76" s="64"/>
      <c r="KXD76" s="64"/>
      <c r="KXE76" s="64"/>
      <c r="KXF76" s="64"/>
      <c r="KXG76" s="64"/>
      <c r="KXH76" s="64"/>
      <c r="KXI76" s="64"/>
      <c r="KXJ76" s="64"/>
      <c r="KXK76" s="64"/>
      <c r="KXL76" s="64"/>
      <c r="KXM76" s="64"/>
      <c r="KXN76" s="64"/>
      <c r="KXO76" s="64"/>
      <c r="KXP76" s="64"/>
      <c r="KXQ76" s="64"/>
      <c r="KXR76" s="64"/>
      <c r="KXS76" s="64"/>
      <c r="KXT76" s="64"/>
      <c r="KXU76" s="64"/>
      <c r="KXV76" s="64"/>
      <c r="KXW76" s="64"/>
      <c r="KXX76" s="64"/>
      <c r="KXY76" s="64"/>
      <c r="KXZ76" s="64"/>
      <c r="KYA76" s="64"/>
      <c r="KYB76" s="64"/>
      <c r="KYC76" s="64"/>
      <c r="KYD76" s="64"/>
      <c r="KYE76" s="64"/>
      <c r="KYF76" s="64"/>
      <c r="KYG76" s="64"/>
      <c r="KYH76" s="64"/>
      <c r="KYI76" s="64"/>
      <c r="KYJ76" s="64"/>
      <c r="KYK76" s="64"/>
      <c r="KYL76" s="64"/>
      <c r="KYM76" s="64"/>
      <c r="KYN76" s="64"/>
      <c r="KYO76" s="64"/>
      <c r="KYP76" s="64"/>
      <c r="KYQ76" s="64"/>
      <c r="KYR76" s="64"/>
      <c r="KYS76" s="64"/>
      <c r="KYT76" s="64"/>
      <c r="KYU76" s="64"/>
      <c r="KYV76" s="64"/>
      <c r="KYW76" s="64"/>
      <c r="KYX76" s="64"/>
      <c r="KYY76" s="64"/>
      <c r="KYZ76" s="64"/>
      <c r="KZA76" s="64"/>
      <c r="KZB76" s="64"/>
      <c r="KZC76" s="64"/>
      <c r="KZD76" s="64"/>
      <c r="KZE76" s="64"/>
      <c r="KZF76" s="64"/>
      <c r="KZG76" s="64"/>
      <c r="KZH76" s="64"/>
      <c r="KZI76" s="64"/>
      <c r="KZJ76" s="64"/>
      <c r="KZK76" s="64"/>
      <c r="KZL76" s="64"/>
      <c r="KZM76" s="64"/>
      <c r="KZN76" s="64"/>
      <c r="KZO76" s="64"/>
      <c r="KZP76" s="64"/>
      <c r="KZQ76" s="64"/>
      <c r="KZR76" s="64"/>
      <c r="KZS76" s="64"/>
      <c r="KZT76" s="64"/>
      <c r="KZU76" s="64"/>
      <c r="KZV76" s="64"/>
      <c r="KZW76" s="64"/>
      <c r="KZX76" s="64"/>
      <c r="KZY76" s="64"/>
      <c r="KZZ76" s="64"/>
      <c r="LAA76" s="64"/>
      <c r="LAB76" s="64"/>
      <c r="LAC76" s="64"/>
      <c r="LAD76" s="64"/>
      <c r="LAE76" s="64"/>
      <c r="LAF76" s="64"/>
      <c r="LAG76" s="64"/>
      <c r="LAH76" s="64"/>
      <c r="LAI76" s="64"/>
      <c r="LAJ76" s="64"/>
      <c r="LAK76" s="64"/>
      <c r="LAL76" s="64"/>
      <c r="LAM76" s="64"/>
      <c r="LAN76" s="64"/>
      <c r="LAO76" s="64"/>
      <c r="LAP76" s="64"/>
      <c r="LAQ76" s="64"/>
      <c r="LAR76" s="64"/>
      <c r="LAS76" s="64"/>
      <c r="LAT76" s="64"/>
      <c r="LAU76" s="64"/>
      <c r="LAV76" s="64"/>
      <c r="LAW76" s="64"/>
      <c r="LAX76" s="64"/>
      <c r="LAY76" s="64"/>
      <c r="LAZ76" s="64"/>
      <c r="LBA76" s="64"/>
      <c r="LBB76" s="64"/>
      <c r="LBC76" s="64"/>
      <c r="LBD76" s="64"/>
      <c r="LBE76" s="64"/>
      <c r="LBF76" s="64"/>
      <c r="LBG76" s="64"/>
      <c r="LBH76" s="64"/>
      <c r="LBI76" s="64"/>
      <c r="LBJ76" s="64"/>
      <c r="LBK76" s="64"/>
      <c r="LBL76" s="64"/>
      <c r="LBM76" s="64"/>
      <c r="LBN76" s="64"/>
      <c r="LBO76" s="64"/>
      <c r="LBP76" s="64"/>
      <c r="LBQ76" s="64"/>
      <c r="LBR76" s="64"/>
      <c r="LBS76" s="64"/>
      <c r="LBT76" s="64"/>
      <c r="LBU76" s="64"/>
      <c r="LBV76" s="64"/>
      <c r="LBW76" s="64"/>
      <c r="LBX76" s="64"/>
      <c r="LBY76" s="64"/>
      <c r="LBZ76" s="64"/>
      <c r="LCA76" s="64"/>
      <c r="LCB76" s="64"/>
      <c r="LCC76" s="64"/>
      <c r="LCD76" s="64"/>
      <c r="LCE76" s="64"/>
      <c r="LCF76" s="64"/>
      <c r="LCG76" s="64"/>
      <c r="LCH76" s="64"/>
      <c r="LCI76" s="64"/>
      <c r="LCJ76" s="64"/>
      <c r="LCK76" s="64"/>
      <c r="LCL76" s="64"/>
      <c r="LCM76" s="64"/>
      <c r="LCN76" s="64"/>
      <c r="LCO76" s="64"/>
      <c r="LCP76" s="64"/>
      <c r="LCQ76" s="64"/>
      <c r="LCR76" s="64"/>
      <c r="LCS76" s="64"/>
      <c r="LCT76" s="64"/>
      <c r="LCU76" s="64"/>
      <c r="LCV76" s="64"/>
      <c r="LCW76" s="64"/>
      <c r="LCX76" s="64"/>
      <c r="LCY76" s="64"/>
      <c r="LCZ76" s="64"/>
      <c r="LDA76" s="64"/>
      <c r="LDB76" s="64"/>
      <c r="LDC76" s="64"/>
      <c r="LDD76" s="64"/>
      <c r="LDE76" s="64"/>
      <c r="LDF76" s="64"/>
      <c r="LDG76" s="64"/>
      <c r="LDH76" s="64"/>
      <c r="LDI76" s="64"/>
      <c r="LDJ76" s="64"/>
      <c r="LDK76" s="64"/>
      <c r="LDL76" s="64"/>
      <c r="LDM76" s="64"/>
      <c r="LDN76" s="64"/>
      <c r="LDO76" s="64"/>
      <c r="LDP76" s="64"/>
      <c r="LDQ76" s="64"/>
      <c r="LDR76" s="64"/>
      <c r="LDS76" s="64"/>
      <c r="LDT76" s="64"/>
      <c r="LDU76" s="64"/>
      <c r="LDV76" s="64"/>
      <c r="LDW76" s="64"/>
      <c r="LDX76" s="64"/>
      <c r="LDY76" s="64"/>
      <c r="LDZ76" s="64"/>
      <c r="LEA76" s="64"/>
      <c r="LEB76" s="64"/>
      <c r="LEC76" s="64"/>
      <c r="LED76" s="64"/>
      <c r="LEE76" s="64"/>
      <c r="LEF76" s="64"/>
      <c r="LEG76" s="64"/>
      <c r="LEH76" s="64"/>
      <c r="LEI76" s="64"/>
      <c r="LEJ76" s="64"/>
      <c r="LEK76" s="64"/>
      <c r="LEL76" s="64"/>
      <c r="LEM76" s="64"/>
      <c r="LEN76" s="64"/>
      <c r="LEO76" s="64"/>
      <c r="LEP76" s="64"/>
      <c r="LEQ76" s="64"/>
      <c r="LER76" s="64"/>
      <c r="LES76" s="64"/>
      <c r="LET76" s="64"/>
      <c r="LEU76" s="64"/>
      <c r="LEV76" s="64"/>
      <c r="LEW76" s="64"/>
      <c r="LEX76" s="64"/>
      <c r="LEY76" s="64"/>
      <c r="LEZ76" s="64"/>
      <c r="LFA76" s="64"/>
      <c r="LFB76" s="64"/>
      <c r="LFC76" s="64"/>
      <c r="LFD76" s="64"/>
      <c r="LFE76" s="64"/>
      <c r="LFF76" s="64"/>
      <c r="LFG76" s="64"/>
      <c r="LFH76" s="64"/>
      <c r="LFI76" s="64"/>
      <c r="LFJ76" s="64"/>
      <c r="LFK76" s="64"/>
      <c r="LFL76" s="64"/>
      <c r="LFM76" s="64"/>
      <c r="LFN76" s="64"/>
      <c r="LFO76" s="64"/>
      <c r="LFP76" s="64"/>
      <c r="LFQ76" s="64"/>
      <c r="LFR76" s="64"/>
      <c r="LFS76" s="64"/>
      <c r="LFT76" s="64"/>
      <c r="LFU76" s="64"/>
      <c r="LFV76" s="64"/>
      <c r="LFW76" s="64"/>
      <c r="LFX76" s="64"/>
      <c r="LFY76" s="64"/>
      <c r="LFZ76" s="64"/>
      <c r="LGA76" s="64"/>
      <c r="LGB76" s="64"/>
      <c r="LGC76" s="64"/>
      <c r="LGD76" s="64"/>
      <c r="LGE76" s="64"/>
      <c r="LGF76" s="64"/>
      <c r="LGG76" s="64"/>
      <c r="LGH76" s="64"/>
      <c r="LGI76" s="64"/>
      <c r="LGJ76" s="64"/>
      <c r="LGK76" s="64"/>
      <c r="LGL76" s="64"/>
      <c r="LGM76" s="64"/>
      <c r="LGN76" s="64"/>
      <c r="LGO76" s="64"/>
      <c r="LGP76" s="64"/>
      <c r="LGQ76" s="64"/>
      <c r="LGR76" s="64"/>
      <c r="LGS76" s="64"/>
      <c r="LGT76" s="64"/>
      <c r="LGU76" s="64"/>
      <c r="LGV76" s="64"/>
      <c r="LGW76" s="64"/>
      <c r="LGX76" s="64"/>
      <c r="LGY76" s="64"/>
      <c r="LGZ76" s="64"/>
      <c r="LHA76" s="64"/>
      <c r="LHB76" s="64"/>
      <c r="LHC76" s="64"/>
      <c r="LHD76" s="64"/>
      <c r="LHE76" s="64"/>
      <c r="LHF76" s="64"/>
      <c r="LHG76" s="64"/>
      <c r="LHH76" s="64"/>
      <c r="LHI76" s="64"/>
      <c r="LHJ76" s="64"/>
      <c r="LHK76" s="64"/>
      <c r="LHL76" s="64"/>
      <c r="LHM76" s="64"/>
      <c r="LHN76" s="64"/>
      <c r="LHO76" s="64"/>
      <c r="LHP76" s="64"/>
      <c r="LHQ76" s="64"/>
      <c r="LHR76" s="64"/>
      <c r="LHS76" s="64"/>
      <c r="LHT76" s="64"/>
      <c r="LHU76" s="64"/>
      <c r="LHV76" s="64"/>
      <c r="LHW76" s="64"/>
      <c r="LHX76" s="64"/>
      <c r="LHY76" s="64"/>
      <c r="LHZ76" s="64"/>
      <c r="LIA76" s="64"/>
      <c r="LIB76" s="64"/>
      <c r="LIC76" s="64"/>
      <c r="LID76" s="64"/>
      <c r="LIE76" s="64"/>
      <c r="LIF76" s="64"/>
      <c r="LIG76" s="64"/>
      <c r="LIH76" s="64"/>
      <c r="LII76" s="64"/>
      <c r="LIJ76" s="64"/>
      <c r="LIK76" s="64"/>
      <c r="LIL76" s="64"/>
      <c r="LIM76" s="64"/>
      <c r="LIN76" s="64"/>
      <c r="LIO76" s="64"/>
      <c r="LIP76" s="64"/>
      <c r="LIQ76" s="64"/>
      <c r="LIR76" s="64"/>
      <c r="LIS76" s="64"/>
      <c r="LIT76" s="64"/>
      <c r="LIU76" s="64"/>
      <c r="LIV76" s="64"/>
      <c r="LIW76" s="64"/>
      <c r="LIX76" s="64"/>
      <c r="LIY76" s="64"/>
      <c r="LIZ76" s="64"/>
      <c r="LJA76" s="64"/>
      <c r="LJB76" s="64"/>
      <c r="LJC76" s="64"/>
      <c r="LJD76" s="64"/>
      <c r="LJE76" s="64"/>
      <c r="LJF76" s="64"/>
      <c r="LJG76" s="64"/>
      <c r="LJH76" s="64"/>
      <c r="LJI76" s="64"/>
      <c r="LJJ76" s="64"/>
      <c r="LJK76" s="64"/>
      <c r="LJL76" s="64"/>
      <c r="LJM76" s="64"/>
      <c r="LJN76" s="64"/>
      <c r="LJO76" s="64"/>
      <c r="LJP76" s="64"/>
      <c r="LJQ76" s="64"/>
      <c r="LJR76" s="64"/>
      <c r="LJS76" s="64"/>
      <c r="LJT76" s="64"/>
      <c r="LJU76" s="64"/>
      <c r="LJV76" s="64"/>
      <c r="LJW76" s="64"/>
      <c r="LJX76" s="64"/>
      <c r="LJY76" s="64"/>
      <c r="LJZ76" s="64"/>
      <c r="LKA76" s="64"/>
      <c r="LKB76" s="64"/>
      <c r="LKC76" s="64"/>
      <c r="LKD76" s="64"/>
      <c r="LKE76" s="64"/>
      <c r="LKF76" s="64"/>
      <c r="LKG76" s="64"/>
      <c r="LKH76" s="64"/>
      <c r="LKI76" s="64"/>
      <c r="LKJ76" s="64"/>
      <c r="LKK76" s="64"/>
      <c r="LKL76" s="64"/>
      <c r="LKM76" s="64"/>
      <c r="LKN76" s="64"/>
      <c r="LKO76" s="64"/>
      <c r="LKP76" s="64"/>
      <c r="LKQ76" s="64"/>
      <c r="LKR76" s="64"/>
      <c r="LKS76" s="64"/>
      <c r="LKT76" s="64"/>
      <c r="LKU76" s="64"/>
      <c r="LKV76" s="64"/>
      <c r="LKW76" s="64"/>
      <c r="LKX76" s="64"/>
      <c r="LKY76" s="64"/>
      <c r="LKZ76" s="64"/>
      <c r="LLA76" s="64"/>
      <c r="LLB76" s="64"/>
      <c r="LLC76" s="64"/>
      <c r="LLD76" s="64"/>
      <c r="LLE76" s="64"/>
      <c r="LLF76" s="64"/>
      <c r="LLG76" s="64"/>
      <c r="LLH76" s="64"/>
      <c r="LLI76" s="64"/>
      <c r="LLJ76" s="64"/>
      <c r="LLK76" s="64"/>
      <c r="LLL76" s="64"/>
      <c r="LLM76" s="64"/>
      <c r="LLN76" s="64"/>
      <c r="LLO76" s="64"/>
      <c r="LLP76" s="64"/>
      <c r="LLQ76" s="64"/>
      <c r="LLR76" s="64"/>
      <c r="LLS76" s="64"/>
      <c r="LLT76" s="64"/>
      <c r="LLU76" s="64"/>
      <c r="LLV76" s="64"/>
      <c r="LLW76" s="64"/>
      <c r="LLX76" s="64"/>
      <c r="LLY76" s="64"/>
      <c r="LLZ76" s="64"/>
      <c r="LMA76" s="64"/>
      <c r="LMB76" s="64"/>
      <c r="LMC76" s="64"/>
      <c r="LMD76" s="64"/>
      <c r="LME76" s="64"/>
      <c r="LMF76" s="64"/>
      <c r="LMG76" s="64"/>
      <c r="LMH76" s="64"/>
      <c r="LMI76" s="64"/>
      <c r="LMJ76" s="64"/>
      <c r="LMK76" s="64"/>
      <c r="LML76" s="64"/>
      <c r="LMM76" s="64"/>
      <c r="LMN76" s="64"/>
      <c r="LMO76" s="64"/>
      <c r="LMP76" s="64"/>
      <c r="LMQ76" s="64"/>
      <c r="LMR76" s="64"/>
      <c r="LMS76" s="64"/>
      <c r="LMT76" s="64"/>
      <c r="LMU76" s="64"/>
      <c r="LMV76" s="64"/>
      <c r="LMW76" s="64"/>
      <c r="LMX76" s="64"/>
      <c r="LMY76" s="64"/>
      <c r="LMZ76" s="64"/>
      <c r="LNA76" s="64"/>
      <c r="LNB76" s="64"/>
      <c r="LNC76" s="64"/>
      <c r="LND76" s="64"/>
      <c r="LNE76" s="64"/>
      <c r="LNF76" s="64"/>
      <c r="LNG76" s="64"/>
      <c r="LNH76" s="64"/>
      <c r="LNI76" s="64"/>
      <c r="LNJ76" s="64"/>
      <c r="LNK76" s="64"/>
      <c r="LNL76" s="64"/>
      <c r="LNM76" s="64"/>
      <c r="LNN76" s="64"/>
      <c r="LNO76" s="64"/>
      <c r="LNP76" s="64"/>
      <c r="LNQ76" s="64"/>
      <c r="LNR76" s="64"/>
      <c r="LNS76" s="64"/>
      <c r="LNT76" s="64"/>
      <c r="LNU76" s="64"/>
      <c r="LNV76" s="64"/>
      <c r="LNW76" s="64"/>
      <c r="LNX76" s="64"/>
      <c r="LNY76" s="64"/>
      <c r="LNZ76" s="64"/>
      <c r="LOA76" s="64"/>
      <c r="LOB76" s="64"/>
      <c r="LOC76" s="64"/>
      <c r="LOD76" s="64"/>
      <c r="LOE76" s="64"/>
      <c r="LOF76" s="64"/>
      <c r="LOG76" s="64"/>
      <c r="LOH76" s="64"/>
      <c r="LOI76" s="64"/>
      <c r="LOJ76" s="64"/>
      <c r="LOK76" s="64"/>
      <c r="LOL76" s="64"/>
      <c r="LOM76" s="64"/>
      <c r="LON76" s="64"/>
      <c r="LOO76" s="64"/>
      <c r="LOP76" s="64"/>
      <c r="LOQ76" s="64"/>
      <c r="LOR76" s="64"/>
      <c r="LOS76" s="64"/>
      <c r="LOT76" s="64"/>
      <c r="LOU76" s="64"/>
      <c r="LOV76" s="64"/>
      <c r="LOW76" s="64"/>
      <c r="LOX76" s="64"/>
      <c r="LOY76" s="64"/>
      <c r="LOZ76" s="64"/>
      <c r="LPA76" s="64"/>
      <c r="LPB76" s="64"/>
      <c r="LPC76" s="64"/>
      <c r="LPD76" s="64"/>
      <c r="LPE76" s="64"/>
      <c r="LPF76" s="64"/>
      <c r="LPG76" s="64"/>
      <c r="LPH76" s="64"/>
      <c r="LPI76" s="64"/>
      <c r="LPJ76" s="64"/>
      <c r="LPK76" s="64"/>
      <c r="LPL76" s="64"/>
      <c r="LPM76" s="64"/>
      <c r="LPN76" s="64"/>
      <c r="LPO76" s="64"/>
      <c r="LPP76" s="64"/>
      <c r="LPQ76" s="64"/>
      <c r="LPR76" s="64"/>
      <c r="LPS76" s="64"/>
      <c r="LPT76" s="64"/>
      <c r="LPU76" s="64"/>
      <c r="LPV76" s="64"/>
      <c r="LPW76" s="64"/>
      <c r="LPX76" s="64"/>
      <c r="LPY76" s="64"/>
      <c r="LPZ76" s="64"/>
      <c r="LQA76" s="64"/>
      <c r="LQB76" s="64"/>
      <c r="LQC76" s="64"/>
      <c r="LQD76" s="64"/>
      <c r="LQE76" s="64"/>
      <c r="LQF76" s="64"/>
      <c r="LQG76" s="64"/>
      <c r="LQH76" s="64"/>
      <c r="LQI76" s="64"/>
      <c r="LQJ76" s="64"/>
      <c r="LQK76" s="64"/>
      <c r="LQL76" s="64"/>
      <c r="LQM76" s="64"/>
      <c r="LQN76" s="64"/>
      <c r="LQO76" s="64"/>
      <c r="LQP76" s="64"/>
      <c r="LQQ76" s="64"/>
      <c r="LQR76" s="64"/>
      <c r="LQS76" s="64"/>
      <c r="LQT76" s="64"/>
      <c r="LQU76" s="64"/>
      <c r="LQV76" s="64"/>
      <c r="LQW76" s="64"/>
      <c r="LQX76" s="64"/>
      <c r="LQY76" s="64"/>
      <c r="LQZ76" s="64"/>
      <c r="LRA76" s="64"/>
      <c r="LRB76" s="64"/>
      <c r="LRC76" s="64"/>
      <c r="LRD76" s="64"/>
      <c r="LRE76" s="64"/>
      <c r="LRF76" s="64"/>
      <c r="LRG76" s="64"/>
      <c r="LRH76" s="64"/>
      <c r="LRI76" s="64"/>
      <c r="LRJ76" s="64"/>
      <c r="LRK76" s="64"/>
      <c r="LRL76" s="64"/>
      <c r="LRM76" s="64"/>
      <c r="LRN76" s="64"/>
      <c r="LRO76" s="64"/>
      <c r="LRP76" s="64"/>
      <c r="LRQ76" s="64"/>
      <c r="LRR76" s="64"/>
      <c r="LRS76" s="64"/>
      <c r="LRT76" s="64"/>
      <c r="LRU76" s="64"/>
      <c r="LRV76" s="64"/>
      <c r="LRW76" s="64"/>
      <c r="LRX76" s="64"/>
      <c r="LRY76" s="64"/>
      <c r="LRZ76" s="64"/>
      <c r="LSA76" s="64"/>
      <c r="LSB76" s="64"/>
      <c r="LSC76" s="64"/>
      <c r="LSD76" s="64"/>
      <c r="LSE76" s="64"/>
      <c r="LSF76" s="64"/>
      <c r="LSG76" s="64"/>
      <c r="LSH76" s="64"/>
      <c r="LSI76" s="64"/>
      <c r="LSJ76" s="64"/>
      <c r="LSK76" s="64"/>
      <c r="LSL76" s="64"/>
      <c r="LSM76" s="64"/>
      <c r="LSN76" s="64"/>
      <c r="LSO76" s="64"/>
      <c r="LSP76" s="64"/>
      <c r="LSQ76" s="64"/>
      <c r="LSR76" s="64"/>
      <c r="LSS76" s="64"/>
      <c r="LST76" s="64"/>
      <c r="LSU76" s="64"/>
      <c r="LSV76" s="64"/>
      <c r="LSW76" s="64"/>
      <c r="LSX76" s="64"/>
      <c r="LSY76" s="64"/>
      <c r="LSZ76" s="64"/>
      <c r="LTA76" s="64"/>
      <c r="LTB76" s="64"/>
      <c r="LTC76" s="64"/>
      <c r="LTD76" s="64"/>
      <c r="LTE76" s="64"/>
      <c r="LTF76" s="64"/>
      <c r="LTG76" s="64"/>
      <c r="LTH76" s="64"/>
      <c r="LTI76" s="64"/>
      <c r="LTJ76" s="64"/>
      <c r="LTK76" s="64"/>
      <c r="LTL76" s="64"/>
      <c r="LTM76" s="64"/>
      <c r="LTN76" s="64"/>
      <c r="LTO76" s="64"/>
      <c r="LTP76" s="64"/>
      <c r="LTQ76" s="64"/>
      <c r="LTR76" s="64"/>
      <c r="LTS76" s="64"/>
      <c r="LTT76" s="64"/>
      <c r="LTU76" s="64"/>
      <c r="LTV76" s="64"/>
      <c r="LTW76" s="64"/>
      <c r="LTX76" s="64"/>
      <c r="LTY76" s="64"/>
      <c r="LTZ76" s="64"/>
      <c r="LUA76" s="64"/>
      <c r="LUB76" s="64"/>
      <c r="LUC76" s="64"/>
      <c r="LUD76" s="64"/>
      <c r="LUE76" s="64"/>
      <c r="LUF76" s="64"/>
      <c r="LUG76" s="64"/>
      <c r="LUH76" s="64"/>
      <c r="LUI76" s="64"/>
      <c r="LUJ76" s="64"/>
      <c r="LUK76" s="64"/>
      <c r="LUL76" s="64"/>
      <c r="LUM76" s="64"/>
      <c r="LUN76" s="64"/>
      <c r="LUO76" s="64"/>
      <c r="LUP76" s="64"/>
      <c r="LUQ76" s="64"/>
      <c r="LUR76" s="64"/>
      <c r="LUS76" s="64"/>
      <c r="LUT76" s="64"/>
      <c r="LUU76" s="64"/>
      <c r="LUV76" s="64"/>
      <c r="LUW76" s="64"/>
      <c r="LUX76" s="64"/>
      <c r="LUY76" s="64"/>
      <c r="LUZ76" s="64"/>
      <c r="LVA76" s="64"/>
      <c r="LVB76" s="64"/>
      <c r="LVC76" s="64"/>
      <c r="LVD76" s="64"/>
      <c r="LVE76" s="64"/>
      <c r="LVF76" s="64"/>
      <c r="LVG76" s="64"/>
      <c r="LVH76" s="64"/>
      <c r="LVI76" s="64"/>
      <c r="LVJ76" s="64"/>
      <c r="LVK76" s="64"/>
      <c r="LVL76" s="64"/>
      <c r="LVM76" s="64"/>
      <c r="LVN76" s="64"/>
      <c r="LVO76" s="64"/>
      <c r="LVP76" s="64"/>
      <c r="LVQ76" s="64"/>
      <c r="LVR76" s="64"/>
      <c r="LVS76" s="64"/>
      <c r="LVT76" s="64"/>
      <c r="LVU76" s="64"/>
      <c r="LVV76" s="64"/>
      <c r="LVW76" s="64"/>
      <c r="LVX76" s="64"/>
      <c r="LVY76" s="64"/>
      <c r="LVZ76" s="64"/>
      <c r="LWA76" s="64"/>
      <c r="LWB76" s="64"/>
      <c r="LWC76" s="64"/>
      <c r="LWD76" s="64"/>
      <c r="LWE76" s="64"/>
      <c r="LWF76" s="64"/>
      <c r="LWG76" s="64"/>
      <c r="LWH76" s="64"/>
      <c r="LWI76" s="64"/>
      <c r="LWJ76" s="64"/>
      <c r="LWK76" s="64"/>
      <c r="LWL76" s="64"/>
      <c r="LWM76" s="64"/>
      <c r="LWN76" s="64"/>
      <c r="LWO76" s="64"/>
      <c r="LWP76" s="64"/>
      <c r="LWQ76" s="64"/>
      <c r="LWR76" s="64"/>
      <c r="LWS76" s="64"/>
      <c r="LWT76" s="64"/>
      <c r="LWU76" s="64"/>
      <c r="LWV76" s="64"/>
      <c r="LWW76" s="64"/>
      <c r="LWX76" s="64"/>
      <c r="LWY76" s="64"/>
      <c r="LWZ76" s="64"/>
      <c r="LXA76" s="64"/>
      <c r="LXB76" s="64"/>
      <c r="LXC76" s="64"/>
      <c r="LXD76" s="64"/>
      <c r="LXE76" s="64"/>
      <c r="LXF76" s="64"/>
      <c r="LXG76" s="64"/>
      <c r="LXH76" s="64"/>
      <c r="LXI76" s="64"/>
      <c r="LXJ76" s="64"/>
      <c r="LXK76" s="64"/>
      <c r="LXL76" s="64"/>
      <c r="LXM76" s="64"/>
      <c r="LXN76" s="64"/>
      <c r="LXO76" s="64"/>
      <c r="LXP76" s="64"/>
      <c r="LXQ76" s="64"/>
      <c r="LXR76" s="64"/>
      <c r="LXS76" s="64"/>
      <c r="LXT76" s="64"/>
      <c r="LXU76" s="64"/>
      <c r="LXV76" s="64"/>
      <c r="LXW76" s="64"/>
      <c r="LXX76" s="64"/>
      <c r="LXY76" s="64"/>
      <c r="LXZ76" s="64"/>
      <c r="LYA76" s="64"/>
      <c r="LYB76" s="64"/>
      <c r="LYC76" s="64"/>
      <c r="LYD76" s="64"/>
      <c r="LYE76" s="64"/>
      <c r="LYF76" s="64"/>
      <c r="LYG76" s="64"/>
      <c r="LYH76" s="64"/>
      <c r="LYI76" s="64"/>
      <c r="LYJ76" s="64"/>
      <c r="LYK76" s="64"/>
      <c r="LYL76" s="64"/>
      <c r="LYM76" s="64"/>
      <c r="LYN76" s="64"/>
      <c r="LYO76" s="64"/>
      <c r="LYP76" s="64"/>
      <c r="LYQ76" s="64"/>
      <c r="LYR76" s="64"/>
      <c r="LYS76" s="64"/>
      <c r="LYT76" s="64"/>
      <c r="LYU76" s="64"/>
      <c r="LYV76" s="64"/>
      <c r="LYW76" s="64"/>
      <c r="LYX76" s="64"/>
      <c r="LYY76" s="64"/>
      <c r="LYZ76" s="64"/>
      <c r="LZA76" s="64"/>
      <c r="LZB76" s="64"/>
      <c r="LZC76" s="64"/>
      <c r="LZD76" s="64"/>
      <c r="LZE76" s="64"/>
      <c r="LZF76" s="64"/>
      <c r="LZG76" s="64"/>
      <c r="LZH76" s="64"/>
      <c r="LZI76" s="64"/>
      <c r="LZJ76" s="64"/>
      <c r="LZK76" s="64"/>
      <c r="LZL76" s="64"/>
      <c r="LZM76" s="64"/>
      <c r="LZN76" s="64"/>
      <c r="LZO76" s="64"/>
      <c r="LZP76" s="64"/>
      <c r="LZQ76" s="64"/>
      <c r="LZR76" s="64"/>
      <c r="LZS76" s="64"/>
      <c r="LZT76" s="64"/>
      <c r="LZU76" s="64"/>
      <c r="LZV76" s="64"/>
      <c r="LZW76" s="64"/>
      <c r="LZX76" s="64"/>
      <c r="LZY76" s="64"/>
      <c r="LZZ76" s="64"/>
      <c r="MAA76" s="64"/>
      <c r="MAB76" s="64"/>
      <c r="MAC76" s="64"/>
      <c r="MAD76" s="64"/>
      <c r="MAE76" s="64"/>
      <c r="MAF76" s="64"/>
      <c r="MAG76" s="64"/>
      <c r="MAH76" s="64"/>
      <c r="MAI76" s="64"/>
      <c r="MAJ76" s="64"/>
      <c r="MAK76" s="64"/>
      <c r="MAL76" s="64"/>
      <c r="MAM76" s="64"/>
      <c r="MAN76" s="64"/>
      <c r="MAO76" s="64"/>
      <c r="MAP76" s="64"/>
      <c r="MAQ76" s="64"/>
      <c r="MAR76" s="64"/>
      <c r="MAS76" s="64"/>
      <c r="MAT76" s="64"/>
      <c r="MAU76" s="64"/>
      <c r="MAV76" s="64"/>
      <c r="MAW76" s="64"/>
      <c r="MAX76" s="64"/>
      <c r="MAY76" s="64"/>
      <c r="MAZ76" s="64"/>
      <c r="MBA76" s="64"/>
      <c r="MBB76" s="64"/>
      <c r="MBC76" s="64"/>
      <c r="MBD76" s="64"/>
      <c r="MBE76" s="64"/>
      <c r="MBF76" s="64"/>
      <c r="MBG76" s="64"/>
      <c r="MBH76" s="64"/>
      <c r="MBI76" s="64"/>
      <c r="MBJ76" s="64"/>
      <c r="MBK76" s="64"/>
      <c r="MBL76" s="64"/>
      <c r="MBM76" s="64"/>
      <c r="MBN76" s="64"/>
      <c r="MBO76" s="64"/>
      <c r="MBP76" s="64"/>
      <c r="MBQ76" s="64"/>
      <c r="MBR76" s="64"/>
      <c r="MBS76" s="64"/>
      <c r="MBT76" s="64"/>
      <c r="MBU76" s="64"/>
      <c r="MBV76" s="64"/>
      <c r="MBW76" s="64"/>
      <c r="MBX76" s="64"/>
      <c r="MBY76" s="64"/>
      <c r="MBZ76" s="64"/>
      <c r="MCA76" s="64"/>
      <c r="MCB76" s="64"/>
      <c r="MCC76" s="64"/>
      <c r="MCD76" s="64"/>
      <c r="MCE76" s="64"/>
      <c r="MCF76" s="64"/>
      <c r="MCG76" s="64"/>
      <c r="MCH76" s="64"/>
      <c r="MCI76" s="64"/>
      <c r="MCJ76" s="64"/>
      <c r="MCK76" s="64"/>
      <c r="MCL76" s="64"/>
      <c r="MCM76" s="64"/>
      <c r="MCN76" s="64"/>
      <c r="MCO76" s="64"/>
      <c r="MCP76" s="64"/>
      <c r="MCQ76" s="64"/>
      <c r="MCR76" s="64"/>
      <c r="MCS76" s="64"/>
      <c r="MCT76" s="64"/>
      <c r="MCU76" s="64"/>
      <c r="MCV76" s="64"/>
      <c r="MCW76" s="64"/>
      <c r="MCX76" s="64"/>
      <c r="MCY76" s="64"/>
      <c r="MCZ76" s="64"/>
      <c r="MDA76" s="64"/>
      <c r="MDB76" s="64"/>
      <c r="MDC76" s="64"/>
      <c r="MDD76" s="64"/>
      <c r="MDE76" s="64"/>
      <c r="MDF76" s="64"/>
      <c r="MDG76" s="64"/>
      <c r="MDH76" s="64"/>
      <c r="MDI76" s="64"/>
      <c r="MDJ76" s="64"/>
      <c r="MDK76" s="64"/>
      <c r="MDL76" s="64"/>
      <c r="MDM76" s="64"/>
      <c r="MDN76" s="64"/>
      <c r="MDO76" s="64"/>
      <c r="MDP76" s="64"/>
      <c r="MDQ76" s="64"/>
      <c r="MDR76" s="64"/>
      <c r="MDS76" s="64"/>
      <c r="MDT76" s="64"/>
      <c r="MDU76" s="64"/>
      <c r="MDV76" s="64"/>
      <c r="MDW76" s="64"/>
      <c r="MDX76" s="64"/>
      <c r="MDY76" s="64"/>
      <c r="MDZ76" s="64"/>
      <c r="MEA76" s="64"/>
      <c r="MEB76" s="64"/>
      <c r="MEC76" s="64"/>
      <c r="MED76" s="64"/>
      <c r="MEE76" s="64"/>
      <c r="MEF76" s="64"/>
      <c r="MEG76" s="64"/>
      <c r="MEH76" s="64"/>
      <c r="MEI76" s="64"/>
      <c r="MEJ76" s="64"/>
      <c r="MEK76" s="64"/>
      <c r="MEL76" s="64"/>
      <c r="MEM76" s="64"/>
      <c r="MEN76" s="64"/>
      <c r="MEO76" s="64"/>
      <c r="MEP76" s="64"/>
      <c r="MEQ76" s="64"/>
      <c r="MER76" s="64"/>
      <c r="MES76" s="64"/>
      <c r="MET76" s="64"/>
      <c r="MEU76" s="64"/>
      <c r="MEV76" s="64"/>
      <c r="MEW76" s="64"/>
      <c r="MEX76" s="64"/>
      <c r="MEY76" s="64"/>
      <c r="MEZ76" s="64"/>
      <c r="MFA76" s="64"/>
      <c r="MFB76" s="64"/>
      <c r="MFC76" s="64"/>
      <c r="MFD76" s="64"/>
      <c r="MFE76" s="64"/>
      <c r="MFF76" s="64"/>
      <c r="MFG76" s="64"/>
      <c r="MFH76" s="64"/>
      <c r="MFI76" s="64"/>
      <c r="MFJ76" s="64"/>
      <c r="MFK76" s="64"/>
      <c r="MFL76" s="64"/>
      <c r="MFM76" s="64"/>
      <c r="MFN76" s="64"/>
      <c r="MFO76" s="64"/>
      <c r="MFP76" s="64"/>
      <c r="MFQ76" s="64"/>
      <c r="MFR76" s="64"/>
      <c r="MFS76" s="64"/>
      <c r="MFT76" s="64"/>
      <c r="MFU76" s="64"/>
      <c r="MFV76" s="64"/>
      <c r="MFW76" s="64"/>
      <c r="MFX76" s="64"/>
      <c r="MFY76" s="64"/>
      <c r="MFZ76" s="64"/>
      <c r="MGA76" s="64"/>
      <c r="MGB76" s="64"/>
      <c r="MGC76" s="64"/>
      <c r="MGD76" s="64"/>
      <c r="MGE76" s="64"/>
      <c r="MGF76" s="64"/>
      <c r="MGG76" s="64"/>
      <c r="MGH76" s="64"/>
      <c r="MGI76" s="64"/>
      <c r="MGJ76" s="64"/>
      <c r="MGK76" s="64"/>
      <c r="MGL76" s="64"/>
      <c r="MGM76" s="64"/>
      <c r="MGN76" s="64"/>
      <c r="MGO76" s="64"/>
      <c r="MGP76" s="64"/>
      <c r="MGQ76" s="64"/>
      <c r="MGR76" s="64"/>
      <c r="MGS76" s="64"/>
      <c r="MGT76" s="64"/>
      <c r="MGU76" s="64"/>
      <c r="MGV76" s="64"/>
      <c r="MGW76" s="64"/>
      <c r="MGX76" s="64"/>
      <c r="MGY76" s="64"/>
      <c r="MGZ76" s="64"/>
      <c r="MHA76" s="64"/>
      <c r="MHB76" s="64"/>
      <c r="MHC76" s="64"/>
      <c r="MHD76" s="64"/>
      <c r="MHE76" s="64"/>
      <c r="MHF76" s="64"/>
      <c r="MHG76" s="64"/>
      <c r="MHH76" s="64"/>
      <c r="MHI76" s="64"/>
      <c r="MHJ76" s="64"/>
      <c r="MHK76" s="64"/>
      <c r="MHL76" s="64"/>
      <c r="MHM76" s="64"/>
      <c r="MHN76" s="64"/>
      <c r="MHO76" s="64"/>
      <c r="MHP76" s="64"/>
      <c r="MHQ76" s="64"/>
      <c r="MHR76" s="64"/>
      <c r="MHS76" s="64"/>
      <c r="MHT76" s="64"/>
      <c r="MHU76" s="64"/>
      <c r="MHV76" s="64"/>
      <c r="MHW76" s="64"/>
      <c r="MHX76" s="64"/>
      <c r="MHY76" s="64"/>
      <c r="MHZ76" s="64"/>
      <c r="MIA76" s="64"/>
      <c r="MIB76" s="64"/>
      <c r="MIC76" s="64"/>
      <c r="MID76" s="64"/>
      <c r="MIE76" s="64"/>
      <c r="MIF76" s="64"/>
      <c r="MIG76" s="64"/>
      <c r="MIH76" s="64"/>
      <c r="MII76" s="64"/>
      <c r="MIJ76" s="64"/>
      <c r="MIK76" s="64"/>
      <c r="MIL76" s="64"/>
      <c r="MIM76" s="64"/>
      <c r="MIN76" s="64"/>
      <c r="MIO76" s="64"/>
      <c r="MIP76" s="64"/>
      <c r="MIQ76" s="64"/>
      <c r="MIR76" s="64"/>
      <c r="MIS76" s="64"/>
      <c r="MIT76" s="64"/>
      <c r="MIU76" s="64"/>
      <c r="MIV76" s="64"/>
      <c r="MIW76" s="64"/>
      <c r="MIX76" s="64"/>
      <c r="MIY76" s="64"/>
      <c r="MIZ76" s="64"/>
      <c r="MJA76" s="64"/>
      <c r="MJB76" s="64"/>
      <c r="MJC76" s="64"/>
      <c r="MJD76" s="64"/>
      <c r="MJE76" s="64"/>
      <c r="MJF76" s="64"/>
      <c r="MJG76" s="64"/>
      <c r="MJH76" s="64"/>
      <c r="MJI76" s="64"/>
      <c r="MJJ76" s="64"/>
      <c r="MJK76" s="64"/>
      <c r="MJL76" s="64"/>
      <c r="MJM76" s="64"/>
      <c r="MJN76" s="64"/>
      <c r="MJO76" s="64"/>
      <c r="MJP76" s="64"/>
      <c r="MJQ76" s="64"/>
      <c r="MJR76" s="64"/>
      <c r="MJS76" s="64"/>
      <c r="MJT76" s="64"/>
      <c r="MJU76" s="64"/>
      <c r="MJV76" s="64"/>
      <c r="MJW76" s="64"/>
      <c r="MJX76" s="64"/>
      <c r="MJY76" s="64"/>
      <c r="MJZ76" s="64"/>
      <c r="MKA76" s="64"/>
      <c r="MKB76" s="64"/>
      <c r="MKC76" s="64"/>
      <c r="MKD76" s="64"/>
      <c r="MKE76" s="64"/>
      <c r="MKF76" s="64"/>
      <c r="MKG76" s="64"/>
      <c r="MKH76" s="64"/>
      <c r="MKI76" s="64"/>
      <c r="MKJ76" s="64"/>
      <c r="MKK76" s="64"/>
      <c r="MKL76" s="64"/>
      <c r="MKM76" s="64"/>
      <c r="MKN76" s="64"/>
      <c r="MKO76" s="64"/>
      <c r="MKP76" s="64"/>
      <c r="MKQ76" s="64"/>
      <c r="MKR76" s="64"/>
      <c r="MKS76" s="64"/>
      <c r="MKT76" s="64"/>
      <c r="MKU76" s="64"/>
      <c r="MKV76" s="64"/>
      <c r="MKW76" s="64"/>
      <c r="MKX76" s="64"/>
      <c r="MKY76" s="64"/>
      <c r="MKZ76" s="64"/>
      <c r="MLA76" s="64"/>
      <c r="MLB76" s="64"/>
      <c r="MLC76" s="64"/>
      <c r="MLD76" s="64"/>
      <c r="MLE76" s="64"/>
      <c r="MLF76" s="64"/>
      <c r="MLG76" s="64"/>
      <c r="MLH76" s="64"/>
      <c r="MLI76" s="64"/>
      <c r="MLJ76" s="64"/>
      <c r="MLK76" s="64"/>
      <c r="MLL76" s="64"/>
      <c r="MLM76" s="64"/>
      <c r="MLN76" s="64"/>
      <c r="MLO76" s="64"/>
      <c r="MLP76" s="64"/>
      <c r="MLQ76" s="64"/>
      <c r="MLR76" s="64"/>
      <c r="MLS76" s="64"/>
      <c r="MLT76" s="64"/>
      <c r="MLU76" s="64"/>
      <c r="MLV76" s="64"/>
      <c r="MLW76" s="64"/>
      <c r="MLX76" s="64"/>
      <c r="MLY76" s="64"/>
      <c r="MLZ76" s="64"/>
      <c r="MMA76" s="64"/>
      <c r="MMB76" s="64"/>
      <c r="MMC76" s="64"/>
      <c r="MMD76" s="64"/>
      <c r="MME76" s="64"/>
      <c r="MMF76" s="64"/>
      <c r="MMG76" s="64"/>
      <c r="MMH76" s="64"/>
      <c r="MMI76" s="64"/>
      <c r="MMJ76" s="64"/>
      <c r="MMK76" s="64"/>
      <c r="MML76" s="64"/>
      <c r="MMM76" s="64"/>
      <c r="MMN76" s="64"/>
      <c r="MMO76" s="64"/>
      <c r="MMP76" s="64"/>
      <c r="MMQ76" s="64"/>
      <c r="MMR76" s="64"/>
      <c r="MMS76" s="64"/>
      <c r="MMT76" s="64"/>
      <c r="MMU76" s="64"/>
      <c r="MMV76" s="64"/>
      <c r="MMW76" s="64"/>
      <c r="MMX76" s="64"/>
      <c r="MMY76" s="64"/>
      <c r="MMZ76" s="64"/>
      <c r="MNA76" s="64"/>
      <c r="MNB76" s="64"/>
      <c r="MNC76" s="64"/>
      <c r="MND76" s="64"/>
      <c r="MNE76" s="64"/>
      <c r="MNF76" s="64"/>
      <c r="MNG76" s="64"/>
      <c r="MNH76" s="64"/>
      <c r="MNI76" s="64"/>
      <c r="MNJ76" s="64"/>
      <c r="MNK76" s="64"/>
      <c r="MNL76" s="64"/>
      <c r="MNM76" s="64"/>
      <c r="MNN76" s="64"/>
      <c r="MNO76" s="64"/>
      <c r="MNP76" s="64"/>
      <c r="MNQ76" s="64"/>
      <c r="MNR76" s="64"/>
      <c r="MNS76" s="64"/>
      <c r="MNT76" s="64"/>
      <c r="MNU76" s="64"/>
      <c r="MNV76" s="64"/>
      <c r="MNW76" s="64"/>
      <c r="MNX76" s="64"/>
      <c r="MNY76" s="64"/>
      <c r="MNZ76" s="64"/>
      <c r="MOA76" s="64"/>
      <c r="MOB76" s="64"/>
      <c r="MOC76" s="64"/>
      <c r="MOD76" s="64"/>
      <c r="MOE76" s="64"/>
      <c r="MOF76" s="64"/>
      <c r="MOG76" s="64"/>
      <c r="MOH76" s="64"/>
      <c r="MOI76" s="64"/>
      <c r="MOJ76" s="64"/>
      <c r="MOK76" s="64"/>
      <c r="MOL76" s="64"/>
      <c r="MOM76" s="64"/>
      <c r="MON76" s="64"/>
      <c r="MOO76" s="64"/>
      <c r="MOP76" s="64"/>
      <c r="MOQ76" s="64"/>
      <c r="MOR76" s="64"/>
      <c r="MOS76" s="64"/>
      <c r="MOT76" s="64"/>
      <c r="MOU76" s="64"/>
      <c r="MOV76" s="64"/>
      <c r="MOW76" s="64"/>
      <c r="MOX76" s="64"/>
      <c r="MOY76" s="64"/>
      <c r="MOZ76" s="64"/>
      <c r="MPA76" s="64"/>
      <c r="MPB76" s="64"/>
      <c r="MPC76" s="64"/>
      <c r="MPD76" s="64"/>
      <c r="MPE76" s="64"/>
      <c r="MPF76" s="64"/>
      <c r="MPG76" s="64"/>
      <c r="MPH76" s="64"/>
      <c r="MPI76" s="64"/>
      <c r="MPJ76" s="64"/>
      <c r="MPK76" s="64"/>
      <c r="MPL76" s="64"/>
      <c r="MPM76" s="64"/>
      <c r="MPN76" s="64"/>
      <c r="MPO76" s="64"/>
      <c r="MPP76" s="64"/>
      <c r="MPQ76" s="64"/>
      <c r="MPR76" s="64"/>
      <c r="MPS76" s="64"/>
      <c r="MPT76" s="64"/>
      <c r="MPU76" s="64"/>
      <c r="MPV76" s="64"/>
      <c r="MPW76" s="64"/>
      <c r="MPX76" s="64"/>
      <c r="MPY76" s="64"/>
      <c r="MPZ76" s="64"/>
      <c r="MQA76" s="64"/>
      <c r="MQB76" s="64"/>
      <c r="MQC76" s="64"/>
      <c r="MQD76" s="64"/>
      <c r="MQE76" s="64"/>
      <c r="MQF76" s="64"/>
      <c r="MQG76" s="64"/>
      <c r="MQH76" s="64"/>
      <c r="MQI76" s="64"/>
      <c r="MQJ76" s="64"/>
      <c r="MQK76" s="64"/>
      <c r="MQL76" s="64"/>
      <c r="MQM76" s="64"/>
      <c r="MQN76" s="64"/>
      <c r="MQO76" s="64"/>
      <c r="MQP76" s="64"/>
      <c r="MQQ76" s="64"/>
      <c r="MQR76" s="64"/>
      <c r="MQS76" s="64"/>
      <c r="MQT76" s="64"/>
      <c r="MQU76" s="64"/>
      <c r="MQV76" s="64"/>
      <c r="MQW76" s="64"/>
      <c r="MQX76" s="64"/>
      <c r="MQY76" s="64"/>
      <c r="MQZ76" s="64"/>
      <c r="MRA76" s="64"/>
      <c r="MRB76" s="64"/>
      <c r="MRC76" s="64"/>
      <c r="MRD76" s="64"/>
      <c r="MRE76" s="64"/>
      <c r="MRF76" s="64"/>
      <c r="MRG76" s="64"/>
      <c r="MRH76" s="64"/>
      <c r="MRI76" s="64"/>
      <c r="MRJ76" s="64"/>
      <c r="MRK76" s="64"/>
      <c r="MRL76" s="64"/>
      <c r="MRM76" s="64"/>
      <c r="MRN76" s="64"/>
      <c r="MRO76" s="64"/>
      <c r="MRP76" s="64"/>
      <c r="MRQ76" s="64"/>
      <c r="MRR76" s="64"/>
      <c r="MRS76" s="64"/>
      <c r="MRT76" s="64"/>
      <c r="MRU76" s="64"/>
      <c r="MRV76" s="64"/>
      <c r="MRW76" s="64"/>
      <c r="MRX76" s="64"/>
      <c r="MRY76" s="64"/>
      <c r="MRZ76" s="64"/>
      <c r="MSA76" s="64"/>
      <c r="MSB76" s="64"/>
      <c r="MSC76" s="64"/>
      <c r="MSD76" s="64"/>
      <c r="MSE76" s="64"/>
      <c r="MSF76" s="64"/>
      <c r="MSG76" s="64"/>
      <c r="MSH76" s="64"/>
      <c r="MSI76" s="64"/>
      <c r="MSJ76" s="64"/>
      <c r="MSK76" s="64"/>
      <c r="MSL76" s="64"/>
      <c r="MSM76" s="64"/>
      <c r="MSN76" s="64"/>
      <c r="MSO76" s="64"/>
      <c r="MSP76" s="64"/>
      <c r="MSQ76" s="64"/>
      <c r="MSR76" s="64"/>
      <c r="MSS76" s="64"/>
      <c r="MST76" s="64"/>
      <c r="MSU76" s="64"/>
      <c r="MSV76" s="64"/>
      <c r="MSW76" s="64"/>
      <c r="MSX76" s="64"/>
      <c r="MSY76" s="64"/>
      <c r="MSZ76" s="64"/>
      <c r="MTA76" s="64"/>
      <c r="MTB76" s="64"/>
      <c r="MTC76" s="64"/>
      <c r="MTD76" s="64"/>
      <c r="MTE76" s="64"/>
      <c r="MTF76" s="64"/>
      <c r="MTG76" s="64"/>
      <c r="MTH76" s="64"/>
      <c r="MTI76" s="64"/>
      <c r="MTJ76" s="64"/>
      <c r="MTK76" s="64"/>
      <c r="MTL76" s="64"/>
      <c r="MTM76" s="64"/>
      <c r="MTN76" s="64"/>
      <c r="MTO76" s="64"/>
      <c r="MTP76" s="64"/>
      <c r="MTQ76" s="64"/>
      <c r="MTR76" s="64"/>
      <c r="MTS76" s="64"/>
      <c r="MTT76" s="64"/>
      <c r="MTU76" s="64"/>
      <c r="MTV76" s="64"/>
      <c r="MTW76" s="64"/>
      <c r="MTX76" s="64"/>
      <c r="MTY76" s="64"/>
      <c r="MTZ76" s="64"/>
      <c r="MUA76" s="64"/>
      <c r="MUB76" s="64"/>
      <c r="MUC76" s="64"/>
      <c r="MUD76" s="64"/>
      <c r="MUE76" s="64"/>
      <c r="MUF76" s="64"/>
      <c r="MUG76" s="64"/>
      <c r="MUH76" s="64"/>
      <c r="MUI76" s="64"/>
      <c r="MUJ76" s="64"/>
      <c r="MUK76" s="64"/>
      <c r="MUL76" s="64"/>
      <c r="MUM76" s="64"/>
      <c r="MUN76" s="64"/>
      <c r="MUO76" s="64"/>
      <c r="MUP76" s="64"/>
      <c r="MUQ76" s="64"/>
      <c r="MUR76" s="64"/>
      <c r="MUS76" s="64"/>
      <c r="MUT76" s="64"/>
      <c r="MUU76" s="64"/>
      <c r="MUV76" s="64"/>
      <c r="MUW76" s="64"/>
      <c r="MUX76" s="64"/>
      <c r="MUY76" s="64"/>
      <c r="MUZ76" s="64"/>
      <c r="MVA76" s="64"/>
      <c r="MVB76" s="64"/>
      <c r="MVC76" s="64"/>
      <c r="MVD76" s="64"/>
      <c r="MVE76" s="64"/>
      <c r="MVF76" s="64"/>
      <c r="MVG76" s="64"/>
      <c r="MVH76" s="64"/>
      <c r="MVI76" s="64"/>
      <c r="MVJ76" s="64"/>
      <c r="MVK76" s="64"/>
      <c r="MVL76" s="64"/>
      <c r="MVM76" s="64"/>
      <c r="MVN76" s="64"/>
      <c r="MVO76" s="64"/>
      <c r="MVP76" s="64"/>
      <c r="MVQ76" s="64"/>
      <c r="MVR76" s="64"/>
      <c r="MVS76" s="64"/>
      <c r="MVT76" s="64"/>
      <c r="MVU76" s="64"/>
      <c r="MVV76" s="64"/>
      <c r="MVW76" s="64"/>
      <c r="MVX76" s="64"/>
      <c r="MVY76" s="64"/>
      <c r="MVZ76" s="64"/>
      <c r="MWA76" s="64"/>
      <c r="MWB76" s="64"/>
      <c r="MWC76" s="64"/>
      <c r="MWD76" s="64"/>
      <c r="MWE76" s="64"/>
      <c r="MWF76" s="64"/>
      <c r="MWG76" s="64"/>
      <c r="MWH76" s="64"/>
      <c r="MWI76" s="64"/>
      <c r="MWJ76" s="64"/>
      <c r="MWK76" s="64"/>
      <c r="MWL76" s="64"/>
      <c r="MWM76" s="64"/>
      <c r="MWN76" s="64"/>
      <c r="MWO76" s="64"/>
      <c r="MWP76" s="64"/>
      <c r="MWQ76" s="64"/>
      <c r="MWR76" s="64"/>
      <c r="MWS76" s="64"/>
      <c r="MWT76" s="64"/>
      <c r="MWU76" s="64"/>
      <c r="MWV76" s="64"/>
      <c r="MWW76" s="64"/>
      <c r="MWX76" s="64"/>
      <c r="MWY76" s="64"/>
      <c r="MWZ76" s="64"/>
      <c r="MXA76" s="64"/>
      <c r="MXB76" s="64"/>
      <c r="MXC76" s="64"/>
      <c r="MXD76" s="64"/>
      <c r="MXE76" s="64"/>
      <c r="MXF76" s="64"/>
      <c r="MXG76" s="64"/>
      <c r="MXH76" s="64"/>
      <c r="MXI76" s="64"/>
      <c r="MXJ76" s="64"/>
      <c r="MXK76" s="64"/>
      <c r="MXL76" s="64"/>
      <c r="MXM76" s="64"/>
      <c r="MXN76" s="64"/>
      <c r="MXO76" s="64"/>
      <c r="MXP76" s="64"/>
      <c r="MXQ76" s="64"/>
      <c r="MXR76" s="64"/>
      <c r="MXS76" s="64"/>
      <c r="MXT76" s="64"/>
      <c r="MXU76" s="64"/>
      <c r="MXV76" s="64"/>
      <c r="MXW76" s="64"/>
      <c r="MXX76" s="64"/>
      <c r="MXY76" s="64"/>
      <c r="MXZ76" s="64"/>
      <c r="MYA76" s="64"/>
      <c r="MYB76" s="64"/>
      <c r="MYC76" s="64"/>
      <c r="MYD76" s="64"/>
      <c r="MYE76" s="64"/>
      <c r="MYF76" s="64"/>
      <c r="MYG76" s="64"/>
      <c r="MYH76" s="64"/>
      <c r="MYI76" s="64"/>
      <c r="MYJ76" s="64"/>
      <c r="MYK76" s="64"/>
      <c r="MYL76" s="64"/>
      <c r="MYM76" s="64"/>
      <c r="MYN76" s="64"/>
      <c r="MYO76" s="64"/>
      <c r="MYP76" s="64"/>
      <c r="MYQ76" s="64"/>
      <c r="MYR76" s="64"/>
      <c r="MYS76" s="64"/>
      <c r="MYT76" s="64"/>
      <c r="MYU76" s="64"/>
      <c r="MYV76" s="64"/>
      <c r="MYW76" s="64"/>
      <c r="MYX76" s="64"/>
      <c r="MYY76" s="64"/>
      <c r="MYZ76" s="64"/>
      <c r="MZA76" s="64"/>
      <c r="MZB76" s="64"/>
      <c r="MZC76" s="64"/>
      <c r="MZD76" s="64"/>
      <c r="MZE76" s="64"/>
      <c r="MZF76" s="64"/>
      <c r="MZG76" s="64"/>
      <c r="MZH76" s="64"/>
      <c r="MZI76" s="64"/>
      <c r="MZJ76" s="64"/>
      <c r="MZK76" s="64"/>
      <c r="MZL76" s="64"/>
      <c r="MZM76" s="64"/>
      <c r="MZN76" s="64"/>
      <c r="MZO76" s="64"/>
      <c r="MZP76" s="64"/>
      <c r="MZQ76" s="64"/>
      <c r="MZR76" s="64"/>
      <c r="MZS76" s="64"/>
      <c r="MZT76" s="64"/>
      <c r="MZU76" s="64"/>
      <c r="MZV76" s="64"/>
      <c r="MZW76" s="64"/>
      <c r="MZX76" s="64"/>
      <c r="MZY76" s="64"/>
      <c r="MZZ76" s="64"/>
      <c r="NAA76" s="64"/>
      <c r="NAB76" s="64"/>
      <c r="NAC76" s="64"/>
      <c r="NAD76" s="64"/>
      <c r="NAE76" s="64"/>
      <c r="NAF76" s="64"/>
      <c r="NAG76" s="64"/>
      <c r="NAH76" s="64"/>
      <c r="NAI76" s="64"/>
      <c r="NAJ76" s="64"/>
      <c r="NAK76" s="64"/>
      <c r="NAL76" s="64"/>
      <c r="NAM76" s="64"/>
      <c r="NAN76" s="64"/>
      <c r="NAO76" s="64"/>
      <c r="NAP76" s="64"/>
      <c r="NAQ76" s="64"/>
      <c r="NAR76" s="64"/>
      <c r="NAS76" s="64"/>
      <c r="NAT76" s="64"/>
      <c r="NAU76" s="64"/>
      <c r="NAV76" s="64"/>
      <c r="NAW76" s="64"/>
      <c r="NAX76" s="64"/>
      <c r="NAY76" s="64"/>
      <c r="NAZ76" s="64"/>
      <c r="NBA76" s="64"/>
      <c r="NBB76" s="64"/>
      <c r="NBC76" s="64"/>
      <c r="NBD76" s="64"/>
      <c r="NBE76" s="64"/>
      <c r="NBF76" s="64"/>
      <c r="NBG76" s="64"/>
      <c r="NBH76" s="64"/>
      <c r="NBI76" s="64"/>
      <c r="NBJ76" s="64"/>
      <c r="NBK76" s="64"/>
      <c r="NBL76" s="64"/>
      <c r="NBM76" s="64"/>
      <c r="NBN76" s="64"/>
      <c r="NBO76" s="64"/>
      <c r="NBP76" s="64"/>
      <c r="NBQ76" s="64"/>
      <c r="NBR76" s="64"/>
      <c r="NBS76" s="64"/>
      <c r="NBT76" s="64"/>
      <c r="NBU76" s="64"/>
      <c r="NBV76" s="64"/>
      <c r="NBW76" s="64"/>
      <c r="NBX76" s="64"/>
      <c r="NBY76" s="64"/>
      <c r="NBZ76" s="64"/>
      <c r="NCA76" s="64"/>
      <c r="NCB76" s="64"/>
      <c r="NCC76" s="64"/>
      <c r="NCD76" s="64"/>
      <c r="NCE76" s="64"/>
      <c r="NCF76" s="64"/>
      <c r="NCG76" s="64"/>
      <c r="NCH76" s="64"/>
      <c r="NCI76" s="64"/>
      <c r="NCJ76" s="64"/>
      <c r="NCK76" s="64"/>
      <c r="NCL76" s="64"/>
      <c r="NCM76" s="64"/>
      <c r="NCN76" s="64"/>
      <c r="NCO76" s="64"/>
      <c r="NCP76" s="64"/>
      <c r="NCQ76" s="64"/>
      <c r="NCR76" s="64"/>
      <c r="NCS76" s="64"/>
      <c r="NCT76" s="64"/>
      <c r="NCU76" s="64"/>
      <c r="NCV76" s="64"/>
      <c r="NCW76" s="64"/>
      <c r="NCX76" s="64"/>
      <c r="NCY76" s="64"/>
      <c r="NCZ76" s="64"/>
      <c r="NDA76" s="64"/>
      <c r="NDB76" s="64"/>
      <c r="NDC76" s="64"/>
      <c r="NDD76" s="64"/>
      <c r="NDE76" s="64"/>
      <c r="NDF76" s="64"/>
      <c r="NDG76" s="64"/>
      <c r="NDH76" s="64"/>
      <c r="NDI76" s="64"/>
      <c r="NDJ76" s="64"/>
      <c r="NDK76" s="64"/>
      <c r="NDL76" s="64"/>
      <c r="NDM76" s="64"/>
      <c r="NDN76" s="64"/>
      <c r="NDO76" s="64"/>
      <c r="NDP76" s="64"/>
      <c r="NDQ76" s="64"/>
      <c r="NDR76" s="64"/>
      <c r="NDS76" s="64"/>
      <c r="NDT76" s="64"/>
      <c r="NDU76" s="64"/>
      <c r="NDV76" s="64"/>
      <c r="NDW76" s="64"/>
      <c r="NDX76" s="64"/>
      <c r="NDY76" s="64"/>
      <c r="NDZ76" s="64"/>
      <c r="NEA76" s="64"/>
      <c r="NEB76" s="64"/>
      <c r="NEC76" s="64"/>
      <c r="NED76" s="64"/>
      <c r="NEE76" s="64"/>
      <c r="NEF76" s="64"/>
      <c r="NEG76" s="64"/>
      <c r="NEH76" s="64"/>
      <c r="NEI76" s="64"/>
      <c r="NEJ76" s="64"/>
      <c r="NEK76" s="64"/>
      <c r="NEL76" s="64"/>
      <c r="NEM76" s="64"/>
      <c r="NEN76" s="64"/>
      <c r="NEO76" s="64"/>
      <c r="NEP76" s="64"/>
      <c r="NEQ76" s="64"/>
      <c r="NER76" s="64"/>
      <c r="NES76" s="64"/>
      <c r="NET76" s="64"/>
      <c r="NEU76" s="64"/>
      <c r="NEV76" s="64"/>
      <c r="NEW76" s="64"/>
      <c r="NEX76" s="64"/>
      <c r="NEY76" s="64"/>
      <c r="NEZ76" s="64"/>
      <c r="NFA76" s="64"/>
      <c r="NFB76" s="64"/>
      <c r="NFC76" s="64"/>
      <c r="NFD76" s="64"/>
      <c r="NFE76" s="64"/>
      <c r="NFF76" s="64"/>
      <c r="NFG76" s="64"/>
      <c r="NFH76" s="64"/>
      <c r="NFI76" s="64"/>
      <c r="NFJ76" s="64"/>
      <c r="NFK76" s="64"/>
      <c r="NFL76" s="64"/>
      <c r="NFM76" s="64"/>
      <c r="NFN76" s="64"/>
      <c r="NFO76" s="64"/>
      <c r="NFP76" s="64"/>
      <c r="NFQ76" s="64"/>
      <c r="NFR76" s="64"/>
      <c r="NFS76" s="64"/>
      <c r="NFT76" s="64"/>
      <c r="NFU76" s="64"/>
      <c r="NFV76" s="64"/>
      <c r="NFW76" s="64"/>
      <c r="NFX76" s="64"/>
      <c r="NFY76" s="64"/>
      <c r="NFZ76" s="64"/>
      <c r="NGA76" s="64"/>
      <c r="NGB76" s="64"/>
      <c r="NGC76" s="64"/>
      <c r="NGD76" s="64"/>
      <c r="NGE76" s="64"/>
      <c r="NGF76" s="64"/>
      <c r="NGG76" s="64"/>
      <c r="NGH76" s="64"/>
      <c r="NGI76" s="64"/>
      <c r="NGJ76" s="64"/>
      <c r="NGK76" s="64"/>
      <c r="NGL76" s="64"/>
      <c r="NGM76" s="64"/>
      <c r="NGN76" s="64"/>
      <c r="NGO76" s="64"/>
      <c r="NGP76" s="64"/>
      <c r="NGQ76" s="64"/>
      <c r="NGR76" s="64"/>
      <c r="NGS76" s="64"/>
      <c r="NGT76" s="64"/>
      <c r="NGU76" s="64"/>
      <c r="NGV76" s="64"/>
      <c r="NGW76" s="64"/>
      <c r="NGX76" s="64"/>
      <c r="NGY76" s="64"/>
      <c r="NGZ76" s="64"/>
      <c r="NHA76" s="64"/>
      <c r="NHB76" s="64"/>
      <c r="NHC76" s="64"/>
      <c r="NHD76" s="64"/>
      <c r="NHE76" s="64"/>
      <c r="NHF76" s="64"/>
      <c r="NHG76" s="64"/>
      <c r="NHH76" s="64"/>
      <c r="NHI76" s="64"/>
      <c r="NHJ76" s="64"/>
      <c r="NHK76" s="64"/>
      <c r="NHL76" s="64"/>
      <c r="NHM76" s="64"/>
      <c r="NHN76" s="64"/>
      <c r="NHO76" s="64"/>
      <c r="NHP76" s="64"/>
      <c r="NHQ76" s="64"/>
      <c r="NHR76" s="64"/>
      <c r="NHS76" s="64"/>
      <c r="NHT76" s="64"/>
      <c r="NHU76" s="64"/>
      <c r="NHV76" s="64"/>
      <c r="NHW76" s="64"/>
      <c r="NHX76" s="64"/>
      <c r="NHY76" s="64"/>
      <c r="NHZ76" s="64"/>
      <c r="NIA76" s="64"/>
      <c r="NIB76" s="64"/>
      <c r="NIC76" s="64"/>
      <c r="NID76" s="64"/>
      <c r="NIE76" s="64"/>
      <c r="NIF76" s="64"/>
      <c r="NIG76" s="64"/>
      <c r="NIH76" s="64"/>
      <c r="NII76" s="64"/>
      <c r="NIJ76" s="64"/>
      <c r="NIK76" s="64"/>
      <c r="NIL76" s="64"/>
      <c r="NIM76" s="64"/>
      <c r="NIN76" s="64"/>
      <c r="NIO76" s="64"/>
      <c r="NIP76" s="64"/>
      <c r="NIQ76" s="64"/>
      <c r="NIR76" s="64"/>
      <c r="NIS76" s="64"/>
      <c r="NIT76" s="64"/>
      <c r="NIU76" s="64"/>
      <c r="NIV76" s="64"/>
      <c r="NIW76" s="64"/>
      <c r="NIX76" s="64"/>
      <c r="NIY76" s="64"/>
      <c r="NIZ76" s="64"/>
      <c r="NJA76" s="64"/>
      <c r="NJB76" s="64"/>
      <c r="NJC76" s="64"/>
      <c r="NJD76" s="64"/>
      <c r="NJE76" s="64"/>
      <c r="NJF76" s="64"/>
      <c r="NJG76" s="64"/>
      <c r="NJH76" s="64"/>
      <c r="NJI76" s="64"/>
      <c r="NJJ76" s="64"/>
      <c r="NJK76" s="64"/>
      <c r="NJL76" s="64"/>
      <c r="NJM76" s="64"/>
      <c r="NJN76" s="64"/>
      <c r="NJO76" s="64"/>
      <c r="NJP76" s="64"/>
      <c r="NJQ76" s="64"/>
      <c r="NJR76" s="64"/>
      <c r="NJS76" s="64"/>
      <c r="NJT76" s="64"/>
      <c r="NJU76" s="64"/>
      <c r="NJV76" s="64"/>
      <c r="NJW76" s="64"/>
      <c r="NJX76" s="64"/>
      <c r="NJY76" s="64"/>
      <c r="NJZ76" s="64"/>
      <c r="NKA76" s="64"/>
      <c r="NKB76" s="64"/>
      <c r="NKC76" s="64"/>
      <c r="NKD76" s="64"/>
      <c r="NKE76" s="64"/>
      <c r="NKF76" s="64"/>
      <c r="NKG76" s="64"/>
      <c r="NKH76" s="64"/>
      <c r="NKI76" s="64"/>
      <c r="NKJ76" s="64"/>
      <c r="NKK76" s="64"/>
      <c r="NKL76" s="64"/>
      <c r="NKM76" s="64"/>
      <c r="NKN76" s="64"/>
      <c r="NKO76" s="64"/>
      <c r="NKP76" s="64"/>
      <c r="NKQ76" s="64"/>
      <c r="NKR76" s="64"/>
      <c r="NKS76" s="64"/>
      <c r="NKT76" s="64"/>
      <c r="NKU76" s="64"/>
      <c r="NKV76" s="64"/>
      <c r="NKW76" s="64"/>
      <c r="NKX76" s="64"/>
      <c r="NKY76" s="64"/>
      <c r="NKZ76" s="64"/>
      <c r="NLA76" s="64"/>
      <c r="NLB76" s="64"/>
      <c r="NLC76" s="64"/>
      <c r="NLD76" s="64"/>
      <c r="NLE76" s="64"/>
      <c r="NLF76" s="64"/>
      <c r="NLG76" s="64"/>
      <c r="NLH76" s="64"/>
      <c r="NLI76" s="64"/>
      <c r="NLJ76" s="64"/>
      <c r="NLK76" s="64"/>
      <c r="NLL76" s="64"/>
      <c r="NLM76" s="64"/>
      <c r="NLN76" s="64"/>
      <c r="NLO76" s="64"/>
      <c r="NLP76" s="64"/>
      <c r="NLQ76" s="64"/>
      <c r="NLR76" s="64"/>
      <c r="NLS76" s="64"/>
      <c r="NLT76" s="64"/>
      <c r="NLU76" s="64"/>
      <c r="NLV76" s="64"/>
      <c r="NLW76" s="64"/>
      <c r="NLX76" s="64"/>
      <c r="NLY76" s="64"/>
      <c r="NLZ76" s="64"/>
      <c r="NMA76" s="64"/>
      <c r="NMB76" s="64"/>
      <c r="NMC76" s="64"/>
      <c r="NMD76" s="64"/>
      <c r="NME76" s="64"/>
      <c r="NMF76" s="64"/>
      <c r="NMG76" s="64"/>
      <c r="NMH76" s="64"/>
      <c r="NMI76" s="64"/>
      <c r="NMJ76" s="64"/>
      <c r="NMK76" s="64"/>
      <c r="NML76" s="64"/>
      <c r="NMM76" s="64"/>
      <c r="NMN76" s="64"/>
      <c r="NMO76" s="64"/>
      <c r="NMP76" s="64"/>
      <c r="NMQ76" s="64"/>
      <c r="NMR76" s="64"/>
      <c r="NMS76" s="64"/>
      <c r="NMT76" s="64"/>
      <c r="NMU76" s="64"/>
      <c r="NMV76" s="64"/>
      <c r="NMW76" s="64"/>
      <c r="NMX76" s="64"/>
      <c r="NMY76" s="64"/>
      <c r="NMZ76" s="64"/>
      <c r="NNA76" s="64"/>
      <c r="NNB76" s="64"/>
      <c r="NNC76" s="64"/>
      <c r="NND76" s="64"/>
      <c r="NNE76" s="64"/>
      <c r="NNF76" s="64"/>
      <c r="NNG76" s="64"/>
      <c r="NNH76" s="64"/>
      <c r="NNI76" s="64"/>
      <c r="NNJ76" s="64"/>
      <c r="NNK76" s="64"/>
      <c r="NNL76" s="64"/>
      <c r="NNM76" s="64"/>
      <c r="NNN76" s="64"/>
      <c r="NNO76" s="64"/>
      <c r="NNP76" s="64"/>
      <c r="NNQ76" s="64"/>
      <c r="NNR76" s="64"/>
      <c r="NNS76" s="64"/>
      <c r="NNT76" s="64"/>
      <c r="NNU76" s="64"/>
      <c r="NNV76" s="64"/>
      <c r="NNW76" s="64"/>
      <c r="NNX76" s="64"/>
      <c r="NNY76" s="64"/>
      <c r="NNZ76" s="64"/>
      <c r="NOA76" s="64"/>
      <c r="NOB76" s="64"/>
      <c r="NOC76" s="64"/>
      <c r="NOD76" s="64"/>
      <c r="NOE76" s="64"/>
      <c r="NOF76" s="64"/>
      <c r="NOG76" s="64"/>
      <c r="NOH76" s="64"/>
      <c r="NOI76" s="64"/>
      <c r="NOJ76" s="64"/>
      <c r="NOK76" s="64"/>
      <c r="NOL76" s="64"/>
      <c r="NOM76" s="64"/>
      <c r="NON76" s="64"/>
      <c r="NOO76" s="64"/>
      <c r="NOP76" s="64"/>
      <c r="NOQ76" s="64"/>
      <c r="NOR76" s="64"/>
      <c r="NOS76" s="64"/>
      <c r="NOT76" s="64"/>
      <c r="NOU76" s="64"/>
      <c r="NOV76" s="64"/>
      <c r="NOW76" s="64"/>
      <c r="NOX76" s="64"/>
      <c r="NOY76" s="64"/>
      <c r="NOZ76" s="64"/>
      <c r="NPA76" s="64"/>
      <c r="NPB76" s="64"/>
      <c r="NPC76" s="64"/>
      <c r="NPD76" s="64"/>
      <c r="NPE76" s="64"/>
      <c r="NPF76" s="64"/>
      <c r="NPG76" s="64"/>
      <c r="NPH76" s="64"/>
      <c r="NPI76" s="64"/>
      <c r="NPJ76" s="64"/>
      <c r="NPK76" s="64"/>
      <c r="NPL76" s="64"/>
      <c r="NPM76" s="64"/>
      <c r="NPN76" s="64"/>
      <c r="NPO76" s="64"/>
      <c r="NPP76" s="64"/>
      <c r="NPQ76" s="64"/>
      <c r="NPR76" s="64"/>
      <c r="NPS76" s="64"/>
      <c r="NPT76" s="64"/>
      <c r="NPU76" s="64"/>
      <c r="NPV76" s="64"/>
      <c r="NPW76" s="64"/>
      <c r="NPX76" s="64"/>
      <c r="NPY76" s="64"/>
      <c r="NPZ76" s="64"/>
      <c r="NQA76" s="64"/>
      <c r="NQB76" s="64"/>
      <c r="NQC76" s="64"/>
      <c r="NQD76" s="64"/>
      <c r="NQE76" s="64"/>
      <c r="NQF76" s="64"/>
      <c r="NQG76" s="64"/>
      <c r="NQH76" s="64"/>
      <c r="NQI76" s="64"/>
      <c r="NQJ76" s="64"/>
      <c r="NQK76" s="64"/>
      <c r="NQL76" s="64"/>
      <c r="NQM76" s="64"/>
      <c r="NQN76" s="64"/>
      <c r="NQO76" s="64"/>
      <c r="NQP76" s="64"/>
      <c r="NQQ76" s="64"/>
      <c r="NQR76" s="64"/>
      <c r="NQS76" s="64"/>
      <c r="NQT76" s="64"/>
      <c r="NQU76" s="64"/>
      <c r="NQV76" s="64"/>
      <c r="NQW76" s="64"/>
      <c r="NQX76" s="64"/>
      <c r="NQY76" s="64"/>
      <c r="NQZ76" s="64"/>
      <c r="NRA76" s="64"/>
      <c r="NRB76" s="64"/>
      <c r="NRC76" s="64"/>
      <c r="NRD76" s="64"/>
      <c r="NRE76" s="64"/>
      <c r="NRF76" s="64"/>
      <c r="NRG76" s="64"/>
      <c r="NRH76" s="64"/>
      <c r="NRI76" s="64"/>
      <c r="NRJ76" s="64"/>
      <c r="NRK76" s="64"/>
      <c r="NRL76" s="64"/>
      <c r="NRM76" s="64"/>
      <c r="NRN76" s="64"/>
      <c r="NRO76" s="64"/>
      <c r="NRP76" s="64"/>
      <c r="NRQ76" s="64"/>
      <c r="NRR76" s="64"/>
      <c r="NRS76" s="64"/>
      <c r="NRT76" s="64"/>
      <c r="NRU76" s="64"/>
      <c r="NRV76" s="64"/>
      <c r="NRW76" s="64"/>
      <c r="NRX76" s="64"/>
      <c r="NRY76" s="64"/>
      <c r="NRZ76" s="64"/>
      <c r="NSA76" s="64"/>
      <c r="NSB76" s="64"/>
      <c r="NSC76" s="64"/>
      <c r="NSD76" s="64"/>
      <c r="NSE76" s="64"/>
      <c r="NSF76" s="64"/>
      <c r="NSG76" s="64"/>
      <c r="NSH76" s="64"/>
      <c r="NSI76" s="64"/>
      <c r="NSJ76" s="64"/>
      <c r="NSK76" s="64"/>
      <c r="NSL76" s="64"/>
      <c r="NSM76" s="64"/>
      <c r="NSN76" s="64"/>
      <c r="NSO76" s="64"/>
      <c r="NSP76" s="64"/>
      <c r="NSQ76" s="64"/>
      <c r="NSR76" s="64"/>
      <c r="NSS76" s="64"/>
      <c r="NST76" s="64"/>
      <c r="NSU76" s="64"/>
      <c r="NSV76" s="64"/>
      <c r="NSW76" s="64"/>
      <c r="NSX76" s="64"/>
      <c r="NSY76" s="64"/>
      <c r="NSZ76" s="64"/>
      <c r="NTA76" s="64"/>
      <c r="NTB76" s="64"/>
      <c r="NTC76" s="64"/>
      <c r="NTD76" s="64"/>
      <c r="NTE76" s="64"/>
      <c r="NTF76" s="64"/>
      <c r="NTG76" s="64"/>
      <c r="NTH76" s="64"/>
      <c r="NTI76" s="64"/>
      <c r="NTJ76" s="64"/>
      <c r="NTK76" s="64"/>
      <c r="NTL76" s="64"/>
      <c r="NTM76" s="64"/>
      <c r="NTN76" s="64"/>
      <c r="NTO76" s="64"/>
      <c r="NTP76" s="64"/>
      <c r="NTQ76" s="64"/>
      <c r="NTR76" s="64"/>
      <c r="NTS76" s="64"/>
      <c r="NTT76" s="64"/>
      <c r="NTU76" s="64"/>
      <c r="NTV76" s="64"/>
      <c r="NTW76" s="64"/>
      <c r="NTX76" s="64"/>
      <c r="NTY76" s="64"/>
      <c r="NTZ76" s="64"/>
      <c r="NUA76" s="64"/>
      <c r="NUB76" s="64"/>
      <c r="NUC76" s="64"/>
      <c r="NUD76" s="64"/>
      <c r="NUE76" s="64"/>
      <c r="NUF76" s="64"/>
      <c r="NUG76" s="64"/>
      <c r="NUH76" s="64"/>
      <c r="NUI76" s="64"/>
      <c r="NUJ76" s="64"/>
      <c r="NUK76" s="64"/>
      <c r="NUL76" s="64"/>
      <c r="NUM76" s="64"/>
      <c r="NUN76" s="64"/>
      <c r="NUO76" s="64"/>
      <c r="NUP76" s="64"/>
      <c r="NUQ76" s="64"/>
      <c r="NUR76" s="64"/>
      <c r="NUS76" s="64"/>
      <c r="NUT76" s="64"/>
      <c r="NUU76" s="64"/>
      <c r="NUV76" s="64"/>
      <c r="NUW76" s="64"/>
      <c r="NUX76" s="64"/>
      <c r="NUY76" s="64"/>
      <c r="NUZ76" s="64"/>
      <c r="NVA76" s="64"/>
      <c r="NVB76" s="64"/>
      <c r="NVC76" s="64"/>
      <c r="NVD76" s="64"/>
      <c r="NVE76" s="64"/>
      <c r="NVF76" s="64"/>
      <c r="NVG76" s="64"/>
      <c r="NVH76" s="64"/>
      <c r="NVI76" s="64"/>
      <c r="NVJ76" s="64"/>
      <c r="NVK76" s="64"/>
      <c r="NVL76" s="64"/>
      <c r="NVM76" s="64"/>
      <c r="NVN76" s="64"/>
      <c r="NVO76" s="64"/>
      <c r="NVP76" s="64"/>
      <c r="NVQ76" s="64"/>
      <c r="NVR76" s="64"/>
      <c r="NVS76" s="64"/>
      <c r="NVT76" s="64"/>
      <c r="NVU76" s="64"/>
      <c r="NVV76" s="64"/>
      <c r="NVW76" s="64"/>
      <c r="NVX76" s="64"/>
      <c r="NVY76" s="64"/>
      <c r="NVZ76" s="64"/>
      <c r="NWA76" s="64"/>
      <c r="NWB76" s="64"/>
      <c r="NWC76" s="64"/>
      <c r="NWD76" s="64"/>
      <c r="NWE76" s="64"/>
      <c r="NWF76" s="64"/>
      <c r="NWG76" s="64"/>
      <c r="NWH76" s="64"/>
      <c r="NWI76" s="64"/>
      <c r="NWJ76" s="64"/>
      <c r="NWK76" s="64"/>
      <c r="NWL76" s="64"/>
      <c r="NWM76" s="64"/>
      <c r="NWN76" s="64"/>
      <c r="NWO76" s="64"/>
      <c r="NWP76" s="64"/>
      <c r="NWQ76" s="64"/>
      <c r="NWR76" s="64"/>
      <c r="NWS76" s="64"/>
      <c r="NWT76" s="64"/>
      <c r="NWU76" s="64"/>
      <c r="NWV76" s="64"/>
      <c r="NWW76" s="64"/>
      <c r="NWX76" s="64"/>
      <c r="NWY76" s="64"/>
      <c r="NWZ76" s="64"/>
      <c r="NXA76" s="64"/>
      <c r="NXB76" s="64"/>
      <c r="NXC76" s="64"/>
      <c r="NXD76" s="64"/>
      <c r="NXE76" s="64"/>
      <c r="NXF76" s="64"/>
      <c r="NXG76" s="64"/>
      <c r="NXH76" s="64"/>
      <c r="NXI76" s="64"/>
      <c r="NXJ76" s="64"/>
      <c r="NXK76" s="64"/>
      <c r="NXL76" s="64"/>
      <c r="NXM76" s="64"/>
      <c r="NXN76" s="64"/>
      <c r="NXO76" s="64"/>
      <c r="NXP76" s="64"/>
      <c r="NXQ76" s="64"/>
      <c r="NXR76" s="64"/>
      <c r="NXS76" s="64"/>
      <c r="NXT76" s="64"/>
      <c r="NXU76" s="64"/>
      <c r="NXV76" s="64"/>
      <c r="NXW76" s="64"/>
      <c r="NXX76" s="64"/>
      <c r="NXY76" s="64"/>
      <c r="NXZ76" s="64"/>
      <c r="NYA76" s="64"/>
      <c r="NYB76" s="64"/>
      <c r="NYC76" s="64"/>
      <c r="NYD76" s="64"/>
      <c r="NYE76" s="64"/>
      <c r="NYF76" s="64"/>
      <c r="NYG76" s="64"/>
      <c r="NYH76" s="64"/>
      <c r="NYI76" s="64"/>
      <c r="NYJ76" s="64"/>
      <c r="NYK76" s="64"/>
      <c r="NYL76" s="64"/>
      <c r="NYM76" s="64"/>
      <c r="NYN76" s="64"/>
      <c r="NYO76" s="64"/>
      <c r="NYP76" s="64"/>
      <c r="NYQ76" s="64"/>
      <c r="NYR76" s="64"/>
      <c r="NYS76" s="64"/>
      <c r="NYT76" s="64"/>
      <c r="NYU76" s="64"/>
      <c r="NYV76" s="64"/>
      <c r="NYW76" s="64"/>
      <c r="NYX76" s="64"/>
      <c r="NYY76" s="64"/>
      <c r="NYZ76" s="64"/>
      <c r="NZA76" s="64"/>
      <c r="NZB76" s="64"/>
      <c r="NZC76" s="64"/>
      <c r="NZD76" s="64"/>
      <c r="NZE76" s="64"/>
      <c r="NZF76" s="64"/>
      <c r="NZG76" s="64"/>
      <c r="NZH76" s="64"/>
      <c r="NZI76" s="64"/>
      <c r="NZJ76" s="64"/>
      <c r="NZK76" s="64"/>
      <c r="NZL76" s="64"/>
      <c r="NZM76" s="64"/>
      <c r="NZN76" s="64"/>
      <c r="NZO76" s="64"/>
      <c r="NZP76" s="64"/>
      <c r="NZQ76" s="64"/>
      <c r="NZR76" s="64"/>
      <c r="NZS76" s="64"/>
      <c r="NZT76" s="64"/>
      <c r="NZU76" s="64"/>
      <c r="NZV76" s="64"/>
      <c r="NZW76" s="64"/>
      <c r="NZX76" s="64"/>
      <c r="NZY76" s="64"/>
      <c r="NZZ76" s="64"/>
      <c r="OAA76" s="64"/>
      <c r="OAB76" s="64"/>
      <c r="OAC76" s="64"/>
      <c r="OAD76" s="64"/>
      <c r="OAE76" s="64"/>
      <c r="OAF76" s="64"/>
      <c r="OAG76" s="64"/>
      <c r="OAH76" s="64"/>
      <c r="OAI76" s="64"/>
      <c r="OAJ76" s="64"/>
      <c r="OAK76" s="64"/>
      <c r="OAL76" s="64"/>
      <c r="OAM76" s="64"/>
      <c r="OAN76" s="64"/>
      <c r="OAO76" s="64"/>
      <c r="OAP76" s="64"/>
      <c r="OAQ76" s="64"/>
      <c r="OAR76" s="64"/>
      <c r="OAS76" s="64"/>
      <c r="OAT76" s="64"/>
      <c r="OAU76" s="64"/>
      <c r="OAV76" s="64"/>
      <c r="OAW76" s="64"/>
      <c r="OAX76" s="64"/>
      <c r="OAY76" s="64"/>
      <c r="OAZ76" s="64"/>
      <c r="OBA76" s="64"/>
      <c r="OBB76" s="64"/>
      <c r="OBC76" s="64"/>
      <c r="OBD76" s="64"/>
      <c r="OBE76" s="64"/>
      <c r="OBF76" s="64"/>
      <c r="OBG76" s="64"/>
      <c r="OBH76" s="64"/>
      <c r="OBI76" s="64"/>
      <c r="OBJ76" s="64"/>
      <c r="OBK76" s="64"/>
      <c r="OBL76" s="64"/>
      <c r="OBM76" s="64"/>
      <c r="OBN76" s="64"/>
      <c r="OBO76" s="64"/>
      <c r="OBP76" s="64"/>
      <c r="OBQ76" s="64"/>
      <c r="OBR76" s="64"/>
      <c r="OBS76" s="64"/>
      <c r="OBT76" s="64"/>
      <c r="OBU76" s="64"/>
      <c r="OBV76" s="64"/>
      <c r="OBW76" s="64"/>
      <c r="OBX76" s="64"/>
      <c r="OBY76" s="64"/>
      <c r="OBZ76" s="64"/>
      <c r="OCA76" s="64"/>
      <c r="OCB76" s="64"/>
      <c r="OCC76" s="64"/>
      <c r="OCD76" s="64"/>
      <c r="OCE76" s="64"/>
      <c r="OCF76" s="64"/>
      <c r="OCG76" s="64"/>
      <c r="OCH76" s="64"/>
      <c r="OCI76" s="64"/>
      <c r="OCJ76" s="64"/>
      <c r="OCK76" s="64"/>
      <c r="OCL76" s="64"/>
      <c r="OCM76" s="64"/>
      <c r="OCN76" s="64"/>
      <c r="OCO76" s="64"/>
      <c r="OCP76" s="64"/>
      <c r="OCQ76" s="64"/>
      <c r="OCR76" s="64"/>
      <c r="OCS76" s="64"/>
      <c r="OCT76" s="64"/>
      <c r="OCU76" s="64"/>
      <c r="OCV76" s="64"/>
      <c r="OCW76" s="64"/>
      <c r="OCX76" s="64"/>
      <c r="OCY76" s="64"/>
      <c r="OCZ76" s="64"/>
      <c r="ODA76" s="64"/>
      <c r="ODB76" s="64"/>
      <c r="ODC76" s="64"/>
      <c r="ODD76" s="64"/>
      <c r="ODE76" s="64"/>
      <c r="ODF76" s="64"/>
      <c r="ODG76" s="64"/>
      <c r="ODH76" s="64"/>
      <c r="ODI76" s="64"/>
      <c r="ODJ76" s="64"/>
      <c r="ODK76" s="64"/>
      <c r="ODL76" s="64"/>
      <c r="ODM76" s="64"/>
      <c r="ODN76" s="64"/>
      <c r="ODO76" s="64"/>
      <c r="ODP76" s="64"/>
      <c r="ODQ76" s="64"/>
      <c r="ODR76" s="64"/>
      <c r="ODS76" s="64"/>
      <c r="ODT76" s="64"/>
      <c r="ODU76" s="64"/>
      <c r="ODV76" s="64"/>
      <c r="ODW76" s="64"/>
      <c r="ODX76" s="64"/>
      <c r="ODY76" s="64"/>
      <c r="ODZ76" s="64"/>
      <c r="OEA76" s="64"/>
      <c r="OEB76" s="64"/>
      <c r="OEC76" s="64"/>
      <c r="OED76" s="64"/>
      <c r="OEE76" s="64"/>
      <c r="OEF76" s="64"/>
      <c r="OEG76" s="64"/>
      <c r="OEH76" s="64"/>
      <c r="OEI76" s="64"/>
      <c r="OEJ76" s="64"/>
      <c r="OEK76" s="64"/>
      <c r="OEL76" s="64"/>
      <c r="OEM76" s="64"/>
      <c r="OEN76" s="64"/>
      <c r="OEO76" s="64"/>
      <c r="OEP76" s="64"/>
      <c r="OEQ76" s="64"/>
      <c r="OER76" s="64"/>
      <c r="OES76" s="64"/>
      <c r="OET76" s="64"/>
      <c r="OEU76" s="64"/>
      <c r="OEV76" s="64"/>
      <c r="OEW76" s="64"/>
      <c r="OEX76" s="64"/>
      <c r="OEY76" s="64"/>
      <c r="OEZ76" s="64"/>
      <c r="OFA76" s="64"/>
      <c r="OFB76" s="64"/>
      <c r="OFC76" s="64"/>
      <c r="OFD76" s="64"/>
      <c r="OFE76" s="64"/>
      <c r="OFF76" s="64"/>
      <c r="OFG76" s="64"/>
      <c r="OFH76" s="64"/>
      <c r="OFI76" s="64"/>
      <c r="OFJ76" s="64"/>
      <c r="OFK76" s="64"/>
      <c r="OFL76" s="64"/>
      <c r="OFM76" s="64"/>
      <c r="OFN76" s="64"/>
      <c r="OFO76" s="64"/>
      <c r="OFP76" s="64"/>
      <c r="OFQ76" s="64"/>
      <c r="OFR76" s="64"/>
      <c r="OFS76" s="64"/>
      <c r="OFT76" s="64"/>
      <c r="OFU76" s="64"/>
      <c r="OFV76" s="64"/>
      <c r="OFW76" s="64"/>
      <c r="OFX76" s="64"/>
      <c r="OFY76" s="64"/>
      <c r="OFZ76" s="64"/>
      <c r="OGA76" s="64"/>
      <c r="OGB76" s="64"/>
      <c r="OGC76" s="64"/>
      <c r="OGD76" s="64"/>
      <c r="OGE76" s="64"/>
      <c r="OGF76" s="64"/>
      <c r="OGG76" s="64"/>
      <c r="OGH76" s="64"/>
      <c r="OGI76" s="64"/>
      <c r="OGJ76" s="64"/>
      <c r="OGK76" s="64"/>
      <c r="OGL76" s="64"/>
      <c r="OGM76" s="64"/>
      <c r="OGN76" s="64"/>
      <c r="OGO76" s="64"/>
      <c r="OGP76" s="64"/>
      <c r="OGQ76" s="64"/>
      <c r="OGR76" s="64"/>
      <c r="OGS76" s="64"/>
      <c r="OGT76" s="64"/>
      <c r="OGU76" s="64"/>
      <c r="OGV76" s="64"/>
      <c r="OGW76" s="64"/>
      <c r="OGX76" s="64"/>
      <c r="OGY76" s="64"/>
      <c r="OGZ76" s="64"/>
      <c r="OHA76" s="64"/>
      <c r="OHB76" s="64"/>
      <c r="OHC76" s="64"/>
      <c r="OHD76" s="64"/>
      <c r="OHE76" s="64"/>
      <c r="OHF76" s="64"/>
      <c r="OHG76" s="64"/>
      <c r="OHH76" s="64"/>
      <c r="OHI76" s="64"/>
      <c r="OHJ76" s="64"/>
      <c r="OHK76" s="64"/>
      <c r="OHL76" s="64"/>
      <c r="OHM76" s="64"/>
      <c r="OHN76" s="64"/>
      <c r="OHO76" s="64"/>
      <c r="OHP76" s="64"/>
      <c r="OHQ76" s="64"/>
      <c r="OHR76" s="64"/>
      <c r="OHS76" s="64"/>
      <c r="OHT76" s="64"/>
      <c r="OHU76" s="64"/>
      <c r="OHV76" s="64"/>
      <c r="OHW76" s="64"/>
      <c r="OHX76" s="64"/>
      <c r="OHY76" s="64"/>
      <c r="OHZ76" s="64"/>
      <c r="OIA76" s="64"/>
      <c r="OIB76" s="64"/>
      <c r="OIC76" s="64"/>
      <c r="OID76" s="64"/>
      <c r="OIE76" s="64"/>
      <c r="OIF76" s="64"/>
      <c r="OIG76" s="64"/>
      <c r="OIH76" s="64"/>
      <c r="OII76" s="64"/>
      <c r="OIJ76" s="64"/>
      <c r="OIK76" s="64"/>
      <c r="OIL76" s="64"/>
      <c r="OIM76" s="64"/>
      <c r="OIN76" s="64"/>
      <c r="OIO76" s="64"/>
      <c r="OIP76" s="64"/>
      <c r="OIQ76" s="64"/>
      <c r="OIR76" s="64"/>
      <c r="OIS76" s="64"/>
      <c r="OIT76" s="64"/>
      <c r="OIU76" s="64"/>
      <c r="OIV76" s="64"/>
      <c r="OIW76" s="64"/>
      <c r="OIX76" s="64"/>
      <c r="OIY76" s="64"/>
      <c r="OIZ76" s="64"/>
      <c r="OJA76" s="64"/>
      <c r="OJB76" s="64"/>
      <c r="OJC76" s="64"/>
      <c r="OJD76" s="64"/>
      <c r="OJE76" s="64"/>
      <c r="OJF76" s="64"/>
      <c r="OJG76" s="64"/>
      <c r="OJH76" s="64"/>
      <c r="OJI76" s="64"/>
      <c r="OJJ76" s="64"/>
      <c r="OJK76" s="64"/>
      <c r="OJL76" s="64"/>
      <c r="OJM76" s="64"/>
      <c r="OJN76" s="64"/>
      <c r="OJO76" s="64"/>
      <c r="OJP76" s="64"/>
      <c r="OJQ76" s="64"/>
      <c r="OJR76" s="64"/>
      <c r="OJS76" s="64"/>
      <c r="OJT76" s="64"/>
      <c r="OJU76" s="64"/>
      <c r="OJV76" s="64"/>
      <c r="OJW76" s="64"/>
      <c r="OJX76" s="64"/>
      <c r="OJY76" s="64"/>
      <c r="OJZ76" s="64"/>
      <c r="OKA76" s="64"/>
      <c r="OKB76" s="64"/>
      <c r="OKC76" s="64"/>
      <c r="OKD76" s="64"/>
      <c r="OKE76" s="64"/>
      <c r="OKF76" s="64"/>
      <c r="OKG76" s="64"/>
      <c r="OKH76" s="64"/>
      <c r="OKI76" s="64"/>
      <c r="OKJ76" s="64"/>
      <c r="OKK76" s="64"/>
      <c r="OKL76" s="64"/>
      <c r="OKM76" s="64"/>
      <c r="OKN76" s="64"/>
      <c r="OKO76" s="64"/>
      <c r="OKP76" s="64"/>
      <c r="OKQ76" s="64"/>
      <c r="OKR76" s="64"/>
      <c r="OKS76" s="64"/>
      <c r="OKT76" s="64"/>
      <c r="OKU76" s="64"/>
      <c r="OKV76" s="64"/>
      <c r="OKW76" s="64"/>
      <c r="OKX76" s="64"/>
      <c r="OKY76" s="64"/>
      <c r="OKZ76" s="64"/>
      <c r="OLA76" s="64"/>
      <c r="OLB76" s="64"/>
      <c r="OLC76" s="64"/>
      <c r="OLD76" s="64"/>
      <c r="OLE76" s="64"/>
      <c r="OLF76" s="64"/>
      <c r="OLG76" s="64"/>
      <c r="OLH76" s="64"/>
      <c r="OLI76" s="64"/>
      <c r="OLJ76" s="64"/>
      <c r="OLK76" s="64"/>
      <c r="OLL76" s="64"/>
      <c r="OLM76" s="64"/>
      <c r="OLN76" s="64"/>
      <c r="OLO76" s="64"/>
      <c r="OLP76" s="64"/>
      <c r="OLQ76" s="64"/>
      <c r="OLR76" s="64"/>
      <c r="OLS76" s="64"/>
      <c r="OLT76" s="64"/>
      <c r="OLU76" s="64"/>
      <c r="OLV76" s="64"/>
      <c r="OLW76" s="64"/>
      <c r="OLX76" s="64"/>
      <c r="OLY76" s="64"/>
      <c r="OLZ76" s="64"/>
      <c r="OMA76" s="64"/>
      <c r="OMB76" s="64"/>
      <c r="OMC76" s="64"/>
      <c r="OMD76" s="64"/>
      <c r="OME76" s="64"/>
      <c r="OMF76" s="64"/>
      <c r="OMG76" s="64"/>
      <c r="OMH76" s="64"/>
      <c r="OMI76" s="64"/>
      <c r="OMJ76" s="64"/>
      <c r="OMK76" s="64"/>
      <c r="OML76" s="64"/>
      <c r="OMM76" s="64"/>
      <c r="OMN76" s="64"/>
      <c r="OMO76" s="64"/>
      <c r="OMP76" s="64"/>
      <c r="OMQ76" s="64"/>
      <c r="OMR76" s="64"/>
      <c r="OMS76" s="64"/>
      <c r="OMT76" s="64"/>
      <c r="OMU76" s="64"/>
      <c r="OMV76" s="64"/>
      <c r="OMW76" s="64"/>
      <c r="OMX76" s="64"/>
      <c r="OMY76" s="64"/>
      <c r="OMZ76" s="64"/>
      <c r="ONA76" s="64"/>
      <c r="ONB76" s="64"/>
      <c r="ONC76" s="64"/>
      <c r="OND76" s="64"/>
      <c r="ONE76" s="64"/>
      <c r="ONF76" s="64"/>
      <c r="ONG76" s="64"/>
      <c r="ONH76" s="64"/>
      <c r="ONI76" s="64"/>
      <c r="ONJ76" s="64"/>
      <c r="ONK76" s="64"/>
      <c r="ONL76" s="64"/>
      <c r="ONM76" s="64"/>
      <c r="ONN76" s="64"/>
      <c r="ONO76" s="64"/>
      <c r="ONP76" s="64"/>
      <c r="ONQ76" s="64"/>
      <c r="ONR76" s="64"/>
      <c r="ONS76" s="64"/>
      <c r="ONT76" s="64"/>
      <c r="ONU76" s="64"/>
      <c r="ONV76" s="64"/>
      <c r="ONW76" s="64"/>
      <c r="ONX76" s="64"/>
      <c r="ONY76" s="64"/>
      <c r="ONZ76" s="64"/>
      <c r="OOA76" s="64"/>
      <c r="OOB76" s="64"/>
      <c r="OOC76" s="64"/>
      <c r="OOD76" s="64"/>
      <c r="OOE76" s="64"/>
      <c r="OOF76" s="64"/>
      <c r="OOG76" s="64"/>
      <c r="OOH76" s="64"/>
      <c r="OOI76" s="64"/>
      <c r="OOJ76" s="64"/>
      <c r="OOK76" s="64"/>
      <c r="OOL76" s="64"/>
      <c r="OOM76" s="64"/>
      <c r="OON76" s="64"/>
      <c r="OOO76" s="64"/>
      <c r="OOP76" s="64"/>
      <c r="OOQ76" s="64"/>
      <c r="OOR76" s="64"/>
      <c r="OOS76" s="64"/>
      <c r="OOT76" s="64"/>
      <c r="OOU76" s="64"/>
      <c r="OOV76" s="64"/>
      <c r="OOW76" s="64"/>
      <c r="OOX76" s="64"/>
      <c r="OOY76" s="64"/>
      <c r="OOZ76" s="64"/>
      <c r="OPA76" s="64"/>
      <c r="OPB76" s="64"/>
      <c r="OPC76" s="64"/>
      <c r="OPD76" s="64"/>
      <c r="OPE76" s="64"/>
      <c r="OPF76" s="64"/>
      <c r="OPG76" s="64"/>
      <c r="OPH76" s="64"/>
      <c r="OPI76" s="64"/>
      <c r="OPJ76" s="64"/>
      <c r="OPK76" s="64"/>
      <c r="OPL76" s="64"/>
      <c r="OPM76" s="64"/>
      <c r="OPN76" s="64"/>
      <c r="OPO76" s="64"/>
      <c r="OPP76" s="64"/>
      <c r="OPQ76" s="64"/>
      <c r="OPR76" s="64"/>
      <c r="OPS76" s="64"/>
      <c r="OPT76" s="64"/>
      <c r="OPU76" s="64"/>
      <c r="OPV76" s="64"/>
      <c r="OPW76" s="64"/>
      <c r="OPX76" s="64"/>
      <c r="OPY76" s="64"/>
      <c r="OPZ76" s="64"/>
      <c r="OQA76" s="64"/>
      <c r="OQB76" s="64"/>
      <c r="OQC76" s="64"/>
      <c r="OQD76" s="64"/>
      <c r="OQE76" s="64"/>
      <c r="OQF76" s="64"/>
      <c r="OQG76" s="64"/>
      <c r="OQH76" s="64"/>
      <c r="OQI76" s="64"/>
      <c r="OQJ76" s="64"/>
      <c r="OQK76" s="64"/>
      <c r="OQL76" s="64"/>
      <c r="OQM76" s="64"/>
      <c r="OQN76" s="64"/>
      <c r="OQO76" s="64"/>
      <c r="OQP76" s="64"/>
      <c r="OQQ76" s="64"/>
      <c r="OQR76" s="64"/>
      <c r="OQS76" s="64"/>
      <c r="OQT76" s="64"/>
      <c r="OQU76" s="64"/>
      <c r="OQV76" s="64"/>
      <c r="OQW76" s="64"/>
      <c r="OQX76" s="64"/>
      <c r="OQY76" s="64"/>
      <c r="OQZ76" s="64"/>
      <c r="ORA76" s="64"/>
      <c r="ORB76" s="64"/>
      <c r="ORC76" s="64"/>
      <c r="ORD76" s="64"/>
      <c r="ORE76" s="64"/>
      <c r="ORF76" s="64"/>
      <c r="ORG76" s="64"/>
      <c r="ORH76" s="64"/>
      <c r="ORI76" s="64"/>
      <c r="ORJ76" s="64"/>
      <c r="ORK76" s="64"/>
      <c r="ORL76" s="64"/>
      <c r="ORM76" s="64"/>
      <c r="ORN76" s="64"/>
      <c r="ORO76" s="64"/>
      <c r="ORP76" s="64"/>
      <c r="ORQ76" s="64"/>
      <c r="ORR76" s="64"/>
      <c r="ORS76" s="64"/>
      <c r="ORT76" s="64"/>
      <c r="ORU76" s="64"/>
      <c r="ORV76" s="64"/>
      <c r="ORW76" s="64"/>
      <c r="ORX76" s="64"/>
      <c r="ORY76" s="64"/>
      <c r="ORZ76" s="64"/>
      <c r="OSA76" s="64"/>
      <c r="OSB76" s="64"/>
      <c r="OSC76" s="64"/>
      <c r="OSD76" s="64"/>
      <c r="OSE76" s="64"/>
      <c r="OSF76" s="64"/>
      <c r="OSG76" s="64"/>
      <c r="OSH76" s="64"/>
      <c r="OSI76" s="64"/>
      <c r="OSJ76" s="64"/>
      <c r="OSK76" s="64"/>
      <c r="OSL76" s="64"/>
      <c r="OSM76" s="64"/>
      <c r="OSN76" s="64"/>
      <c r="OSO76" s="64"/>
      <c r="OSP76" s="64"/>
      <c r="OSQ76" s="64"/>
      <c r="OSR76" s="64"/>
      <c r="OSS76" s="64"/>
      <c r="OST76" s="64"/>
      <c r="OSU76" s="64"/>
      <c r="OSV76" s="64"/>
      <c r="OSW76" s="64"/>
      <c r="OSX76" s="64"/>
      <c r="OSY76" s="64"/>
      <c r="OSZ76" s="64"/>
      <c r="OTA76" s="64"/>
      <c r="OTB76" s="64"/>
      <c r="OTC76" s="64"/>
      <c r="OTD76" s="64"/>
      <c r="OTE76" s="64"/>
      <c r="OTF76" s="64"/>
      <c r="OTG76" s="64"/>
      <c r="OTH76" s="64"/>
      <c r="OTI76" s="64"/>
      <c r="OTJ76" s="64"/>
      <c r="OTK76" s="64"/>
      <c r="OTL76" s="64"/>
      <c r="OTM76" s="64"/>
      <c r="OTN76" s="64"/>
      <c r="OTO76" s="64"/>
      <c r="OTP76" s="64"/>
      <c r="OTQ76" s="64"/>
      <c r="OTR76" s="64"/>
      <c r="OTS76" s="64"/>
      <c r="OTT76" s="64"/>
      <c r="OTU76" s="64"/>
      <c r="OTV76" s="64"/>
      <c r="OTW76" s="64"/>
      <c r="OTX76" s="64"/>
      <c r="OTY76" s="64"/>
      <c r="OTZ76" s="64"/>
      <c r="OUA76" s="64"/>
      <c r="OUB76" s="64"/>
      <c r="OUC76" s="64"/>
      <c r="OUD76" s="64"/>
      <c r="OUE76" s="64"/>
      <c r="OUF76" s="64"/>
      <c r="OUG76" s="64"/>
      <c r="OUH76" s="64"/>
      <c r="OUI76" s="64"/>
      <c r="OUJ76" s="64"/>
      <c r="OUK76" s="64"/>
      <c r="OUL76" s="64"/>
      <c r="OUM76" s="64"/>
      <c r="OUN76" s="64"/>
      <c r="OUO76" s="64"/>
      <c r="OUP76" s="64"/>
      <c r="OUQ76" s="64"/>
      <c r="OUR76" s="64"/>
      <c r="OUS76" s="64"/>
      <c r="OUT76" s="64"/>
      <c r="OUU76" s="64"/>
      <c r="OUV76" s="64"/>
      <c r="OUW76" s="64"/>
      <c r="OUX76" s="64"/>
      <c r="OUY76" s="64"/>
      <c r="OUZ76" s="64"/>
      <c r="OVA76" s="64"/>
      <c r="OVB76" s="64"/>
      <c r="OVC76" s="64"/>
      <c r="OVD76" s="64"/>
      <c r="OVE76" s="64"/>
      <c r="OVF76" s="64"/>
      <c r="OVG76" s="64"/>
      <c r="OVH76" s="64"/>
      <c r="OVI76" s="64"/>
      <c r="OVJ76" s="64"/>
      <c r="OVK76" s="64"/>
      <c r="OVL76" s="64"/>
      <c r="OVM76" s="64"/>
      <c r="OVN76" s="64"/>
      <c r="OVO76" s="64"/>
      <c r="OVP76" s="64"/>
      <c r="OVQ76" s="64"/>
      <c r="OVR76" s="64"/>
      <c r="OVS76" s="64"/>
      <c r="OVT76" s="64"/>
      <c r="OVU76" s="64"/>
      <c r="OVV76" s="64"/>
      <c r="OVW76" s="64"/>
      <c r="OVX76" s="64"/>
      <c r="OVY76" s="64"/>
      <c r="OVZ76" s="64"/>
      <c r="OWA76" s="64"/>
      <c r="OWB76" s="64"/>
      <c r="OWC76" s="64"/>
      <c r="OWD76" s="64"/>
      <c r="OWE76" s="64"/>
      <c r="OWF76" s="64"/>
      <c r="OWG76" s="64"/>
      <c r="OWH76" s="64"/>
      <c r="OWI76" s="64"/>
      <c r="OWJ76" s="64"/>
      <c r="OWK76" s="64"/>
      <c r="OWL76" s="64"/>
      <c r="OWM76" s="64"/>
      <c r="OWN76" s="64"/>
      <c r="OWO76" s="64"/>
      <c r="OWP76" s="64"/>
      <c r="OWQ76" s="64"/>
      <c r="OWR76" s="64"/>
      <c r="OWS76" s="64"/>
      <c r="OWT76" s="64"/>
      <c r="OWU76" s="64"/>
      <c r="OWV76" s="64"/>
      <c r="OWW76" s="64"/>
      <c r="OWX76" s="64"/>
      <c r="OWY76" s="64"/>
      <c r="OWZ76" s="64"/>
      <c r="OXA76" s="64"/>
      <c r="OXB76" s="64"/>
      <c r="OXC76" s="64"/>
      <c r="OXD76" s="64"/>
      <c r="OXE76" s="64"/>
      <c r="OXF76" s="64"/>
      <c r="OXG76" s="64"/>
      <c r="OXH76" s="64"/>
      <c r="OXI76" s="64"/>
      <c r="OXJ76" s="64"/>
      <c r="OXK76" s="64"/>
      <c r="OXL76" s="64"/>
      <c r="OXM76" s="64"/>
      <c r="OXN76" s="64"/>
      <c r="OXO76" s="64"/>
      <c r="OXP76" s="64"/>
      <c r="OXQ76" s="64"/>
      <c r="OXR76" s="64"/>
      <c r="OXS76" s="64"/>
      <c r="OXT76" s="64"/>
      <c r="OXU76" s="64"/>
      <c r="OXV76" s="64"/>
      <c r="OXW76" s="64"/>
      <c r="OXX76" s="64"/>
      <c r="OXY76" s="64"/>
      <c r="OXZ76" s="64"/>
      <c r="OYA76" s="64"/>
      <c r="OYB76" s="64"/>
      <c r="OYC76" s="64"/>
      <c r="OYD76" s="64"/>
      <c r="OYE76" s="64"/>
      <c r="OYF76" s="64"/>
      <c r="OYG76" s="64"/>
      <c r="OYH76" s="64"/>
      <c r="OYI76" s="64"/>
      <c r="OYJ76" s="64"/>
      <c r="OYK76" s="64"/>
      <c r="OYL76" s="64"/>
      <c r="OYM76" s="64"/>
      <c r="OYN76" s="64"/>
      <c r="OYO76" s="64"/>
      <c r="OYP76" s="64"/>
      <c r="OYQ76" s="64"/>
      <c r="OYR76" s="64"/>
      <c r="OYS76" s="64"/>
      <c r="OYT76" s="64"/>
      <c r="OYU76" s="64"/>
      <c r="OYV76" s="64"/>
      <c r="OYW76" s="64"/>
      <c r="OYX76" s="64"/>
      <c r="OYY76" s="64"/>
      <c r="OYZ76" s="64"/>
      <c r="OZA76" s="64"/>
      <c r="OZB76" s="64"/>
      <c r="OZC76" s="64"/>
      <c r="OZD76" s="64"/>
      <c r="OZE76" s="64"/>
      <c r="OZF76" s="64"/>
      <c r="OZG76" s="64"/>
      <c r="OZH76" s="64"/>
      <c r="OZI76" s="64"/>
      <c r="OZJ76" s="64"/>
      <c r="OZK76" s="64"/>
      <c r="OZL76" s="64"/>
      <c r="OZM76" s="64"/>
      <c r="OZN76" s="64"/>
      <c r="OZO76" s="64"/>
      <c r="OZP76" s="64"/>
      <c r="OZQ76" s="64"/>
      <c r="OZR76" s="64"/>
      <c r="OZS76" s="64"/>
      <c r="OZT76" s="64"/>
      <c r="OZU76" s="64"/>
      <c r="OZV76" s="64"/>
      <c r="OZW76" s="64"/>
      <c r="OZX76" s="64"/>
      <c r="OZY76" s="64"/>
      <c r="OZZ76" s="64"/>
      <c r="PAA76" s="64"/>
      <c r="PAB76" s="64"/>
      <c r="PAC76" s="64"/>
      <c r="PAD76" s="64"/>
      <c r="PAE76" s="64"/>
      <c r="PAF76" s="64"/>
      <c r="PAG76" s="64"/>
      <c r="PAH76" s="64"/>
      <c r="PAI76" s="64"/>
      <c r="PAJ76" s="64"/>
      <c r="PAK76" s="64"/>
      <c r="PAL76" s="64"/>
      <c r="PAM76" s="64"/>
      <c r="PAN76" s="64"/>
      <c r="PAO76" s="64"/>
      <c r="PAP76" s="64"/>
      <c r="PAQ76" s="64"/>
      <c r="PAR76" s="64"/>
      <c r="PAS76" s="64"/>
      <c r="PAT76" s="64"/>
      <c r="PAU76" s="64"/>
      <c r="PAV76" s="64"/>
      <c r="PAW76" s="64"/>
      <c r="PAX76" s="64"/>
      <c r="PAY76" s="64"/>
      <c r="PAZ76" s="64"/>
      <c r="PBA76" s="64"/>
      <c r="PBB76" s="64"/>
      <c r="PBC76" s="64"/>
      <c r="PBD76" s="64"/>
      <c r="PBE76" s="64"/>
      <c r="PBF76" s="64"/>
      <c r="PBG76" s="64"/>
      <c r="PBH76" s="64"/>
      <c r="PBI76" s="64"/>
      <c r="PBJ76" s="64"/>
      <c r="PBK76" s="64"/>
      <c r="PBL76" s="64"/>
      <c r="PBM76" s="64"/>
      <c r="PBN76" s="64"/>
      <c r="PBO76" s="64"/>
      <c r="PBP76" s="64"/>
      <c r="PBQ76" s="64"/>
      <c r="PBR76" s="64"/>
      <c r="PBS76" s="64"/>
      <c r="PBT76" s="64"/>
      <c r="PBU76" s="64"/>
      <c r="PBV76" s="64"/>
      <c r="PBW76" s="64"/>
      <c r="PBX76" s="64"/>
      <c r="PBY76" s="64"/>
      <c r="PBZ76" s="64"/>
      <c r="PCA76" s="64"/>
      <c r="PCB76" s="64"/>
      <c r="PCC76" s="64"/>
      <c r="PCD76" s="64"/>
      <c r="PCE76" s="64"/>
      <c r="PCF76" s="64"/>
      <c r="PCG76" s="64"/>
      <c r="PCH76" s="64"/>
      <c r="PCI76" s="64"/>
      <c r="PCJ76" s="64"/>
      <c r="PCK76" s="64"/>
      <c r="PCL76" s="64"/>
      <c r="PCM76" s="64"/>
      <c r="PCN76" s="64"/>
      <c r="PCO76" s="64"/>
      <c r="PCP76" s="64"/>
      <c r="PCQ76" s="64"/>
      <c r="PCR76" s="64"/>
      <c r="PCS76" s="64"/>
      <c r="PCT76" s="64"/>
      <c r="PCU76" s="64"/>
      <c r="PCV76" s="64"/>
      <c r="PCW76" s="64"/>
      <c r="PCX76" s="64"/>
      <c r="PCY76" s="64"/>
      <c r="PCZ76" s="64"/>
      <c r="PDA76" s="64"/>
      <c r="PDB76" s="64"/>
      <c r="PDC76" s="64"/>
      <c r="PDD76" s="64"/>
      <c r="PDE76" s="64"/>
      <c r="PDF76" s="64"/>
      <c r="PDG76" s="64"/>
      <c r="PDH76" s="64"/>
      <c r="PDI76" s="64"/>
      <c r="PDJ76" s="64"/>
      <c r="PDK76" s="64"/>
      <c r="PDL76" s="64"/>
      <c r="PDM76" s="64"/>
      <c r="PDN76" s="64"/>
      <c r="PDO76" s="64"/>
      <c r="PDP76" s="64"/>
      <c r="PDQ76" s="64"/>
      <c r="PDR76" s="64"/>
      <c r="PDS76" s="64"/>
      <c r="PDT76" s="64"/>
      <c r="PDU76" s="64"/>
      <c r="PDV76" s="64"/>
      <c r="PDW76" s="64"/>
      <c r="PDX76" s="64"/>
      <c r="PDY76" s="64"/>
      <c r="PDZ76" s="64"/>
      <c r="PEA76" s="64"/>
      <c r="PEB76" s="64"/>
      <c r="PEC76" s="64"/>
      <c r="PED76" s="64"/>
      <c r="PEE76" s="64"/>
      <c r="PEF76" s="64"/>
      <c r="PEG76" s="64"/>
      <c r="PEH76" s="64"/>
      <c r="PEI76" s="64"/>
      <c r="PEJ76" s="64"/>
      <c r="PEK76" s="64"/>
      <c r="PEL76" s="64"/>
      <c r="PEM76" s="64"/>
      <c r="PEN76" s="64"/>
      <c r="PEO76" s="64"/>
      <c r="PEP76" s="64"/>
      <c r="PEQ76" s="64"/>
      <c r="PER76" s="64"/>
      <c r="PES76" s="64"/>
      <c r="PET76" s="64"/>
      <c r="PEU76" s="64"/>
      <c r="PEV76" s="64"/>
      <c r="PEW76" s="64"/>
      <c r="PEX76" s="64"/>
      <c r="PEY76" s="64"/>
      <c r="PEZ76" s="64"/>
      <c r="PFA76" s="64"/>
      <c r="PFB76" s="64"/>
      <c r="PFC76" s="64"/>
      <c r="PFD76" s="64"/>
      <c r="PFE76" s="64"/>
      <c r="PFF76" s="64"/>
      <c r="PFG76" s="64"/>
      <c r="PFH76" s="64"/>
      <c r="PFI76" s="64"/>
      <c r="PFJ76" s="64"/>
      <c r="PFK76" s="64"/>
      <c r="PFL76" s="64"/>
      <c r="PFM76" s="64"/>
      <c r="PFN76" s="64"/>
      <c r="PFO76" s="64"/>
      <c r="PFP76" s="64"/>
      <c r="PFQ76" s="64"/>
      <c r="PFR76" s="64"/>
      <c r="PFS76" s="64"/>
      <c r="PFT76" s="64"/>
      <c r="PFU76" s="64"/>
      <c r="PFV76" s="64"/>
      <c r="PFW76" s="64"/>
      <c r="PFX76" s="64"/>
      <c r="PFY76" s="64"/>
      <c r="PFZ76" s="64"/>
      <c r="PGA76" s="64"/>
      <c r="PGB76" s="64"/>
      <c r="PGC76" s="64"/>
      <c r="PGD76" s="64"/>
      <c r="PGE76" s="64"/>
      <c r="PGF76" s="64"/>
      <c r="PGG76" s="64"/>
      <c r="PGH76" s="64"/>
      <c r="PGI76" s="64"/>
      <c r="PGJ76" s="64"/>
      <c r="PGK76" s="64"/>
      <c r="PGL76" s="64"/>
      <c r="PGM76" s="64"/>
      <c r="PGN76" s="64"/>
      <c r="PGO76" s="64"/>
      <c r="PGP76" s="64"/>
      <c r="PGQ76" s="64"/>
      <c r="PGR76" s="64"/>
      <c r="PGS76" s="64"/>
      <c r="PGT76" s="64"/>
      <c r="PGU76" s="64"/>
      <c r="PGV76" s="64"/>
      <c r="PGW76" s="64"/>
      <c r="PGX76" s="64"/>
      <c r="PGY76" s="64"/>
      <c r="PGZ76" s="64"/>
      <c r="PHA76" s="64"/>
      <c r="PHB76" s="64"/>
      <c r="PHC76" s="64"/>
      <c r="PHD76" s="64"/>
      <c r="PHE76" s="64"/>
      <c r="PHF76" s="64"/>
      <c r="PHG76" s="64"/>
      <c r="PHH76" s="64"/>
      <c r="PHI76" s="64"/>
      <c r="PHJ76" s="64"/>
      <c r="PHK76" s="64"/>
      <c r="PHL76" s="64"/>
      <c r="PHM76" s="64"/>
      <c r="PHN76" s="64"/>
      <c r="PHO76" s="64"/>
      <c r="PHP76" s="64"/>
      <c r="PHQ76" s="64"/>
      <c r="PHR76" s="64"/>
      <c r="PHS76" s="64"/>
      <c r="PHT76" s="64"/>
      <c r="PHU76" s="64"/>
      <c r="PHV76" s="64"/>
      <c r="PHW76" s="64"/>
      <c r="PHX76" s="64"/>
      <c r="PHY76" s="64"/>
      <c r="PHZ76" s="64"/>
      <c r="PIA76" s="64"/>
      <c r="PIB76" s="64"/>
      <c r="PIC76" s="64"/>
      <c r="PID76" s="64"/>
      <c r="PIE76" s="64"/>
      <c r="PIF76" s="64"/>
      <c r="PIG76" s="64"/>
      <c r="PIH76" s="64"/>
      <c r="PII76" s="64"/>
      <c r="PIJ76" s="64"/>
      <c r="PIK76" s="64"/>
      <c r="PIL76" s="64"/>
      <c r="PIM76" s="64"/>
      <c r="PIN76" s="64"/>
      <c r="PIO76" s="64"/>
      <c r="PIP76" s="64"/>
      <c r="PIQ76" s="64"/>
      <c r="PIR76" s="64"/>
      <c r="PIS76" s="64"/>
      <c r="PIT76" s="64"/>
      <c r="PIU76" s="64"/>
      <c r="PIV76" s="64"/>
      <c r="PIW76" s="64"/>
      <c r="PIX76" s="64"/>
      <c r="PIY76" s="64"/>
      <c r="PIZ76" s="64"/>
      <c r="PJA76" s="64"/>
      <c r="PJB76" s="64"/>
      <c r="PJC76" s="64"/>
      <c r="PJD76" s="64"/>
      <c r="PJE76" s="64"/>
      <c r="PJF76" s="64"/>
      <c r="PJG76" s="64"/>
      <c r="PJH76" s="64"/>
      <c r="PJI76" s="64"/>
      <c r="PJJ76" s="64"/>
      <c r="PJK76" s="64"/>
      <c r="PJL76" s="64"/>
      <c r="PJM76" s="64"/>
      <c r="PJN76" s="64"/>
      <c r="PJO76" s="64"/>
      <c r="PJP76" s="64"/>
      <c r="PJQ76" s="64"/>
      <c r="PJR76" s="64"/>
      <c r="PJS76" s="64"/>
      <c r="PJT76" s="64"/>
      <c r="PJU76" s="64"/>
      <c r="PJV76" s="64"/>
      <c r="PJW76" s="64"/>
      <c r="PJX76" s="64"/>
      <c r="PJY76" s="64"/>
      <c r="PJZ76" s="64"/>
      <c r="PKA76" s="64"/>
      <c r="PKB76" s="64"/>
      <c r="PKC76" s="64"/>
      <c r="PKD76" s="64"/>
      <c r="PKE76" s="64"/>
      <c r="PKF76" s="64"/>
      <c r="PKG76" s="64"/>
      <c r="PKH76" s="64"/>
      <c r="PKI76" s="64"/>
      <c r="PKJ76" s="64"/>
      <c r="PKK76" s="64"/>
      <c r="PKL76" s="64"/>
      <c r="PKM76" s="64"/>
      <c r="PKN76" s="64"/>
      <c r="PKO76" s="64"/>
      <c r="PKP76" s="64"/>
      <c r="PKQ76" s="64"/>
      <c r="PKR76" s="64"/>
      <c r="PKS76" s="64"/>
      <c r="PKT76" s="64"/>
      <c r="PKU76" s="64"/>
      <c r="PKV76" s="64"/>
      <c r="PKW76" s="64"/>
      <c r="PKX76" s="64"/>
      <c r="PKY76" s="64"/>
      <c r="PKZ76" s="64"/>
      <c r="PLA76" s="64"/>
      <c r="PLB76" s="64"/>
      <c r="PLC76" s="64"/>
      <c r="PLD76" s="64"/>
      <c r="PLE76" s="64"/>
      <c r="PLF76" s="64"/>
      <c r="PLG76" s="64"/>
      <c r="PLH76" s="64"/>
      <c r="PLI76" s="64"/>
      <c r="PLJ76" s="64"/>
      <c r="PLK76" s="64"/>
      <c r="PLL76" s="64"/>
      <c r="PLM76" s="64"/>
      <c r="PLN76" s="64"/>
      <c r="PLO76" s="64"/>
      <c r="PLP76" s="64"/>
      <c r="PLQ76" s="64"/>
      <c r="PLR76" s="64"/>
      <c r="PLS76" s="64"/>
      <c r="PLT76" s="64"/>
      <c r="PLU76" s="64"/>
      <c r="PLV76" s="64"/>
      <c r="PLW76" s="64"/>
      <c r="PLX76" s="64"/>
      <c r="PLY76" s="64"/>
      <c r="PLZ76" s="64"/>
      <c r="PMA76" s="64"/>
      <c r="PMB76" s="64"/>
      <c r="PMC76" s="64"/>
      <c r="PMD76" s="64"/>
      <c r="PME76" s="64"/>
      <c r="PMF76" s="64"/>
      <c r="PMG76" s="64"/>
      <c r="PMH76" s="64"/>
      <c r="PMI76" s="64"/>
      <c r="PMJ76" s="64"/>
      <c r="PMK76" s="64"/>
      <c r="PML76" s="64"/>
      <c r="PMM76" s="64"/>
      <c r="PMN76" s="64"/>
      <c r="PMO76" s="64"/>
      <c r="PMP76" s="64"/>
      <c r="PMQ76" s="64"/>
      <c r="PMR76" s="64"/>
      <c r="PMS76" s="64"/>
      <c r="PMT76" s="64"/>
      <c r="PMU76" s="64"/>
      <c r="PMV76" s="64"/>
      <c r="PMW76" s="64"/>
      <c r="PMX76" s="64"/>
      <c r="PMY76" s="64"/>
      <c r="PMZ76" s="64"/>
      <c r="PNA76" s="64"/>
      <c r="PNB76" s="64"/>
      <c r="PNC76" s="64"/>
      <c r="PND76" s="64"/>
      <c r="PNE76" s="64"/>
      <c r="PNF76" s="64"/>
      <c r="PNG76" s="64"/>
      <c r="PNH76" s="64"/>
      <c r="PNI76" s="64"/>
      <c r="PNJ76" s="64"/>
      <c r="PNK76" s="64"/>
      <c r="PNL76" s="64"/>
      <c r="PNM76" s="64"/>
      <c r="PNN76" s="64"/>
      <c r="PNO76" s="64"/>
      <c r="PNP76" s="64"/>
      <c r="PNQ76" s="64"/>
      <c r="PNR76" s="64"/>
      <c r="PNS76" s="64"/>
      <c r="PNT76" s="64"/>
      <c r="PNU76" s="64"/>
      <c r="PNV76" s="64"/>
      <c r="PNW76" s="64"/>
      <c r="PNX76" s="64"/>
      <c r="PNY76" s="64"/>
      <c r="PNZ76" s="64"/>
      <c r="POA76" s="64"/>
      <c r="POB76" s="64"/>
      <c r="POC76" s="64"/>
      <c r="POD76" s="64"/>
      <c r="POE76" s="64"/>
      <c r="POF76" s="64"/>
      <c r="POG76" s="64"/>
      <c r="POH76" s="64"/>
      <c r="POI76" s="64"/>
      <c r="POJ76" s="64"/>
      <c r="POK76" s="64"/>
      <c r="POL76" s="64"/>
      <c r="POM76" s="64"/>
      <c r="PON76" s="64"/>
      <c r="POO76" s="64"/>
      <c r="POP76" s="64"/>
      <c r="POQ76" s="64"/>
      <c r="POR76" s="64"/>
      <c r="POS76" s="64"/>
      <c r="POT76" s="64"/>
      <c r="POU76" s="64"/>
      <c r="POV76" s="64"/>
      <c r="POW76" s="64"/>
      <c r="POX76" s="64"/>
      <c r="POY76" s="64"/>
      <c r="POZ76" s="64"/>
      <c r="PPA76" s="64"/>
      <c r="PPB76" s="64"/>
      <c r="PPC76" s="64"/>
      <c r="PPD76" s="64"/>
      <c r="PPE76" s="64"/>
      <c r="PPF76" s="64"/>
      <c r="PPG76" s="64"/>
      <c r="PPH76" s="64"/>
      <c r="PPI76" s="64"/>
      <c r="PPJ76" s="64"/>
      <c r="PPK76" s="64"/>
      <c r="PPL76" s="64"/>
      <c r="PPM76" s="64"/>
      <c r="PPN76" s="64"/>
      <c r="PPO76" s="64"/>
      <c r="PPP76" s="64"/>
      <c r="PPQ76" s="64"/>
      <c r="PPR76" s="64"/>
      <c r="PPS76" s="64"/>
      <c r="PPT76" s="64"/>
      <c r="PPU76" s="64"/>
      <c r="PPV76" s="64"/>
      <c r="PPW76" s="64"/>
      <c r="PPX76" s="64"/>
      <c r="PPY76" s="64"/>
      <c r="PPZ76" s="64"/>
      <c r="PQA76" s="64"/>
      <c r="PQB76" s="64"/>
      <c r="PQC76" s="64"/>
      <c r="PQD76" s="64"/>
      <c r="PQE76" s="64"/>
      <c r="PQF76" s="64"/>
      <c r="PQG76" s="64"/>
      <c r="PQH76" s="64"/>
      <c r="PQI76" s="64"/>
      <c r="PQJ76" s="64"/>
      <c r="PQK76" s="64"/>
      <c r="PQL76" s="64"/>
      <c r="PQM76" s="64"/>
      <c r="PQN76" s="64"/>
      <c r="PQO76" s="64"/>
      <c r="PQP76" s="64"/>
      <c r="PQQ76" s="64"/>
      <c r="PQR76" s="64"/>
      <c r="PQS76" s="64"/>
      <c r="PQT76" s="64"/>
      <c r="PQU76" s="64"/>
      <c r="PQV76" s="64"/>
      <c r="PQW76" s="64"/>
      <c r="PQX76" s="64"/>
      <c r="PQY76" s="64"/>
      <c r="PQZ76" s="64"/>
      <c r="PRA76" s="64"/>
      <c r="PRB76" s="64"/>
      <c r="PRC76" s="64"/>
      <c r="PRD76" s="64"/>
      <c r="PRE76" s="64"/>
      <c r="PRF76" s="64"/>
      <c r="PRG76" s="64"/>
      <c r="PRH76" s="64"/>
      <c r="PRI76" s="64"/>
      <c r="PRJ76" s="64"/>
      <c r="PRK76" s="64"/>
      <c r="PRL76" s="64"/>
      <c r="PRM76" s="64"/>
      <c r="PRN76" s="64"/>
      <c r="PRO76" s="64"/>
      <c r="PRP76" s="64"/>
      <c r="PRQ76" s="64"/>
      <c r="PRR76" s="64"/>
      <c r="PRS76" s="64"/>
      <c r="PRT76" s="64"/>
      <c r="PRU76" s="64"/>
      <c r="PRV76" s="64"/>
      <c r="PRW76" s="64"/>
      <c r="PRX76" s="64"/>
      <c r="PRY76" s="64"/>
      <c r="PRZ76" s="64"/>
      <c r="PSA76" s="64"/>
      <c r="PSB76" s="64"/>
      <c r="PSC76" s="64"/>
      <c r="PSD76" s="64"/>
      <c r="PSE76" s="64"/>
      <c r="PSF76" s="64"/>
      <c r="PSG76" s="64"/>
      <c r="PSH76" s="64"/>
      <c r="PSI76" s="64"/>
      <c r="PSJ76" s="64"/>
      <c r="PSK76" s="64"/>
      <c r="PSL76" s="64"/>
      <c r="PSM76" s="64"/>
      <c r="PSN76" s="64"/>
      <c r="PSO76" s="64"/>
      <c r="PSP76" s="64"/>
      <c r="PSQ76" s="64"/>
      <c r="PSR76" s="64"/>
      <c r="PSS76" s="64"/>
      <c r="PST76" s="64"/>
      <c r="PSU76" s="64"/>
      <c r="PSV76" s="64"/>
      <c r="PSW76" s="64"/>
      <c r="PSX76" s="64"/>
      <c r="PSY76" s="64"/>
      <c r="PSZ76" s="64"/>
      <c r="PTA76" s="64"/>
      <c r="PTB76" s="64"/>
      <c r="PTC76" s="64"/>
      <c r="PTD76" s="64"/>
      <c r="PTE76" s="64"/>
      <c r="PTF76" s="64"/>
      <c r="PTG76" s="64"/>
      <c r="PTH76" s="64"/>
      <c r="PTI76" s="64"/>
      <c r="PTJ76" s="64"/>
      <c r="PTK76" s="64"/>
      <c r="PTL76" s="64"/>
      <c r="PTM76" s="64"/>
      <c r="PTN76" s="64"/>
      <c r="PTO76" s="64"/>
      <c r="PTP76" s="64"/>
      <c r="PTQ76" s="64"/>
      <c r="PTR76" s="64"/>
      <c r="PTS76" s="64"/>
      <c r="PTT76" s="64"/>
      <c r="PTU76" s="64"/>
      <c r="PTV76" s="64"/>
      <c r="PTW76" s="64"/>
      <c r="PTX76" s="64"/>
      <c r="PTY76" s="64"/>
      <c r="PTZ76" s="64"/>
      <c r="PUA76" s="64"/>
      <c r="PUB76" s="64"/>
      <c r="PUC76" s="64"/>
      <c r="PUD76" s="64"/>
      <c r="PUE76" s="64"/>
      <c r="PUF76" s="64"/>
      <c r="PUG76" s="64"/>
      <c r="PUH76" s="64"/>
      <c r="PUI76" s="64"/>
      <c r="PUJ76" s="64"/>
      <c r="PUK76" s="64"/>
      <c r="PUL76" s="64"/>
      <c r="PUM76" s="64"/>
      <c r="PUN76" s="64"/>
      <c r="PUO76" s="64"/>
      <c r="PUP76" s="64"/>
      <c r="PUQ76" s="64"/>
      <c r="PUR76" s="64"/>
      <c r="PUS76" s="64"/>
      <c r="PUT76" s="64"/>
      <c r="PUU76" s="64"/>
      <c r="PUV76" s="64"/>
      <c r="PUW76" s="64"/>
      <c r="PUX76" s="64"/>
      <c r="PUY76" s="64"/>
      <c r="PUZ76" s="64"/>
      <c r="PVA76" s="64"/>
      <c r="PVB76" s="64"/>
      <c r="PVC76" s="64"/>
      <c r="PVD76" s="64"/>
      <c r="PVE76" s="64"/>
      <c r="PVF76" s="64"/>
      <c r="PVG76" s="64"/>
      <c r="PVH76" s="64"/>
      <c r="PVI76" s="64"/>
      <c r="PVJ76" s="64"/>
      <c r="PVK76" s="64"/>
      <c r="PVL76" s="64"/>
      <c r="PVM76" s="64"/>
      <c r="PVN76" s="64"/>
      <c r="PVO76" s="64"/>
      <c r="PVP76" s="64"/>
      <c r="PVQ76" s="64"/>
      <c r="PVR76" s="64"/>
      <c r="PVS76" s="64"/>
      <c r="PVT76" s="64"/>
      <c r="PVU76" s="64"/>
      <c r="PVV76" s="64"/>
      <c r="PVW76" s="64"/>
      <c r="PVX76" s="64"/>
      <c r="PVY76" s="64"/>
      <c r="PVZ76" s="64"/>
      <c r="PWA76" s="64"/>
      <c r="PWB76" s="64"/>
      <c r="PWC76" s="64"/>
      <c r="PWD76" s="64"/>
      <c r="PWE76" s="64"/>
      <c r="PWF76" s="64"/>
      <c r="PWG76" s="64"/>
      <c r="PWH76" s="64"/>
      <c r="PWI76" s="64"/>
      <c r="PWJ76" s="64"/>
      <c r="PWK76" s="64"/>
      <c r="PWL76" s="64"/>
      <c r="PWM76" s="64"/>
      <c r="PWN76" s="64"/>
      <c r="PWO76" s="64"/>
      <c r="PWP76" s="64"/>
      <c r="PWQ76" s="64"/>
      <c r="PWR76" s="64"/>
      <c r="PWS76" s="64"/>
      <c r="PWT76" s="64"/>
      <c r="PWU76" s="64"/>
      <c r="PWV76" s="64"/>
      <c r="PWW76" s="64"/>
      <c r="PWX76" s="64"/>
      <c r="PWY76" s="64"/>
      <c r="PWZ76" s="64"/>
      <c r="PXA76" s="64"/>
      <c r="PXB76" s="64"/>
      <c r="PXC76" s="64"/>
      <c r="PXD76" s="64"/>
      <c r="PXE76" s="64"/>
      <c r="PXF76" s="64"/>
      <c r="PXG76" s="64"/>
      <c r="PXH76" s="64"/>
      <c r="PXI76" s="64"/>
      <c r="PXJ76" s="64"/>
      <c r="PXK76" s="64"/>
      <c r="PXL76" s="64"/>
      <c r="PXM76" s="64"/>
      <c r="PXN76" s="64"/>
      <c r="PXO76" s="64"/>
      <c r="PXP76" s="64"/>
      <c r="PXQ76" s="64"/>
      <c r="PXR76" s="64"/>
      <c r="PXS76" s="64"/>
      <c r="PXT76" s="64"/>
      <c r="PXU76" s="64"/>
      <c r="PXV76" s="64"/>
      <c r="PXW76" s="64"/>
      <c r="PXX76" s="64"/>
      <c r="PXY76" s="64"/>
      <c r="PXZ76" s="64"/>
      <c r="PYA76" s="64"/>
      <c r="PYB76" s="64"/>
      <c r="PYC76" s="64"/>
      <c r="PYD76" s="64"/>
      <c r="PYE76" s="64"/>
      <c r="PYF76" s="64"/>
      <c r="PYG76" s="64"/>
      <c r="PYH76" s="64"/>
      <c r="PYI76" s="64"/>
      <c r="PYJ76" s="64"/>
      <c r="PYK76" s="64"/>
      <c r="PYL76" s="64"/>
      <c r="PYM76" s="64"/>
      <c r="PYN76" s="64"/>
      <c r="PYO76" s="64"/>
      <c r="PYP76" s="64"/>
      <c r="PYQ76" s="64"/>
      <c r="PYR76" s="64"/>
      <c r="PYS76" s="64"/>
      <c r="PYT76" s="64"/>
      <c r="PYU76" s="64"/>
      <c r="PYV76" s="64"/>
      <c r="PYW76" s="64"/>
      <c r="PYX76" s="64"/>
      <c r="PYY76" s="64"/>
      <c r="PYZ76" s="64"/>
      <c r="PZA76" s="64"/>
      <c r="PZB76" s="64"/>
      <c r="PZC76" s="64"/>
      <c r="PZD76" s="64"/>
      <c r="PZE76" s="64"/>
      <c r="PZF76" s="64"/>
      <c r="PZG76" s="64"/>
      <c r="PZH76" s="64"/>
      <c r="PZI76" s="64"/>
      <c r="PZJ76" s="64"/>
      <c r="PZK76" s="64"/>
      <c r="PZL76" s="64"/>
      <c r="PZM76" s="64"/>
      <c r="PZN76" s="64"/>
      <c r="PZO76" s="64"/>
      <c r="PZP76" s="64"/>
      <c r="PZQ76" s="64"/>
      <c r="PZR76" s="64"/>
      <c r="PZS76" s="64"/>
      <c r="PZT76" s="64"/>
      <c r="PZU76" s="64"/>
      <c r="PZV76" s="64"/>
      <c r="PZW76" s="64"/>
      <c r="PZX76" s="64"/>
      <c r="PZY76" s="64"/>
      <c r="PZZ76" s="64"/>
      <c r="QAA76" s="64"/>
      <c r="QAB76" s="64"/>
      <c r="QAC76" s="64"/>
      <c r="QAD76" s="64"/>
      <c r="QAE76" s="64"/>
      <c r="QAF76" s="64"/>
      <c r="QAG76" s="64"/>
      <c r="QAH76" s="64"/>
      <c r="QAI76" s="64"/>
      <c r="QAJ76" s="64"/>
      <c r="QAK76" s="64"/>
      <c r="QAL76" s="64"/>
      <c r="QAM76" s="64"/>
      <c r="QAN76" s="64"/>
      <c r="QAO76" s="64"/>
      <c r="QAP76" s="64"/>
      <c r="QAQ76" s="64"/>
      <c r="QAR76" s="64"/>
      <c r="QAS76" s="64"/>
      <c r="QAT76" s="64"/>
      <c r="QAU76" s="64"/>
      <c r="QAV76" s="64"/>
      <c r="QAW76" s="64"/>
      <c r="QAX76" s="64"/>
      <c r="QAY76" s="64"/>
      <c r="QAZ76" s="64"/>
      <c r="QBA76" s="64"/>
      <c r="QBB76" s="64"/>
      <c r="QBC76" s="64"/>
      <c r="QBD76" s="64"/>
      <c r="QBE76" s="64"/>
      <c r="QBF76" s="64"/>
      <c r="QBG76" s="64"/>
      <c r="QBH76" s="64"/>
      <c r="QBI76" s="64"/>
      <c r="QBJ76" s="64"/>
      <c r="QBK76" s="64"/>
      <c r="QBL76" s="64"/>
      <c r="QBM76" s="64"/>
      <c r="QBN76" s="64"/>
      <c r="QBO76" s="64"/>
      <c r="QBP76" s="64"/>
      <c r="QBQ76" s="64"/>
      <c r="QBR76" s="64"/>
      <c r="QBS76" s="64"/>
      <c r="QBT76" s="64"/>
      <c r="QBU76" s="64"/>
      <c r="QBV76" s="64"/>
      <c r="QBW76" s="64"/>
      <c r="QBX76" s="64"/>
      <c r="QBY76" s="64"/>
      <c r="QBZ76" s="64"/>
      <c r="QCA76" s="64"/>
      <c r="QCB76" s="64"/>
      <c r="QCC76" s="64"/>
      <c r="QCD76" s="64"/>
      <c r="QCE76" s="64"/>
      <c r="QCF76" s="64"/>
      <c r="QCG76" s="64"/>
      <c r="QCH76" s="64"/>
      <c r="QCI76" s="64"/>
      <c r="QCJ76" s="64"/>
      <c r="QCK76" s="64"/>
      <c r="QCL76" s="64"/>
      <c r="QCM76" s="64"/>
      <c r="QCN76" s="64"/>
      <c r="QCO76" s="64"/>
      <c r="QCP76" s="64"/>
      <c r="QCQ76" s="64"/>
      <c r="QCR76" s="64"/>
      <c r="QCS76" s="64"/>
      <c r="QCT76" s="64"/>
      <c r="QCU76" s="64"/>
      <c r="QCV76" s="64"/>
      <c r="QCW76" s="64"/>
      <c r="QCX76" s="64"/>
      <c r="QCY76" s="64"/>
      <c r="QCZ76" s="64"/>
      <c r="QDA76" s="64"/>
      <c r="QDB76" s="64"/>
      <c r="QDC76" s="64"/>
      <c r="QDD76" s="64"/>
      <c r="QDE76" s="64"/>
      <c r="QDF76" s="64"/>
      <c r="QDG76" s="64"/>
      <c r="QDH76" s="64"/>
      <c r="QDI76" s="64"/>
      <c r="QDJ76" s="64"/>
      <c r="QDK76" s="64"/>
      <c r="QDL76" s="64"/>
      <c r="QDM76" s="64"/>
      <c r="QDN76" s="64"/>
      <c r="QDO76" s="64"/>
      <c r="QDP76" s="64"/>
      <c r="QDQ76" s="64"/>
      <c r="QDR76" s="64"/>
      <c r="QDS76" s="64"/>
      <c r="QDT76" s="64"/>
      <c r="QDU76" s="64"/>
      <c r="QDV76" s="64"/>
      <c r="QDW76" s="64"/>
      <c r="QDX76" s="64"/>
      <c r="QDY76" s="64"/>
      <c r="QDZ76" s="64"/>
      <c r="QEA76" s="64"/>
      <c r="QEB76" s="64"/>
      <c r="QEC76" s="64"/>
      <c r="QED76" s="64"/>
      <c r="QEE76" s="64"/>
      <c r="QEF76" s="64"/>
      <c r="QEG76" s="64"/>
      <c r="QEH76" s="64"/>
      <c r="QEI76" s="64"/>
      <c r="QEJ76" s="64"/>
      <c r="QEK76" s="64"/>
      <c r="QEL76" s="64"/>
      <c r="QEM76" s="64"/>
      <c r="QEN76" s="64"/>
      <c r="QEO76" s="64"/>
      <c r="QEP76" s="64"/>
      <c r="QEQ76" s="64"/>
      <c r="QER76" s="64"/>
      <c r="QES76" s="64"/>
      <c r="QET76" s="64"/>
      <c r="QEU76" s="64"/>
      <c r="QEV76" s="64"/>
      <c r="QEW76" s="64"/>
      <c r="QEX76" s="64"/>
      <c r="QEY76" s="64"/>
      <c r="QEZ76" s="64"/>
      <c r="QFA76" s="64"/>
      <c r="QFB76" s="64"/>
      <c r="QFC76" s="64"/>
      <c r="QFD76" s="64"/>
      <c r="QFE76" s="64"/>
      <c r="QFF76" s="64"/>
      <c r="QFG76" s="64"/>
      <c r="QFH76" s="64"/>
      <c r="QFI76" s="64"/>
      <c r="QFJ76" s="64"/>
      <c r="QFK76" s="64"/>
      <c r="QFL76" s="64"/>
      <c r="QFM76" s="64"/>
      <c r="QFN76" s="64"/>
      <c r="QFO76" s="64"/>
      <c r="QFP76" s="64"/>
      <c r="QFQ76" s="64"/>
      <c r="QFR76" s="64"/>
      <c r="QFS76" s="64"/>
      <c r="QFT76" s="64"/>
      <c r="QFU76" s="64"/>
      <c r="QFV76" s="64"/>
      <c r="QFW76" s="64"/>
      <c r="QFX76" s="64"/>
      <c r="QFY76" s="64"/>
      <c r="QFZ76" s="64"/>
      <c r="QGA76" s="64"/>
      <c r="QGB76" s="64"/>
      <c r="QGC76" s="64"/>
      <c r="QGD76" s="64"/>
      <c r="QGE76" s="64"/>
      <c r="QGF76" s="64"/>
      <c r="QGG76" s="64"/>
      <c r="QGH76" s="64"/>
      <c r="QGI76" s="64"/>
      <c r="QGJ76" s="64"/>
      <c r="QGK76" s="64"/>
      <c r="QGL76" s="64"/>
      <c r="QGM76" s="64"/>
      <c r="QGN76" s="64"/>
      <c r="QGO76" s="64"/>
      <c r="QGP76" s="64"/>
      <c r="QGQ76" s="64"/>
      <c r="QGR76" s="64"/>
      <c r="QGS76" s="64"/>
      <c r="QGT76" s="64"/>
      <c r="QGU76" s="64"/>
      <c r="QGV76" s="64"/>
      <c r="QGW76" s="64"/>
      <c r="QGX76" s="64"/>
      <c r="QGY76" s="64"/>
      <c r="QGZ76" s="64"/>
      <c r="QHA76" s="64"/>
      <c r="QHB76" s="64"/>
      <c r="QHC76" s="64"/>
      <c r="QHD76" s="64"/>
      <c r="QHE76" s="64"/>
      <c r="QHF76" s="64"/>
      <c r="QHG76" s="64"/>
      <c r="QHH76" s="64"/>
      <c r="QHI76" s="64"/>
      <c r="QHJ76" s="64"/>
      <c r="QHK76" s="64"/>
      <c r="QHL76" s="64"/>
      <c r="QHM76" s="64"/>
      <c r="QHN76" s="64"/>
      <c r="QHO76" s="64"/>
      <c r="QHP76" s="64"/>
      <c r="QHQ76" s="64"/>
      <c r="QHR76" s="64"/>
      <c r="QHS76" s="64"/>
      <c r="QHT76" s="64"/>
      <c r="QHU76" s="64"/>
      <c r="QHV76" s="64"/>
      <c r="QHW76" s="64"/>
      <c r="QHX76" s="64"/>
      <c r="QHY76" s="64"/>
      <c r="QHZ76" s="64"/>
      <c r="QIA76" s="64"/>
      <c r="QIB76" s="64"/>
      <c r="QIC76" s="64"/>
      <c r="QID76" s="64"/>
      <c r="QIE76" s="64"/>
      <c r="QIF76" s="64"/>
      <c r="QIG76" s="64"/>
      <c r="QIH76" s="64"/>
      <c r="QII76" s="64"/>
      <c r="QIJ76" s="64"/>
      <c r="QIK76" s="64"/>
      <c r="QIL76" s="64"/>
      <c r="QIM76" s="64"/>
      <c r="QIN76" s="64"/>
      <c r="QIO76" s="64"/>
      <c r="QIP76" s="64"/>
      <c r="QIQ76" s="64"/>
      <c r="QIR76" s="64"/>
      <c r="QIS76" s="64"/>
      <c r="QIT76" s="64"/>
      <c r="QIU76" s="64"/>
      <c r="QIV76" s="64"/>
      <c r="QIW76" s="64"/>
      <c r="QIX76" s="64"/>
      <c r="QIY76" s="64"/>
      <c r="QIZ76" s="64"/>
      <c r="QJA76" s="64"/>
      <c r="QJB76" s="64"/>
      <c r="QJC76" s="64"/>
      <c r="QJD76" s="64"/>
      <c r="QJE76" s="64"/>
      <c r="QJF76" s="64"/>
      <c r="QJG76" s="64"/>
      <c r="QJH76" s="64"/>
      <c r="QJI76" s="64"/>
      <c r="QJJ76" s="64"/>
      <c r="QJK76" s="64"/>
      <c r="QJL76" s="64"/>
      <c r="QJM76" s="64"/>
      <c r="QJN76" s="64"/>
      <c r="QJO76" s="64"/>
      <c r="QJP76" s="64"/>
      <c r="QJQ76" s="64"/>
      <c r="QJR76" s="64"/>
      <c r="QJS76" s="64"/>
      <c r="QJT76" s="64"/>
      <c r="QJU76" s="64"/>
      <c r="QJV76" s="64"/>
      <c r="QJW76" s="64"/>
      <c r="QJX76" s="64"/>
      <c r="QJY76" s="64"/>
      <c r="QJZ76" s="64"/>
      <c r="QKA76" s="64"/>
      <c r="QKB76" s="64"/>
      <c r="QKC76" s="64"/>
      <c r="QKD76" s="64"/>
      <c r="QKE76" s="64"/>
      <c r="QKF76" s="64"/>
      <c r="QKG76" s="64"/>
      <c r="QKH76" s="64"/>
      <c r="QKI76" s="64"/>
      <c r="QKJ76" s="64"/>
      <c r="QKK76" s="64"/>
      <c r="QKL76" s="64"/>
      <c r="QKM76" s="64"/>
      <c r="QKN76" s="64"/>
      <c r="QKO76" s="64"/>
      <c r="QKP76" s="64"/>
      <c r="QKQ76" s="64"/>
      <c r="QKR76" s="64"/>
      <c r="QKS76" s="64"/>
      <c r="QKT76" s="64"/>
      <c r="QKU76" s="64"/>
      <c r="QKV76" s="64"/>
      <c r="QKW76" s="64"/>
      <c r="QKX76" s="64"/>
      <c r="QKY76" s="64"/>
      <c r="QKZ76" s="64"/>
      <c r="QLA76" s="64"/>
      <c r="QLB76" s="64"/>
      <c r="QLC76" s="64"/>
      <c r="QLD76" s="64"/>
      <c r="QLE76" s="64"/>
      <c r="QLF76" s="64"/>
      <c r="QLG76" s="64"/>
      <c r="QLH76" s="64"/>
      <c r="QLI76" s="64"/>
      <c r="QLJ76" s="64"/>
      <c r="QLK76" s="64"/>
      <c r="QLL76" s="64"/>
      <c r="QLM76" s="64"/>
      <c r="QLN76" s="64"/>
      <c r="QLO76" s="64"/>
      <c r="QLP76" s="64"/>
      <c r="QLQ76" s="64"/>
      <c r="QLR76" s="64"/>
      <c r="QLS76" s="64"/>
      <c r="QLT76" s="64"/>
      <c r="QLU76" s="64"/>
      <c r="QLV76" s="64"/>
      <c r="QLW76" s="64"/>
      <c r="QLX76" s="64"/>
      <c r="QLY76" s="64"/>
      <c r="QLZ76" s="64"/>
      <c r="QMA76" s="64"/>
      <c r="QMB76" s="64"/>
      <c r="QMC76" s="64"/>
      <c r="QMD76" s="64"/>
      <c r="QME76" s="64"/>
      <c r="QMF76" s="64"/>
      <c r="QMG76" s="64"/>
      <c r="QMH76" s="64"/>
      <c r="QMI76" s="64"/>
      <c r="QMJ76" s="64"/>
      <c r="QMK76" s="64"/>
      <c r="QML76" s="64"/>
      <c r="QMM76" s="64"/>
      <c r="QMN76" s="64"/>
      <c r="QMO76" s="64"/>
      <c r="QMP76" s="64"/>
      <c r="QMQ76" s="64"/>
      <c r="QMR76" s="64"/>
      <c r="QMS76" s="64"/>
      <c r="QMT76" s="64"/>
      <c r="QMU76" s="64"/>
      <c r="QMV76" s="64"/>
      <c r="QMW76" s="64"/>
      <c r="QMX76" s="64"/>
      <c r="QMY76" s="64"/>
      <c r="QMZ76" s="64"/>
      <c r="QNA76" s="64"/>
      <c r="QNB76" s="64"/>
      <c r="QNC76" s="64"/>
      <c r="QND76" s="64"/>
      <c r="QNE76" s="64"/>
      <c r="QNF76" s="64"/>
      <c r="QNG76" s="64"/>
      <c r="QNH76" s="64"/>
      <c r="QNI76" s="64"/>
      <c r="QNJ76" s="64"/>
      <c r="QNK76" s="64"/>
      <c r="QNL76" s="64"/>
      <c r="QNM76" s="64"/>
      <c r="QNN76" s="64"/>
      <c r="QNO76" s="64"/>
      <c r="QNP76" s="64"/>
      <c r="QNQ76" s="64"/>
      <c r="QNR76" s="64"/>
      <c r="QNS76" s="64"/>
      <c r="QNT76" s="64"/>
      <c r="QNU76" s="64"/>
      <c r="QNV76" s="64"/>
      <c r="QNW76" s="64"/>
      <c r="QNX76" s="64"/>
      <c r="QNY76" s="64"/>
      <c r="QNZ76" s="64"/>
      <c r="QOA76" s="64"/>
      <c r="QOB76" s="64"/>
      <c r="QOC76" s="64"/>
      <c r="QOD76" s="64"/>
      <c r="QOE76" s="64"/>
      <c r="QOF76" s="64"/>
      <c r="QOG76" s="64"/>
      <c r="QOH76" s="64"/>
      <c r="QOI76" s="64"/>
      <c r="QOJ76" s="64"/>
      <c r="QOK76" s="64"/>
      <c r="QOL76" s="64"/>
      <c r="QOM76" s="64"/>
      <c r="QON76" s="64"/>
      <c r="QOO76" s="64"/>
      <c r="QOP76" s="64"/>
      <c r="QOQ76" s="64"/>
      <c r="QOR76" s="64"/>
      <c r="QOS76" s="64"/>
      <c r="QOT76" s="64"/>
      <c r="QOU76" s="64"/>
      <c r="QOV76" s="64"/>
      <c r="QOW76" s="64"/>
      <c r="QOX76" s="64"/>
      <c r="QOY76" s="64"/>
      <c r="QOZ76" s="64"/>
      <c r="QPA76" s="64"/>
      <c r="QPB76" s="64"/>
      <c r="QPC76" s="64"/>
      <c r="QPD76" s="64"/>
      <c r="QPE76" s="64"/>
      <c r="QPF76" s="64"/>
      <c r="QPG76" s="64"/>
      <c r="QPH76" s="64"/>
      <c r="QPI76" s="64"/>
      <c r="QPJ76" s="64"/>
      <c r="QPK76" s="64"/>
      <c r="QPL76" s="64"/>
      <c r="QPM76" s="64"/>
      <c r="QPN76" s="64"/>
      <c r="QPO76" s="64"/>
      <c r="QPP76" s="64"/>
      <c r="QPQ76" s="64"/>
      <c r="QPR76" s="64"/>
      <c r="QPS76" s="64"/>
      <c r="QPT76" s="64"/>
      <c r="QPU76" s="64"/>
      <c r="QPV76" s="64"/>
      <c r="QPW76" s="64"/>
      <c r="QPX76" s="64"/>
      <c r="QPY76" s="64"/>
      <c r="QPZ76" s="64"/>
      <c r="QQA76" s="64"/>
      <c r="QQB76" s="64"/>
      <c r="QQC76" s="64"/>
      <c r="QQD76" s="64"/>
      <c r="QQE76" s="64"/>
      <c r="QQF76" s="64"/>
      <c r="QQG76" s="64"/>
      <c r="QQH76" s="64"/>
      <c r="QQI76" s="64"/>
      <c r="QQJ76" s="64"/>
      <c r="QQK76" s="64"/>
      <c r="QQL76" s="64"/>
      <c r="QQM76" s="64"/>
      <c r="QQN76" s="64"/>
      <c r="QQO76" s="64"/>
      <c r="QQP76" s="64"/>
      <c r="QQQ76" s="64"/>
      <c r="QQR76" s="64"/>
      <c r="QQS76" s="64"/>
      <c r="QQT76" s="64"/>
      <c r="QQU76" s="64"/>
      <c r="QQV76" s="64"/>
      <c r="QQW76" s="64"/>
      <c r="QQX76" s="64"/>
      <c r="QQY76" s="64"/>
      <c r="QQZ76" s="64"/>
      <c r="QRA76" s="64"/>
      <c r="QRB76" s="64"/>
      <c r="QRC76" s="64"/>
      <c r="QRD76" s="64"/>
      <c r="QRE76" s="64"/>
      <c r="QRF76" s="64"/>
      <c r="QRG76" s="64"/>
      <c r="QRH76" s="64"/>
      <c r="QRI76" s="64"/>
      <c r="QRJ76" s="64"/>
      <c r="QRK76" s="64"/>
      <c r="QRL76" s="64"/>
      <c r="QRM76" s="64"/>
      <c r="QRN76" s="64"/>
      <c r="QRO76" s="64"/>
      <c r="QRP76" s="64"/>
      <c r="QRQ76" s="64"/>
      <c r="QRR76" s="64"/>
      <c r="QRS76" s="64"/>
      <c r="QRT76" s="64"/>
      <c r="QRU76" s="64"/>
      <c r="QRV76" s="64"/>
      <c r="QRW76" s="64"/>
      <c r="QRX76" s="64"/>
      <c r="QRY76" s="64"/>
      <c r="QRZ76" s="64"/>
      <c r="QSA76" s="64"/>
      <c r="QSB76" s="64"/>
      <c r="QSC76" s="64"/>
      <c r="QSD76" s="64"/>
      <c r="QSE76" s="64"/>
      <c r="QSF76" s="64"/>
      <c r="QSG76" s="64"/>
      <c r="QSH76" s="64"/>
      <c r="QSI76" s="64"/>
      <c r="QSJ76" s="64"/>
      <c r="QSK76" s="64"/>
      <c r="QSL76" s="64"/>
      <c r="QSM76" s="64"/>
      <c r="QSN76" s="64"/>
      <c r="QSO76" s="64"/>
      <c r="QSP76" s="64"/>
      <c r="QSQ76" s="64"/>
      <c r="QSR76" s="64"/>
      <c r="QSS76" s="64"/>
      <c r="QST76" s="64"/>
      <c r="QSU76" s="64"/>
      <c r="QSV76" s="64"/>
      <c r="QSW76" s="64"/>
      <c r="QSX76" s="64"/>
      <c r="QSY76" s="64"/>
      <c r="QSZ76" s="64"/>
      <c r="QTA76" s="64"/>
      <c r="QTB76" s="64"/>
      <c r="QTC76" s="64"/>
      <c r="QTD76" s="64"/>
      <c r="QTE76" s="64"/>
      <c r="QTF76" s="64"/>
      <c r="QTG76" s="64"/>
      <c r="QTH76" s="64"/>
      <c r="QTI76" s="64"/>
      <c r="QTJ76" s="64"/>
      <c r="QTK76" s="64"/>
      <c r="QTL76" s="64"/>
      <c r="QTM76" s="64"/>
      <c r="QTN76" s="64"/>
      <c r="QTO76" s="64"/>
      <c r="QTP76" s="64"/>
      <c r="QTQ76" s="64"/>
      <c r="QTR76" s="64"/>
      <c r="QTS76" s="64"/>
      <c r="QTT76" s="64"/>
      <c r="QTU76" s="64"/>
      <c r="QTV76" s="64"/>
      <c r="QTW76" s="64"/>
      <c r="QTX76" s="64"/>
      <c r="QTY76" s="64"/>
      <c r="QTZ76" s="64"/>
      <c r="QUA76" s="64"/>
      <c r="QUB76" s="64"/>
      <c r="QUC76" s="64"/>
      <c r="QUD76" s="64"/>
      <c r="QUE76" s="64"/>
      <c r="QUF76" s="64"/>
      <c r="QUG76" s="64"/>
      <c r="QUH76" s="64"/>
      <c r="QUI76" s="64"/>
      <c r="QUJ76" s="64"/>
      <c r="QUK76" s="64"/>
      <c r="QUL76" s="64"/>
      <c r="QUM76" s="64"/>
      <c r="QUN76" s="64"/>
      <c r="QUO76" s="64"/>
      <c r="QUP76" s="64"/>
      <c r="QUQ76" s="64"/>
      <c r="QUR76" s="64"/>
      <c r="QUS76" s="64"/>
      <c r="QUT76" s="64"/>
      <c r="QUU76" s="64"/>
      <c r="QUV76" s="64"/>
      <c r="QUW76" s="64"/>
      <c r="QUX76" s="64"/>
      <c r="QUY76" s="64"/>
      <c r="QUZ76" s="64"/>
      <c r="QVA76" s="64"/>
      <c r="QVB76" s="64"/>
      <c r="QVC76" s="64"/>
      <c r="QVD76" s="64"/>
      <c r="QVE76" s="64"/>
      <c r="QVF76" s="64"/>
      <c r="QVG76" s="64"/>
      <c r="QVH76" s="64"/>
      <c r="QVI76" s="64"/>
      <c r="QVJ76" s="64"/>
      <c r="QVK76" s="64"/>
      <c r="QVL76" s="64"/>
      <c r="QVM76" s="64"/>
      <c r="QVN76" s="64"/>
      <c r="QVO76" s="64"/>
      <c r="QVP76" s="64"/>
      <c r="QVQ76" s="64"/>
      <c r="QVR76" s="64"/>
      <c r="QVS76" s="64"/>
      <c r="QVT76" s="64"/>
      <c r="QVU76" s="64"/>
      <c r="QVV76" s="64"/>
      <c r="QVW76" s="64"/>
      <c r="QVX76" s="64"/>
      <c r="QVY76" s="64"/>
      <c r="QVZ76" s="64"/>
      <c r="QWA76" s="64"/>
      <c r="QWB76" s="64"/>
      <c r="QWC76" s="64"/>
      <c r="QWD76" s="64"/>
      <c r="QWE76" s="64"/>
      <c r="QWF76" s="64"/>
      <c r="QWG76" s="64"/>
      <c r="QWH76" s="64"/>
      <c r="QWI76" s="64"/>
      <c r="QWJ76" s="64"/>
      <c r="QWK76" s="64"/>
      <c r="QWL76" s="64"/>
      <c r="QWM76" s="64"/>
      <c r="QWN76" s="64"/>
      <c r="QWO76" s="64"/>
      <c r="QWP76" s="64"/>
      <c r="QWQ76" s="64"/>
      <c r="QWR76" s="64"/>
      <c r="QWS76" s="64"/>
      <c r="QWT76" s="64"/>
      <c r="QWU76" s="64"/>
      <c r="QWV76" s="64"/>
      <c r="QWW76" s="64"/>
      <c r="QWX76" s="64"/>
      <c r="QWY76" s="64"/>
      <c r="QWZ76" s="64"/>
      <c r="QXA76" s="64"/>
      <c r="QXB76" s="64"/>
      <c r="QXC76" s="64"/>
      <c r="QXD76" s="64"/>
      <c r="QXE76" s="64"/>
      <c r="QXF76" s="64"/>
      <c r="QXG76" s="64"/>
      <c r="QXH76" s="64"/>
      <c r="QXI76" s="64"/>
      <c r="QXJ76" s="64"/>
      <c r="QXK76" s="64"/>
      <c r="QXL76" s="64"/>
      <c r="QXM76" s="64"/>
      <c r="QXN76" s="64"/>
      <c r="QXO76" s="64"/>
      <c r="QXP76" s="64"/>
      <c r="QXQ76" s="64"/>
      <c r="QXR76" s="64"/>
      <c r="QXS76" s="64"/>
      <c r="QXT76" s="64"/>
      <c r="QXU76" s="64"/>
      <c r="QXV76" s="64"/>
      <c r="QXW76" s="64"/>
      <c r="QXX76" s="64"/>
      <c r="QXY76" s="64"/>
      <c r="QXZ76" s="64"/>
      <c r="QYA76" s="64"/>
      <c r="QYB76" s="64"/>
      <c r="QYC76" s="64"/>
      <c r="QYD76" s="64"/>
      <c r="QYE76" s="64"/>
      <c r="QYF76" s="64"/>
      <c r="QYG76" s="64"/>
      <c r="QYH76" s="64"/>
      <c r="QYI76" s="64"/>
      <c r="QYJ76" s="64"/>
      <c r="QYK76" s="64"/>
      <c r="QYL76" s="64"/>
      <c r="QYM76" s="64"/>
      <c r="QYN76" s="64"/>
      <c r="QYO76" s="64"/>
      <c r="QYP76" s="64"/>
      <c r="QYQ76" s="64"/>
      <c r="QYR76" s="64"/>
      <c r="QYS76" s="64"/>
      <c r="QYT76" s="64"/>
      <c r="QYU76" s="64"/>
      <c r="QYV76" s="64"/>
      <c r="QYW76" s="64"/>
      <c r="QYX76" s="64"/>
      <c r="QYY76" s="64"/>
      <c r="QYZ76" s="64"/>
      <c r="QZA76" s="64"/>
      <c r="QZB76" s="64"/>
      <c r="QZC76" s="64"/>
      <c r="QZD76" s="64"/>
      <c r="QZE76" s="64"/>
      <c r="QZF76" s="64"/>
      <c r="QZG76" s="64"/>
      <c r="QZH76" s="64"/>
      <c r="QZI76" s="64"/>
      <c r="QZJ76" s="64"/>
      <c r="QZK76" s="64"/>
      <c r="QZL76" s="64"/>
      <c r="QZM76" s="64"/>
      <c r="QZN76" s="64"/>
      <c r="QZO76" s="64"/>
      <c r="QZP76" s="64"/>
      <c r="QZQ76" s="64"/>
      <c r="QZR76" s="64"/>
      <c r="QZS76" s="64"/>
      <c r="QZT76" s="64"/>
      <c r="QZU76" s="64"/>
      <c r="QZV76" s="64"/>
      <c r="QZW76" s="64"/>
      <c r="QZX76" s="64"/>
      <c r="QZY76" s="64"/>
      <c r="QZZ76" s="64"/>
      <c r="RAA76" s="64"/>
      <c r="RAB76" s="64"/>
      <c r="RAC76" s="64"/>
      <c r="RAD76" s="64"/>
      <c r="RAE76" s="64"/>
      <c r="RAF76" s="64"/>
      <c r="RAG76" s="64"/>
      <c r="RAH76" s="64"/>
      <c r="RAI76" s="64"/>
      <c r="RAJ76" s="64"/>
      <c r="RAK76" s="64"/>
      <c r="RAL76" s="64"/>
      <c r="RAM76" s="64"/>
      <c r="RAN76" s="64"/>
      <c r="RAO76" s="64"/>
      <c r="RAP76" s="64"/>
      <c r="RAQ76" s="64"/>
      <c r="RAR76" s="64"/>
      <c r="RAS76" s="64"/>
      <c r="RAT76" s="64"/>
      <c r="RAU76" s="64"/>
      <c r="RAV76" s="64"/>
      <c r="RAW76" s="64"/>
      <c r="RAX76" s="64"/>
      <c r="RAY76" s="64"/>
      <c r="RAZ76" s="64"/>
      <c r="RBA76" s="64"/>
      <c r="RBB76" s="64"/>
      <c r="RBC76" s="64"/>
      <c r="RBD76" s="64"/>
      <c r="RBE76" s="64"/>
      <c r="RBF76" s="64"/>
      <c r="RBG76" s="64"/>
      <c r="RBH76" s="64"/>
      <c r="RBI76" s="64"/>
      <c r="RBJ76" s="64"/>
      <c r="RBK76" s="64"/>
      <c r="RBL76" s="64"/>
      <c r="RBM76" s="64"/>
      <c r="RBN76" s="64"/>
      <c r="RBO76" s="64"/>
      <c r="RBP76" s="64"/>
      <c r="RBQ76" s="64"/>
      <c r="RBR76" s="64"/>
      <c r="RBS76" s="64"/>
      <c r="RBT76" s="64"/>
      <c r="RBU76" s="64"/>
      <c r="RBV76" s="64"/>
      <c r="RBW76" s="64"/>
      <c r="RBX76" s="64"/>
      <c r="RBY76" s="64"/>
      <c r="RBZ76" s="64"/>
      <c r="RCA76" s="64"/>
      <c r="RCB76" s="64"/>
      <c r="RCC76" s="64"/>
      <c r="RCD76" s="64"/>
      <c r="RCE76" s="64"/>
      <c r="RCF76" s="64"/>
      <c r="RCG76" s="64"/>
      <c r="RCH76" s="64"/>
      <c r="RCI76" s="64"/>
      <c r="RCJ76" s="64"/>
      <c r="RCK76" s="64"/>
      <c r="RCL76" s="64"/>
      <c r="RCM76" s="64"/>
      <c r="RCN76" s="64"/>
      <c r="RCO76" s="64"/>
      <c r="RCP76" s="64"/>
      <c r="RCQ76" s="64"/>
      <c r="RCR76" s="64"/>
      <c r="RCS76" s="64"/>
      <c r="RCT76" s="64"/>
      <c r="RCU76" s="64"/>
      <c r="RCV76" s="64"/>
      <c r="RCW76" s="64"/>
      <c r="RCX76" s="64"/>
      <c r="RCY76" s="64"/>
      <c r="RCZ76" s="64"/>
      <c r="RDA76" s="64"/>
      <c r="RDB76" s="64"/>
      <c r="RDC76" s="64"/>
      <c r="RDD76" s="64"/>
      <c r="RDE76" s="64"/>
      <c r="RDF76" s="64"/>
      <c r="RDG76" s="64"/>
      <c r="RDH76" s="64"/>
      <c r="RDI76" s="64"/>
      <c r="RDJ76" s="64"/>
      <c r="RDK76" s="64"/>
      <c r="RDL76" s="64"/>
      <c r="RDM76" s="64"/>
      <c r="RDN76" s="64"/>
      <c r="RDO76" s="64"/>
      <c r="RDP76" s="64"/>
      <c r="RDQ76" s="64"/>
      <c r="RDR76" s="64"/>
      <c r="RDS76" s="64"/>
      <c r="RDT76" s="64"/>
      <c r="RDU76" s="64"/>
      <c r="RDV76" s="64"/>
      <c r="RDW76" s="64"/>
      <c r="RDX76" s="64"/>
      <c r="RDY76" s="64"/>
      <c r="RDZ76" s="64"/>
      <c r="REA76" s="64"/>
      <c r="REB76" s="64"/>
      <c r="REC76" s="64"/>
      <c r="RED76" s="64"/>
      <c r="REE76" s="64"/>
      <c r="REF76" s="64"/>
      <c r="REG76" s="64"/>
      <c r="REH76" s="64"/>
      <c r="REI76" s="64"/>
      <c r="REJ76" s="64"/>
      <c r="REK76" s="64"/>
      <c r="REL76" s="64"/>
      <c r="REM76" s="64"/>
      <c r="REN76" s="64"/>
      <c r="REO76" s="64"/>
      <c r="REP76" s="64"/>
      <c r="REQ76" s="64"/>
      <c r="RER76" s="64"/>
      <c r="RES76" s="64"/>
      <c r="RET76" s="64"/>
      <c r="REU76" s="64"/>
      <c r="REV76" s="64"/>
      <c r="REW76" s="64"/>
      <c r="REX76" s="64"/>
      <c r="REY76" s="64"/>
      <c r="REZ76" s="64"/>
      <c r="RFA76" s="64"/>
      <c r="RFB76" s="64"/>
      <c r="RFC76" s="64"/>
      <c r="RFD76" s="64"/>
      <c r="RFE76" s="64"/>
      <c r="RFF76" s="64"/>
      <c r="RFG76" s="64"/>
      <c r="RFH76" s="64"/>
      <c r="RFI76" s="64"/>
      <c r="RFJ76" s="64"/>
      <c r="RFK76" s="64"/>
      <c r="RFL76" s="64"/>
      <c r="RFM76" s="64"/>
      <c r="RFN76" s="64"/>
      <c r="RFO76" s="64"/>
      <c r="RFP76" s="64"/>
      <c r="RFQ76" s="64"/>
      <c r="RFR76" s="64"/>
      <c r="RFS76" s="64"/>
      <c r="RFT76" s="64"/>
      <c r="RFU76" s="64"/>
      <c r="RFV76" s="64"/>
      <c r="RFW76" s="64"/>
      <c r="RFX76" s="64"/>
      <c r="RFY76" s="64"/>
      <c r="RFZ76" s="64"/>
      <c r="RGA76" s="64"/>
      <c r="RGB76" s="64"/>
      <c r="RGC76" s="64"/>
      <c r="RGD76" s="64"/>
      <c r="RGE76" s="64"/>
      <c r="RGF76" s="64"/>
      <c r="RGG76" s="64"/>
      <c r="RGH76" s="64"/>
      <c r="RGI76" s="64"/>
      <c r="RGJ76" s="64"/>
      <c r="RGK76" s="64"/>
      <c r="RGL76" s="64"/>
      <c r="RGM76" s="64"/>
      <c r="RGN76" s="64"/>
      <c r="RGO76" s="64"/>
      <c r="RGP76" s="64"/>
      <c r="RGQ76" s="64"/>
      <c r="RGR76" s="64"/>
      <c r="RGS76" s="64"/>
      <c r="RGT76" s="64"/>
      <c r="RGU76" s="64"/>
      <c r="RGV76" s="64"/>
      <c r="RGW76" s="64"/>
      <c r="RGX76" s="64"/>
      <c r="RGY76" s="64"/>
      <c r="RGZ76" s="64"/>
      <c r="RHA76" s="64"/>
      <c r="RHB76" s="64"/>
      <c r="RHC76" s="64"/>
      <c r="RHD76" s="64"/>
      <c r="RHE76" s="64"/>
      <c r="RHF76" s="64"/>
      <c r="RHG76" s="64"/>
      <c r="RHH76" s="64"/>
      <c r="RHI76" s="64"/>
      <c r="RHJ76" s="64"/>
      <c r="RHK76" s="64"/>
      <c r="RHL76" s="64"/>
      <c r="RHM76" s="64"/>
      <c r="RHN76" s="64"/>
      <c r="RHO76" s="64"/>
      <c r="RHP76" s="64"/>
      <c r="RHQ76" s="64"/>
      <c r="RHR76" s="64"/>
      <c r="RHS76" s="64"/>
      <c r="RHT76" s="64"/>
      <c r="RHU76" s="64"/>
      <c r="RHV76" s="64"/>
      <c r="RHW76" s="64"/>
      <c r="RHX76" s="64"/>
      <c r="RHY76" s="64"/>
      <c r="RHZ76" s="64"/>
      <c r="RIA76" s="64"/>
      <c r="RIB76" s="64"/>
      <c r="RIC76" s="64"/>
      <c r="RID76" s="64"/>
      <c r="RIE76" s="64"/>
      <c r="RIF76" s="64"/>
      <c r="RIG76" s="64"/>
      <c r="RIH76" s="64"/>
      <c r="RII76" s="64"/>
      <c r="RIJ76" s="64"/>
      <c r="RIK76" s="64"/>
      <c r="RIL76" s="64"/>
      <c r="RIM76" s="64"/>
      <c r="RIN76" s="64"/>
      <c r="RIO76" s="64"/>
      <c r="RIP76" s="64"/>
      <c r="RIQ76" s="64"/>
      <c r="RIR76" s="64"/>
      <c r="RIS76" s="64"/>
      <c r="RIT76" s="64"/>
      <c r="RIU76" s="64"/>
      <c r="RIV76" s="64"/>
      <c r="RIW76" s="64"/>
      <c r="RIX76" s="64"/>
      <c r="RIY76" s="64"/>
      <c r="RIZ76" s="64"/>
      <c r="RJA76" s="64"/>
      <c r="RJB76" s="64"/>
      <c r="RJC76" s="64"/>
      <c r="RJD76" s="64"/>
      <c r="RJE76" s="64"/>
      <c r="RJF76" s="64"/>
      <c r="RJG76" s="64"/>
      <c r="RJH76" s="64"/>
      <c r="RJI76" s="64"/>
      <c r="RJJ76" s="64"/>
      <c r="RJK76" s="64"/>
      <c r="RJL76" s="64"/>
      <c r="RJM76" s="64"/>
      <c r="RJN76" s="64"/>
      <c r="RJO76" s="64"/>
      <c r="RJP76" s="64"/>
      <c r="RJQ76" s="64"/>
      <c r="RJR76" s="64"/>
      <c r="RJS76" s="64"/>
      <c r="RJT76" s="64"/>
      <c r="RJU76" s="64"/>
      <c r="RJV76" s="64"/>
      <c r="RJW76" s="64"/>
      <c r="RJX76" s="64"/>
      <c r="RJY76" s="64"/>
      <c r="RJZ76" s="64"/>
      <c r="RKA76" s="64"/>
      <c r="RKB76" s="64"/>
      <c r="RKC76" s="64"/>
      <c r="RKD76" s="64"/>
      <c r="RKE76" s="64"/>
      <c r="RKF76" s="64"/>
      <c r="RKG76" s="64"/>
      <c r="RKH76" s="64"/>
      <c r="RKI76" s="64"/>
      <c r="RKJ76" s="64"/>
      <c r="RKK76" s="64"/>
      <c r="RKL76" s="64"/>
      <c r="RKM76" s="64"/>
      <c r="RKN76" s="64"/>
      <c r="RKO76" s="64"/>
      <c r="RKP76" s="64"/>
      <c r="RKQ76" s="64"/>
      <c r="RKR76" s="64"/>
      <c r="RKS76" s="64"/>
      <c r="RKT76" s="64"/>
      <c r="RKU76" s="64"/>
      <c r="RKV76" s="64"/>
      <c r="RKW76" s="64"/>
      <c r="RKX76" s="64"/>
      <c r="RKY76" s="64"/>
      <c r="RKZ76" s="64"/>
      <c r="RLA76" s="64"/>
      <c r="RLB76" s="64"/>
      <c r="RLC76" s="64"/>
      <c r="RLD76" s="64"/>
      <c r="RLE76" s="64"/>
      <c r="RLF76" s="64"/>
      <c r="RLG76" s="64"/>
      <c r="RLH76" s="64"/>
      <c r="RLI76" s="64"/>
      <c r="RLJ76" s="64"/>
      <c r="RLK76" s="64"/>
      <c r="RLL76" s="64"/>
      <c r="RLM76" s="64"/>
      <c r="RLN76" s="64"/>
      <c r="RLO76" s="64"/>
      <c r="RLP76" s="64"/>
      <c r="RLQ76" s="64"/>
      <c r="RLR76" s="64"/>
      <c r="RLS76" s="64"/>
      <c r="RLT76" s="64"/>
      <c r="RLU76" s="64"/>
      <c r="RLV76" s="64"/>
      <c r="RLW76" s="64"/>
      <c r="RLX76" s="64"/>
      <c r="RLY76" s="64"/>
      <c r="RLZ76" s="64"/>
      <c r="RMA76" s="64"/>
      <c r="RMB76" s="64"/>
      <c r="RMC76" s="64"/>
      <c r="RMD76" s="64"/>
      <c r="RME76" s="64"/>
      <c r="RMF76" s="64"/>
      <c r="RMG76" s="64"/>
      <c r="RMH76" s="64"/>
      <c r="RMI76" s="64"/>
      <c r="RMJ76" s="64"/>
      <c r="RMK76" s="64"/>
      <c r="RML76" s="64"/>
      <c r="RMM76" s="64"/>
      <c r="RMN76" s="64"/>
      <c r="RMO76" s="64"/>
      <c r="RMP76" s="64"/>
      <c r="RMQ76" s="64"/>
      <c r="RMR76" s="64"/>
      <c r="RMS76" s="64"/>
      <c r="RMT76" s="64"/>
      <c r="RMU76" s="64"/>
      <c r="RMV76" s="64"/>
      <c r="RMW76" s="64"/>
      <c r="RMX76" s="64"/>
      <c r="RMY76" s="64"/>
      <c r="RMZ76" s="64"/>
      <c r="RNA76" s="64"/>
      <c r="RNB76" s="64"/>
      <c r="RNC76" s="64"/>
      <c r="RND76" s="64"/>
      <c r="RNE76" s="64"/>
      <c r="RNF76" s="64"/>
      <c r="RNG76" s="64"/>
      <c r="RNH76" s="64"/>
      <c r="RNI76" s="64"/>
      <c r="RNJ76" s="64"/>
      <c r="RNK76" s="64"/>
      <c r="RNL76" s="64"/>
      <c r="RNM76" s="64"/>
      <c r="RNN76" s="64"/>
      <c r="RNO76" s="64"/>
      <c r="RNP76" s="64"/>
      <c r="RNQ76" s="64"/>
      <c r="RNR76" s="64"/>
      <c r="RNS76" s="64"/>
      <c r="RNT76" s="64"/>
      <c r="RNU76" s="64"/>
      <c r="RNV76" s="64"/>
      <c r="RNW76" s="64"/>
      <c r="RNX76" s="64"/>
      <c r="RNY76" s="64"/>
      <c r="RNZ76" s="64"/>
      <c r="ROA76" s="64"/>
      <c r="ROB76" s="64"/>
      <c r="ROC76" s="64"/>
      <c r="ROD76" s="64"/>
      <c r="ROE76" s="64"/>
      <c r="ROF76" s="64"/>
      <c r="ROG76" s="64"/>
      <c r="ROH76" s="64"/>
      <c r="ROI76" s="64"/>
      <c r="ROJ76" s="64"/>
      <c r="ROK76" s="64"/>
      <c r="ROL76" s="64"/>
      <c r="ROM76" s="64"/>
      <c r="RON76" s="64"/>
      <c r="ROO76" s="64"/>
      <c r="ROP76" s="64"/>
      <c r="ROQ76" s="64"/>
      <c r="ROR76" s="64"/>
      <c r="ROS76" s="64"/>
      <c r="ROT76" s="64"/>
      <c r="ROU76" s="64"/>
      <c r="ROV76" s="64"/>
      <c r="ROW76" s="64"/>
      <c r="ROX76" s="64"/>
      <c r="ROY76" s="64"/>
      <c r="ROZ76" s="64"/>
      <c r="RPA76" s="64"/>
      <c r="RPB76" s="64"/>
      <c r="RPC76" s="64"/>
      <c r="RPD76" s="64"/>
      <c r="RPE76" s="64"/>
      <c r="RPF76" s="64"/>
      <c r="RPG76" s="64"/>
      <c r="RPH76" s="64"/>
      <c r="RPI76" s="64"/>
      <c r="RPJ76" s="64"/>
      <c r="RPK76" s="64"/>
      <c r="RPL76" s="64"/>
      <c r="RPM76" s="64"/>
      <c r="RPN76" s="64"/>
      <c r="RPO76" s="64"/>
      <c r="RPP76" s="64"/>
      <c r="RPQ76" s="64"/>
      <c r="RPR76" s="64"/>
      <c r="RPS76" s="64"/>
      <c r="RPT76" s="64"/>
      <c r="RPU76" s="64"/>
      <c r="RPV76" s="64"/>
      <c r="RPW76" s="64"/>
      <c r="RPX76" s="64"/>
      <c r="RPY76" s="64"/>
      <c r="RPZ76" s="64"/>
      <c r="RQA76" s="64"/>
      <c r="RQB76" s="64"/>
      <c r="RQC76" s="64"/>
      <c r="RQD76" s="64"/>
      <c r="RQE76" s="64"/>
      <c r="RQF76" s="64"/>
      <c r="RQG76" s="64"/>
      <c r="RQH76" s="64"/>
      <c r="RQI76" s="64"/>
      <c r="RQJ76" s="64"/>
      <c r="RQK76" s="64"/>
      <c r="RQL76" s="64"/>
      <c r="RQM76" s="64"/>
      <c r="RQN76" s="64"/>
      <c r="RQO76" s="64"/>
      <c r="RQP76" s="64"/>
      <c r="RQQ76" s="64"/>
      <c r="RQR76" s="64"/>
      <c r="RQS76" s="64"/>
      <c r="RQT76" s="64"/>
      <c r="RQU76" s="64"/>
      <c r="RQV76" s="64"/>
      <c r="RQW76" s="64"/>
      <c r="RQX76" s="64"/>
      <c r="RQY76" s="64"/>
      <c r="RQZ76" s="64"/>
      <c r="RRA76" s="64"/>
      <c r="RRB76" s="64"/>
      <c r="RRC76" s="64"/>
      <c r="RRD76" s="64"/>
      <c r="RRE76" s="64"/>
      <c r="RRF76" s="64"/>
      <c r="RRG76" s="64"/>
      <c r="RRH76" s="64"/>
      <c r="RRI76" s="64"/>
      <c r="RRJ76" s="64"/>
      <c r="RRK76" s="64"/>
      <c r="RRL76" s="64"/>
      <c r="RRM76" s="64"/>
      <c r="RRN76" s="64"/>
      <c r="RRO76" s="64"/>
      <c r="RRP76" s="64"/>
      <c r="RRQ76" s="64"/>
      <c r="RRR76" s="64"/>
      <c r="RRS76" s="64"/>
      <c r="RRT76" s="64"/>
      <c r="RRU76" s="64"/>
      <c r="RRV76" s="64"/>
      <c r="RRW76" s="64"/>
      <c r="RRX76" s="64"/>
      <c r="RRY76" s="64"/>
      <c r="RRZ76" s="64"/>
      <c r="RSA76" s="64"/>
      <c r="RSB76" s="64"/>
      <c r="RSC76" s="64"/>
      <c r="RSD76" s="64"/>
      <c r="RSE76" s="64"/>
      <c r="RSF76" s="64"/>
      <c r="RSG76" s="64"/>
      <c r="RSH76" s="64"/>
      <c r="RSI76" s="64"/>
      <c r="RSJ76" s="64"/>
      <c r="RSK76" s="64"/>
      <c r="RSL76" s="64"/>
      <c r="RSM76" s="64"/>
      <c r="RSN76" s="64"/>
      <c r="RSO76" s="64"/>
      <c r="RSP76" s="64"/>
      <c r="RSQ76" s="64"/>
      <c r="RSR76" s="64"/>
      <c r="RSS76" s="64"/>
      <c r="RST76" s="64"/>
      <c r="RSU76" s="64"/>
      <c r="RSV76" s="64"/>
      <c r="RSW76" s="64"/>
      <c r="RSX76" s="64"/>
      <c r="RSY76" s="64"/>
      <c r="RSZ76" s="64"/>
      <c r="RTA76" s="64"/>
      <c r="RTB76" s="64"/>
      <c r="RTC76" s="64"/>
      <c r="RTD76" s="64"/>
      <c r="RTE76" s="64"/>
      <c r="RTF76" s="64"/>
      <c r="RTG76" s="64"/>
      <c r="RTH76" s="64"/>
      <c r="RTI76" s="64"/>
      <c r="RTJ76" s="64"/>
      <c r="RTK76" s="64"/>
      <c r="RTL76" s="64"/>
      <c r="RTM76" s="64"/>
      <c r="RTN76" s="64"/>
      <c r="RTO76" s="64"/>
      <c r="RTP76" s="64"/>
      <c r="RTQ76" s="64"/>
      <c r="RTR76" s="64"/>
      <c r="RTS76" s="64"/>
      <c r="RTT76" s="64"/>
      <c r="RTU76" s="64"/>
      <c r="RTV76" s="64"/>
      <c r="RTW76" s="64"/>
      <c r="RTX76" s="64"/>
      <c r="RTY76" s="64"/>
      <c r="RTZ76" s="64"/>
      <c r="RUA76" s="64"/>
      <c r="RUB76" s="64"/>
      <c r="RUC76" s="64"/>
      <c r="RUD76" s="64"/>
      <c r="RUE76" s="64"/>
      <c r="RUF76" s="64"/>
      <c r="RUG76" s="64"/>
      <c r="RUH76" s="64"/>
      <c r="RUI76" s="64"/>
      <c r="RUJ76" s="64"/>
      <c r="RUK76" s="64"/>
      <c r="RUL76" s="64"/>
      <c r="RUM76" s="64"/>
      <c r="RUN76" s="64"/>
      <c r="RUO76" s="64"/>
      <c r="RUP76" s="64"/>
      <c r="RUQ76" s="64"/>
      <c r="RUR76" s="64"/>
      <c r="RUS76" s="64"/>
      <c r="RUT76" s="64"/>
      <c r="RUU76" s="64"/>
      <c r="RUV76" s="64"/>
      <c r="RUW76" s="64"/>
      <c r="RUX76" s="64"/>
      <c r="RUY76" s="64"/>
      <c r="RUZ76" s="64"/>
      <c r="RVA76" s="64"/>
      <c r="RVB76" s="64"/>
      <c r="RVC76" s="64"/>
      <c r="RVD76" s="64"/>
      <c r="RVE76" s="64"/>
      <c r="RVF76" s="64"/>
      <c r="RVG76" s="64"/>
      <c r="RVH76" s="64"/>
      <c r="RVI76" s="64"/>
      <c r="RVJ76" s="64"/>
      <c r="RVK76" s="64"/>
      <c r="RVL76" s="64"/>
      <c r="RVM76" s="64"/>
      <c r="RVN76" s="64"/>
      <c r="RVO76" s="64"/>
      <c r="RVP76" s="64"/>
      <c r="RVQ76" s="64"/>
      <c r="RVR76" s="64"/>
      <c r="RVS76" s="64"/>
      <c r="RVT76" s="64"/>
      <c r="RVU76" s="64"/>
      <c r="RVV76" s="64"/>
      <c r="RVW76" s="64"/>
      <c r="RVX76" s="64"/>
      <c r="RVY76" s="64"/>
      <c r="RVZ76" s="64"/>
      <c r="RWA76" s="64"/>
      <c r="RWB76" s="64"/>
      <c r="RWC76" s="64"/>
      <c r="RWD76" s="64"/>
      <c r="RWE76" s="64"/>
      <c r="RWF76" s="64"/>
      <c r="RWG76" s="64"/>
      <c r="RWH76" s="64"/>
      <c r="RWI76" s="64"/>
      <c r="RWJ76" s="64"/>
      <c r="RWK76" s="64"/>
      <c r="RWL76" s="64"/>
      <c r="RWM76" s="64"/>
      <c r="RWN76" s="64"/>
      <c r="RWO76" s="64"/>
      <c r="RWP76" s="64"/>
      <c r="RWQ76" s="64"/>
      <c r="RWR76" s="64"/>
      <c r="RWS76" s="64"/>
      <c r="RWT76" s="64"/>
      <c r="RWU76" s="64"/>
      <c r="RWV76" s="64"/>
      <c r="RWW76" s="64"/>
      <c r="RWX76" s="64"/>
      <c r="RWY76" s="64"/>
      <c r="RWZ76" s="64"/>
      <c r="RXA76" s="64"/>
      <c r="RXB76" s="64"/>
      <c r="RXC76" s="64"/>
      <c r="RXD76" s="64"/>
      <c r="RXE76" s="64"/>
      <c r="RXF76" s="64"/>
      <c r="RXG76" s="64"/>
      <c r="RXH76" s="64"/>
      <c r="RXI76" s="64"/>
      <c r="RXJ76" s="64"/>
      <c r="RXK76" s="64"/>
      <c r="RXL76" s="64"/>
      <c r="RXM76" s="64"/>
      <c r="RXN76" s="64"/>
      <c r="RXO76" s="64"/>
      <c r="RXP76" s="64"/>
      <c r="RXQ76" s="64"/>
      <c r="RXR76" s="64"/>
      <c r="RXS76" s="64"/>
      <c r="RXT76" s="64"/>
      <c r="RXU76" s="64"/>
      <c r="RXV76" s="64"/>
      <c r="RXW76" s="64"/>
      <c r="RXX76" s="64"/>
      <c r="RXY76" s="64"/>
      <c r="RXZ76" s="64"/>
      <c r="RYA76" s="64"/>
      <c r="RYB76" s="64"/>
      <c r="RYC76" s="64"/>
      <c r="RYD76" s="64"/>
      <c r="RYE76" s="64"/>
      <c r="RYF76" s="64"/>
      <c r="RYG76" s="64"/>
      <c r="RYH76" s="64"/>
      <c r="RYI76" s="64"/>
      <c r="RYJ76" s="64"/>
      <c r="RYK76" s="64"/>
      <c r="RYL76" s="64"/>
      <c r="RYM76" s="64"/>
      <c r="RYN76" s="64"/>
      <c r="RYO76" s="64"/>
      <c r="RYP76" s="64"/>
      <c r="RYQ76" s="64"/>
      <c r="RYR76" s="64"/>
      <c r="RYS76" s="64"/>
      <c r="RYT76" s="64"/>
      <c r="RYU76" s="64"/>
      <c r="RYV76" s="64"/>
      <c r="RYW76" s="64"/>
      <c r="RYX76" s="64"/>
      <c r="RYY76" s="64"/>
      <c r="RYZ76" s="64"/>
      <c r="RZA76" s="64"/>
      <c r="RZB76" s="64"/>
      <c r="RZC76" s="64"/>
      <c r="RZD76" s="64"/>
      <c r="RZE76" s="64"/>
      <c r="RZF76" s="64"/>
      <c r="RZG76" s="64"/>
      <c r="RZH76" s="64"/>
      <c r="RZI76" s="64"/>
      <c r="RZJ76" s="64"/>
      <c r="RZK76" s="64"/>
      <c r="RZL76" s="64"/>
      <c r="RZM76" s="64"/>
      <c r="RZN76" s="64"/>
      <c r="RZO76" s="64"/>
      <c r="RZP76" s="64"/>
      <c r="RZQ76" s="64"/>
      <c r="RZR76" s="64"/>
      <c r="RZS76" s="64"/>
      <c r="RZT76" s="64"/>
      <c r="RZU76" s="64"/>
      <c r="RZV76" s="64"/>
      <c r="RZW76" s="64"/>
      <c r="RZX76" s="64"/>
      <c r="RZY76" s="64"/>
      <c r="RZZ76" s="64"/>
      <c r="SAA76" s="64"/>
      <c r="SAB76" s="64"/>
      <c r="SAC76" s="64"/>
      <c r="SAD76" s="64"/>
      <c r="SAE76" s="64"/>
      <c r="SAF76" s="64"/>
      <c r="SAG76" s="64"/>
      <c r="SAH76" s="64"/>
      <c r="SAI76" s="64"/>
      <c r="SAJ76" s="64"/>
      <c r="SAK76" s="64"/>
      <c r="SAL76" s="64"/>
      <c r="SAM76" s="64"/>
      <c r="SAN76" s="64"/>
      <c r="SAO76" s="64"/>
      <c r="SAP76" s="64"/>
      <c r="SAQ76" s="64"/>
      <c r="SAR76" s="64"/>
      <c r="SAS76" s="64"/>
      <c r="SAT76" s="64"/>
      <c r="SAU76" s="64"/>
      <c r="SAV76" s="64"/>
      <c r="SAW76" s="64"/>
      <c r="SAX76" s="64"/>
      <c r="SAY76" s="64"/>
      <c r="SAZ76" s="64"/>
      <c r="SBA76" s="64"/>
      <c r="SBB76" s="64"/>
      <c r="SBC76" s="64"/>
      <c r="SBD76" s="64"/>
      <c r="SBE76" s="64"/>
      <c r="SBF76" s="64"/>
      <c r="SBG76" s="64"/>
      <c r="SBH76" s="64"/>
      <c r="SBI76" s="64"/>
      <c r="SBJ76" s="64"/>
      <c r="SBK76" s="64"/>
      <c r="SBL76" s="64"/>
      <c r="SBM76" s="64"/>
      <c r="SBN76" s="64"/>
      <c r="SBO76" s="64"/>
      <c r="SBP76" s="64"/>
      <c r="SBQ76" s="64"/>
      <c r="SBR76" s="64"/>
      <c r="SBS76" s="64"/>
      <c r="SBT76" s="64"/>
      <c r="SBU76" s="64"/>
      <c r="SBV76" s="64"/>
      <c r="SBW76" s="64"/>
      <c r="SBX76" s="64"/>
      <c r="SBY76" s="64"/>
      <c r="SBZ76" s="64"/>
      <c r="SCA76" s="64"/>
      <c r="SCB76" s="64"/>
      <c r="SCC76" s="64"/>
      <c r="SCD76" s="64"/>
      <c r="SCE76" s="64"/>
      <c r="SCF76" s="64"/>
      <c r="SCG76" s="64"/>
      <c r="SCH76" s="64"/>
      <c r="SCI76" s="64"/>
      <c r="SCJ76" s="64"/>
      <c r="SCK76" s="64"/>
      <c r="SCL76" s="64"/>
      <c r="SCM76" s="64"/>
      <c r="SCN76" s="64"/>
      <c r="SCO76" s="64"/>
      <c r="SCP76" s="64"/>
      <c r="SCQ76" s="64"/>
      <c r="SCR76" s="64"/>
      <c r="SCS76" s="64"/>
      <c r="SCT76" s="64"/>
      <c r="SCU76" s="64"/>
      <c r="SCV76" s="64"/>
      <c r="SCW76" s="64"/>
      <c r="SCX76" s="64"/>
      <c r="SCY76" s="64"/>
      <c r="SCZ76" s="64"/>
      <c r="SDA76" s="64"/>
      <c r="SDB76" s="64"/>
      <c r="SDC76" s="64"/>
      <c r="SDD76" s="64"/>
      <c r="SDE76" s="64"/>
      <c r="SDF76" s="64"/>
      <c r="SDG76" s="64"/>
      <c r="SDH76" s="64"/>
      <c r="SDI76" s="64"/>
      <c r="SDJ76" s="64"/>
      <c r="SDK76" s="64"/>
      <c r="SDL76" s="64"/>
      <c r="SDM76" s="64"/>
      <c r="SDN76" s="64"/>
      <c r="SDO76" s="64"/>
      <c r="SDP76" s="64"/>
      <c r="SDQ76" s="64"/>
      <c r="SDR76" s="64"/>
      <c r="SDS76" s="64"/>
      <c r="SDT76" s="64"/>
      <c r="SDU76" s="64"/>
      <c r="SDV76" s="64"/>
      <c r="SDW76" s="64"/>
      <c r="SDX76" s="64"/>
      <c r="SDY76" s="64"/>
      <c r="SDZ76" s="64"/>
      <c r="SEA76" s="64"/>
      <c r="SEB76" s="64"/>
      <c r="SEC76" s="64"/>
      <c r="SED76" s="64"/>
      <c r="SEE76" s="64"/>
      <c r="SEF76" s="64"/>
      <c r="SEG76" s="64"/>
      <c r="SEH76" s="64"/>
      <c r="SEI76" s="64"/>
      <c r="SEJ76" s="64"/>
      <c r="SEK76" s="64"/>
      <c r="SEL76" s="64"/>
      <c r="SEM76" s="64"/>
      <c r="SEN76" s="64"/>
      <c r="SEO76" s="64"/>
      <c r="SEP76" s="64"/>
      <c r="SEQ76" s="64"/>
      <c r="SER76" s="64"/>
      <c r="SES76" s="64"/>
      <c r="SET76" s="64"/>
      <c r="SEU76" s="64"/>
      <c r="SEV76" s="64"/>
      <c r="SEW76" s="64"/>
      <c r="SEX76" s="64"/>
      <c r="SEY76" s="64"/>
      <c r="SEZ76" s="64"/>
      <c r="SFA76" s="64"/>
      <c r="SFB76" s="64"/>
      <c r="SFC76" s="64"/>
      <c r="SFD76" s="64"/>
      <c r="SFE76" s="64"/>
      <c r="SFF76" s="64"/>
      <c r="SFG76" s="64"/>
      <c r="SFH76" s="64"/>
      <c r="SFI76" s="64"/>
      <c r="SFJ76" s="64"/>
      <c r="SFK76" s="64"/>
      <c r="SFL76" s="64"/>
      <c r="SFM76" s="64"/>
      <c r="SFN76" s="64"/>
      <c r="SFO76" s="64"/>
      <c r="SFP76" s="64"/>
      <c r="SFQ76" s="64"/>
      <c r="SFR76" s="64"/>
      <c r="SFS76" s="64"/>
      <c r="SFT76" s="64"/>
      <c r="SFU76" s="64"/>
      <c r="SFV76" s="64"/>
      <c r="SFW76" s="64"/>
      <c r="SFX76" s="64"/>
      <c r="SFY76" s="64"/>
      <c r="SFZ76" s="64"/>
      <c r="SGA76" s="64"/>
      <c r="SGB76" s="64"/>
      <c r="SGC76" s="64"/>
      <c r="SGD76" s="64"/>
      <c r="SGE76" s="64"/>
      <c r="SGF76" s="64"/>
      <c r="SGG76" s="64"/>
      <c r="SGH76" s="64"/>
      <c r="SGI76" s="64"/>
      <c r="SGJ76" s="64"/>
      <c r="SGK76" s="64"/>
      <c r="SGL76" s="64"/>
      <c r="SGM76" s="64"/>
      <c r="SGN76" s="64"/>
      <c r="SGO76" s="64"/>
      <c r="SGP76" s="64"/>
      <c r="SGQ76" s="64"/>
      <c r="SGR76" s="64"/>
      <c r="SGS76" s="64"/>
      <c r="SGT76" s="64"/>
      <c r="SGU76" s="64"/>
      <c r="SGV76" s="64"/>
      <c r="SGW76" s="64"/>
      <c r="SGX76" s="64"/>
      <c r="SGY76" s="64"/>
      <c r="SGZ76" s="64"/>
      <c r="SHA76" s="64"/>
      <c r="SHB76" s="64"/>
      <c r="SHC76" s="64"/>
      <c r="SHD76" s="64"/>
      <c r="SHE76" s="64"/>
      <c r="SHF76" s="64"/>
      <c r="SHG76" s="64"/>
      <c r="SHH76" s="64"/>
      <c r="SHI76" s="64"/>
      <c r="SHJ76" s="64"/>
      <c r="SHK76" s="64"/>
      <c r="SHL76" s="64"/>
      <c r="SHM76" s="64"/>
      <c r="SHN76" s="64"/>
      <c r="SHO76" s="64"/>
      <c r="SHP76" s="64"/>
      <c r="SHQ76" s="64"/>
      <c r="SHR76" s="64"/>
      <c r="SHS76" s="64"/>
      <c r="SHT76" s="64"/>
      <c r="SHU76" s="64"/>
      <c r="SHV76" s="64"/>
      <c r="SHW76" s="64"/>
      <c r="SHX76" s="64"/>
      <c r="SHY76" s="64"/>
      <c r="SHZ76" s="64"/>
      <c r="SIA76" s="64"/>
      <c r="SIB76" s="64"/>
      <c r="SIC76" s="64"/>
      <c r="SID76" s="64"/>
      <c r="SIE76" s="64"/>
      <c r="SIF76" s="64"/>
      <c r="SIG76" s="64"/>
      <c r="SIH76" s="64"/>
      <c r="SII76" s="64"/>
      <c r="SIJ76" s="64"/>
      <c r="SIK76" s="64"/>
      <c r="SIL76" s="64"/>
      <c r="SIM76" s="64"/>
      <c r="SIN76" s="64"/>
      <c r="SIO76" s="64"/>
      <c r="SIP76" s="64"/>
      <c r="SIQ76" s="64"/>
      <c r="SIR76" s="64"/>
      <c r="SIS76" s="64"/>
      <c r="SIT76" s="64"/>
      <c r="SIU76" s="64"/>
      <c r="SIV76" s="64"/>
      <c r="SIW76" s="64"/>
      <c r="SIX76" s="64"/>
      <c r="SIY76" s="64"/>
      <c r="SIZ76" s="64"/>
      <c r="SJA76" s="64"/>
      <c r="SJB76" s="64"/>
      <c r="SJC76" s="64"/>
      <c r="SJD76" s="64"/>
      <c r="SJE76" s="64"/>
      <c r="SJF76" s="64"/>
      <c r="SJG76" s="64"/>
      <c r="SJH76" s="64"/>
      <c r="SJI76" s="64"/>
      <c r="SJJ76" s="64"/>
      <c r="SJK76" s="64"/>
      <c r="SJL76" s="64"/>
      <c r="SJM76" s="64"/>
      <c r="SJN76" s="64"/>
      <c r="SJO76" s="64"/>
      <c r="SJP76" s="64"/>
      <c r="SJQ76" s="64"/>
      <c r="SJR76" s="64"/>
      <c r="SJS76" s="64"/>
      <c r="SJT76" s="64"/>
      <c r="SJU76" s="64"/>
      <c r="SJV76" s="64"/>
      <c r="SJW76" s="64"/>
      <c r="SJX76" s="64"/>
      <c r="SJY76" s="64"/>
      <c r="SJZ76" s="64"/>
      <c r="SKA76" s="64"/>
      <c r="SKB76" s="64"/>
      <c r="SKC76" s="64"/>
      <c r="SKD76" s="64"/>
      <c r="SKE76" s="64"/>
      <c r="SKF76" s="64"/>
      <c r="SKG76" s="64"/>
      <c r="SKH76" s="64"/>
      <c r="SKI76" s="64"/>
      <c r="SKJ76" s="64"/>
      <c r="SKK76" s="64"/>
      <c r="SKL76" s="64"/>
      <c r="SKM76" s="64"/>
      <c r="SKN76" s="64"/>
      <c r="SKO76" s="64"/>
      <c r="SKP76" s="64"/>
      <c r="SKQ76" s="64"/>
      <c r="SKR76" s="64"/>
      <c r="SKS76" s="64"/>
      <c r="SKT76" s="64"/>
      <c r="SKU76" s="64"/>
      <c r="SKV76" s="64"/>
      <c r="SKW76" s="64"/>
      <c r="SKX76" s="64"/>
      <c r="SKY76" s="64"/>
      <c r="SKZ76" s="64"/>
      <c r="SLA76" s="64"/>
      <c r="SLB76" s="64"/>
      <c r="SLC76" s="64"/>
      <c r="SLD76" s="64"/>
      <c r="SLE76" s="64"/>
      <c r="SLF76" s="64"/>
      <c r="SLG76" s="64"/>
      <c r="SLH76" s="64"/>
      <c r="SLI76" s="64"/>
      <c r="SLJ76" s="64"/>
      <c r="SLK76" s="64"/>
      <c r="SLL76" s="64"/>
      <c r="SLM76" s="64"/>
      <c r="SLN76" s="64"/>
      <c r="SLO76" s="64"/>
      <c r="SLP76" s="64"/>
      <c r="SLQ76" s="64"/>
      <c r="SLR76" s="64"/>
      <c r="SLS76" s="64"/>
      <c r="SLT76" s="64"/>
      <c r="SLU76" s="64"/>
      <c r="SLV76" s="64"/>
      <c r="SLW76" s="64"/>
      <c r="SLX76" s="64"/>
      <c r="SLY76" s="64"/>
      <c r="SLZ76" s="64"/>
      <c r="SMA76" s="64"/>
      <c r="SMB76" s="64"/>
      <c r="SMC76" s="64"/>
      <c r="SMD76" s="64"/>
      <c r="SME76" s="64"/>
      <c r="SMF76" s="64"/>
      <c r="SMG76" s="64"/>
      <c r="SMH76" s="64"/>
      <c r="SMI76" s="64"/>
      <c r="SMJ76" s="64"/>
      <c r="SMK76" s="64"/>
      <c r="SML76" s="64"/>
      <c r="SMM76" s="64"/>
      <c r="SMN76" s="64"/>
      <c r="SMO76" s="64"/>
      <c r="SMP76" s="64"/>
      <c r="SMQ76" s="64"/>
      <c r="SMR76" s="64"/>
      <c r="SMS76" s="64"/>
      <c r="SMT76" s="64"/>
      <c r="SMU76" s="64"/>
      <c r="SMV76" s="64"/>
      <c r="SMW76" s="64"/>
      <c r="SMX76" s="64"/>
      <c r="SMY76" s="64"/>
      <c r="SMZ76" s="64"/>
      <c r="SNA76" s="64"/>
      <c r="SNB76" s="64"/>
      <c r="SNC76" s="64"/>
      <c r="SND76" s="64"/>
      <c r="SNE76" s="64"/>
      <c r="SNF76" s="64"/>
      <c r="SNG76" s="64"/>
      <c r="SNH76" s="64"/>
      <c r="SNI76" s="64"/>
      <c r="SNJ76" s="64"/>
      <c r="SNK76" s="64"/>
      <c r="SNL76" s="64"/>
      <c r="SNM76" s="64"/>
      <c r="SNN76" s="64"/>
      <c r="SNO76" s="64"/>
      <c r="SNP76" s="64"/>
      <c r="SNQ76" s="64"/>
      <c r="SNR76" s="64"/>
      <c r="SNS76" s="64"/>
      <c r="SNT76" s="64"/>
      <c r="SNU76" s="64"/>
      <c r="SNV76" s="64"/>
      <c r="SNW76" s="64"/>
      <c r="SNX76" s="64"/>
      <c r="SNY76" s="64"/>
      <c r="SNZ76" s="64"/>
      <c r="SOA76" s="64"/>
      <c r="SOB76" s="64"/>
      <c r="SOC76" s="64"/>
      <c r="SOD76" s="64"/>
      <c r="SOE76" s="64"/>
      <c r="SOF76" s="64"/>
      <c r="SOG76" s="64"/>
      <c r="SOH76" s="64"/>
      <c r="SOI76" s="64"/>
      <c r="SOJ76" s="64"/>
      <c r="SOK76" s="64"/>
      <c r="SOL76" s="64"/>
      <c r="SOM76" s="64"/>
      <c r="SON76" s="64"/>
      <c r="SOO76" s="64"/>
      <c r="SOP76" s="64"/>
      <c r="SOQ76" s="64"/>
      <c r="SOR76" s="64"/>
      <c r="SOS76" s="64"/>
      <c r="SOT76" s="64"/>
      <c r="SOU76" s="64"/>
      <c r="SOV76" s="64"/>
      <c r="SOW76" s="64"/>
      <c r="SOX76" s="64"/>
      <c r="SOY76" s="64"/>
      <c r="SOZ76" s="64"/>
      <c r="SPA76" s="64"/>
      <c r="SPB76" s="64"/>
      <c r="SPC76" s="64"/>
      <c r="SPD76" s="64"/>
      <c r="SPE76" s="64"/>
      <c r="SPF76" s="64"/>
      <c r="SPG76" s="64"/>
      <c r="SPH76" s="64"/>
      <c r="SPI76" s="64"/>
      <c r="SPJ76" s="64"/>
      <c r="SPK76" s="64"/>
      <c r="SPL76" s="64"/>
      <c r="SPM76" s="64"/>
      <c r="SPN76" s="64"/>
      <c r="SPO76" s="64"/>
      <c r="SPP76" s="64"/>
      <c r="SPQ76" s="64"/>
      <c r="SPR76" s="64"/>
      <c r="SPS76" s="64"/>
      <c r="SPT76" s="64"/>
      <c r="SPU76" s="64"/>
      <c r="SPV76" s="64"/>
      <c r="SPW76" s="64"/>
      <c r="SPX76" s="64"/>
      <c r="SPY76" s="64"/>
      <c r="SPZ76" s="64"/>
      <c r="SQA76" s="64"/>
      <c r="SQB76" s="64"/>
      <c r="SQC76" s="64"/>
      <c r="SQD76" s="64"/>
      <c r="SQE76" s="64"/>
      <c r="SQF76" s="64"/>
      <c r="SQG76" s="64"/>
      <c r="SQH76" s="64"/>
      <c r="SQI76" s="64"/>
      <c r="SQJ76" s="64"/>
      <c r="SQK76" s="64"/>
      <c r="SQL76" s="64"/>
      <c r="SQM76" s="64"/>
      <c r="SQN76" s="64"/>
      <c r="SQO76" s="64"/>
      <c r="SQP76" s="64"/>
      <c r="SQQ76" s="64"/>
      <c r="SQR76" s="64"/>
      <c r="SQS76" s="64"/>
      <c r="SQT76" s="64"/>
      <c r="SQU76" s="64"/>
      <c r="SQV76" s="64"/>
      <c r="SQW76" s="64"/>
      <c r="SQX76" s="64"/>
      <c r="SQY76" s="64"/>
      <c r="SQZ76" s="64"/>
      <c r="SRA76" s="64"/>
      <c r="SRB76" s="64"/>
      <c r="SRC76" s="64"/>
      <c r="SRD76" s="64"/>
      <c r="SRE76" s="64"/>
      <c r="SRF76" s="64"/>
      <c r="SRG76" s="64"/>
      <c r="SRH76" s="64"/>
      <c r="SRI76" s="64"/>
      <c r="SRJ76" s="64"/>
      <c r="SRK76" s="64"/>
      <c r="SRL76" s="64"/>
      <c r="SRM76" s="64"/>
      <c r="SRN76" s="64"/>
      <c r="SRO76" s="64"/>
      <c r="SRP76" s="64"/>
      <c r="SRQ76" s="64"/>
      <c r="SRR76" s="64"/>
      <c r="SRS76" s="64"/>
      <c r="SRT76" s="64"/>
      <c r="SRU76" s="64"/>
      <c r="SRV76" s="64"/>
      <c r="SRW76" s="64"/>
      <c r="SRX76" s="64"/>
      <c r="SRY76" s="64"/>
      <c r="SRZ76" s="64"/>
      <c r="SSA76" s="64"/>
      <c r="SSB76" s="64"/>
      <c r="SSC76" s="64"/>
      <c r="SSD76" s="64"/>
      <c r="SSE76" s="64"/>
      <c r="SSF76" s="64"/>
      <c r="SSG76" s="64"/>
      <c r="SSH76" s="64"/>
      <c r="SSI76" s="64"/>
      <c r="SSJ76" s="64"/>
      <c r="SSK76" s="64"/>
      <c r="SSL76" s="64"/>
      <c r="SSM76" s="64"/>
      <c r="SSN76" s="64"/>
      <c r="SSO76" s="64"/>
      <c r="SSP76" s="64"/>
      <c r="SSQ76" s="64"/>
      <c r="SSR76" s="64"/>
      <c r="SSS76" s="64"/>
      <c r="SST76" s="64"/>
      <c r="SSU76" s="64"/>
      <c r="SSV76" s="64"/>
      <c r="SSW76" s="64"/>
      <c r="SSX76" s="64"/>
      <c r="SSY76" s="64"/>
      <c r="SSZ76" s="64"/>
      <c r="STA76" s="64"/>
      <c r="STB76" s="64"/>
      <c r="STC76" s="64"/>
      <c r="STD76" s="64"/>
      <c r="STE76" s="64"/>
      <c r="STF76" s="64"/>
      <c r="STG76" s="64"/>
      <c r="STH76" s="64"/>
      <c r="STI76" s="64"/>
      <c r="STJ76" s="64"/>
      <c r="STK76" s="64"/>
      <c r="STL76" s="64"/>
      <c r="STM76" s="64"/>
      <c r="STN76" s="64"/>
      <c r="STO76" s="64"/>
      <c r="STP76" s="64"/>
      <c r="STQ76" s="64"/>
      <c r="STR76" s="64"/>
      <c r="STS76" s="64"/>
      <c r="STT76" s="64"/>
      <c r="STU76" s="64"/>
      <c r="STV76" s="64"/>
      <c r="STW76" s="64"/>
      <c r="STX76" s="64"/>
      <c r="STY76" s="64"/>
      <c r="STZ76" s="64"/>
      <c r="SUA76" s="64"/>
      <c r="SUB76" s="64"/>
      <c r="SUC76" s="64"/>
      <c r="SUD76" s="64"/>
      <c r="SUE76" s="64"/>
      <c r="SUF76" s="64"/>
      <c r="SUG76" s="64"/>
      <c r="SUH76" s="64"/>
      <c r="SUI76" s="64"/>
      <c r="SUJ76" s="64"/>
      <c r="SUK76" s="64"/>
      <c r="SUL76" s="64"/>
      <c r="SUM76" s="64"/>
      <c r="SUN76" s="64"/>
      <c r="SUO76" s="64"/>
      <c r="SUP76" s="64"/>
      <c r="SUQ76" s="64"/>
      <c r="SUR76" s="64"/>
      <c r="SUS76" s="64"/>
      <c r="SUT76" s="64"/>
      <c r="SUU76" s="64"/>
      <c r="SUV76" s="64"/>
      <c r="SUW76" s="64"/>
      <c r="SUX76" s="64"/>
      <c r="SUY76" s="64"/>
      <c r="SUZ76" s="64"/>
      <c r="SVA76" s="64"/>
      <c r="SVB76" s="64"/>
      <c r="SVC76" s="64"/>
      <c r="SVD76" s="64"/>
      <c r="SVE76" s="64"/>
      <c r="SVF76" s="64"/>
      <c r="SVG76" s="64"/>
      <c r="SVH76" s="64"/>
      <c r="SVI76" s="64"/>
      <c r="SVJ76" s="64"/>
      <c r="SVK76" s="64"/>
      <c r="SVL76" s="64"/>
      <c r="SVM76" s="64"/>
      <c r="SVN76" s="64"/>
      <c r="SVO76" s="64"/>
      <c r="SVP76" s="64"/>
      <c r="SVQ76" s="64"/>
      <c r="SVR76" s="64"/>
      <c r="SVS76" s="64"/>
      <c r="SVT76" s="64"/>
      <c r="SVU76" s="64"/>
      <c r="SVV76" s="64"/>
      <c r="SVW76" s="64"/>
      <c r="SVX76" s="64"/>
      <c r="SVY76" s="64"/>
      <c r="SVZ76" s="64"/>
      <c r="SWA76" s="64"/>
      <c r="SWB76" s="64"/>
      <c r="SWC76" s="64"/>
      <c r="SWD76" s="64"/>
      <c r="SWE76" s="64"/>
      <c r="SWF76" s="64"/>
      <c r="SWG76" s="64"/>
      <c r="SWH76" s="64"/>
      <c r="SWI76" s="64"/>
      <c r="SWJ76" s="64"/>
      <c r="SWK76" s="64"/>
      <c r="SWL76" s="64"/>
      <c r="SWM76" s="64"/>
      <c r="SWN76" s="64"/>
      <c r="SWO76" s="64"/>
      <c r="SWP76" s="64"/>
      <c r="SWQ76" s="64"/>
      <c r="SWR76" s="64"/>
      <c r="SWS76" s="64"/>
      <c r="SWT76" s="64"/>
      <c r="SWU76" s="64"/>
      <c r="SWV76" s="64"/>
      <c r="SWW76" s="64"/>
      <c r="SWX76" s="64"/>
      <c r="SWY76" s="64"/>
      <c r="SWZ76" s="64"/>
      <c r="SXA76" s="64"/>
      <c r="SXB76" s="64"/>
      <c r="SXC76" s="64"/>
      <c r="SXD76" s="64"/>
      <c r="SXE76" s="64"/>
      <c r="SXF76" s="64"/>
      <c r="SXG76" s="64"/>
      <c r="SXH76" s="64"/>
      <c r="SXI76" s="64"/>
      <c r="SXJ76" s="64"/>
      <c r="SXK76" s="64"/>
      <c r="SXL76" s="64"/>
      <c r="SXM76" s="64"/>
      <c r="SXN76" s="64"/>
      <c r="SXO76" s="64"/>
      <c r="SXP76" s="64"/>
      <c r="SXQ76" s="64"/>
      <c r="SXR76" s="64"/>
      <c r="SXS76" s="64"/>
      <c r="SXT76" s="64"/>
      <c r="SXU76" s="64"/>
      <c r="SXV76" s="64"/>
      <c r="SXW76" s="64"/>
      <c r="SXX76" s="64"/>
      <c r="SXY76" s="64"/>
      <c r="SXZ76" s="64"/>
      <c r="SYA76" s="64"/>
      <c r="SYB76" s="64"/>
      <c r="SYC76" s="64"/>
      <c r="SYD76" s="64"/>
      <c r="SYE76" s="64"/>
      <c r="SYF76" s="64"/>
      <c r="SYG76" s="64"/>
      <c r="SYH76" s="64"/>
      <c r="SYI76" s="64"/>
      <c r="SYJ76" s="64"/>
      <c r="SYK76" s="64"/>
      <c r="SYL76" s="64"/>
      <c r="SYM76" s="64"/>
      <c r="SYN76" s="64"/>
      <c r="SYO76" s="64"/>
      <c r="SYP76" s="64"/>
      <c r="SYQ76" s="64"/>
      <c r="SYR76" s="64"/>
      <c r="SYS76" s="64"/>
      <c r="SYT76" s="64"/>
      <c r="SYU76" s="64"/>
      <c r="SYV76" s="64"/>
      <c r="SYW76" s="64"/>
      <c r="SYX76" s="64"/>
      <c r="SYY76" s="64"/>
      <c r="SYZ76" s="64"/>
      <c r="SZA76" s="64"/>
      <c r="SZB76" s="64"/>
      <c r="SZC76" s="64"/>
      <c r="SZD76" s="64"/>
      <c r="SZE76" s="64"/>
      <c r="SZF76" s="64"/>
      <c r="SZG76" s="64"/>
      <c r="SZH76" s="64"/>
      <c r="SZI76" s="64"/>
      <c r="SZJ76" s="64"/>
      <c r="SZK76" s="64"/>
      <c r="SZL76" s="64"/>
      <c r="SZM76" s="64"/>
      <c r="SZN76" s="64"/>
      <c r="SZO76" s="64"/>
      <c r="SZP76" s="64"/>
      <c r="SZQ76" s="64"/>
      <c r="SZR76" s="64"/>
      <c r="SZS76" s="64"/>
      <c r="SZT76" s="64"/>
      <c r="SZU76" s="64"/>
      <c r="SZV76" s="64"/>
      <c r="SZW76" s="64"/>
      <c r="SZX76" s="64"/>
      <c r="SZY76" s="64"/>
      <c r="SZZ76" s="64"/>
      <c r="TAA76" s="64"/>
      <c r="TAB76" s="64"/>
      <c r="TAC76" s="64"/>
      <c r="TAD76" s="64"/>
      <c r="TAE76" s="64"/>
      <c r="TAF76" s="64"/>
      <c r="TAG76" s="64"/>
      <c r="TAH76" s="64"/>
      <c r="TAI76" s="64"/>
      <c r="TAJ76" s="64"/>
      <c r="TAK76" s="64"/>
      <c r="TAL76" s="64"/>
      <c r="TAM76" s="64"/>
      <c r="TAN76" s="64"/>
      <c r="TAO76" s="64"/>
      <c r="TAP76" s="64"/>
      <c r="TAQ76" s="64"/>
      <c r="TAR76" s="64"/>
      <c r="TAS76" s="64"/>
      <c r="TAT76" s="64"/>
      <c r="TAU76" s="64"/>
      <c r="TAV76" s="64"/>
      <c r="TAW76" s="64"/>
      <c r="TAX76" s="64"/>
      <c r="TAY76" s="64"/>
      <c r="TAZ76" s="64"/>
      <c r="TBA76" s="64"/>
      <c r="TBB76" s="64"/>
      <c r="TBC76" s="64"/>
      <c r="TBD76" s="64"/>
      <c r="TBE76" s="64"/>
      <c r="TBF76" s="64"/>
      <c r="TBG76" s="64"/>
      <c r="TBH76" s="64"/>
      <c r="TBI76" s="64"/>
      <c r="TBJ76" s="64"/>
      <c r="TBK76" s="64"/>
      <c r="TBL76" s="64"/>
      <c r="TBM76" s="64"/>
      <c r="TBN76" s="64"/>
      <c r="TBO76" s="64"/>
      <c r="TBP76" s="64"/>
      <c r="TBQ76" s="64"/>
      <c r="TBR76" s="64"/>
      <c r="TBS76" s="64"/>
      <c r="TBT76" s="64"/>
      <c r="TBU76" s="64"/>
      <c r="TBV76" s="64"/>
      <c r="TBW76" s="64"/>
      <c r="TBX76" s="64"/>
      <c r="TBY76" s="64"/>
      <c r="TBZ76" s="64"/>
      <c r="TCA76" s="64"/>
      <c r="TCB76" s="64"/>
      <c r="TCC76" s="64"/>
      <c r="TCD76" s="64"/>
      <c r="TCE76" s="64"/>
      <c r="TCF76" s="64"/>
      <c r="TCG76" s="64"/>
      <c r="TCH76" s="64"/>
      <c r="TCI76" s="64"/>
      <c r="TCJ76" s="64"/>
      <c r="TCK76" s="64"/>
      <c r="TCL76" s="64"/>
      <c r="TCM76" s="64"/>
      <c r="TCN76" s="64"/>
      <c r="TCO76" s="64"/>
      <c r="TCP76" s="64"/>
      <c r="TCQ76" s="64"/>
      <c r="TCR76" s="64"/>
      <c r="TCS76" s="64"/>
      <c r="TCT76" s="64"/>
      <c r="TCU76" s="64"/>
      <c r="TCV76" s="64"/>
      <c r="TCW76" s="64"/>
      <c r="TCX76" s="64"/>
      <c r="TCY76" s="64"/>
      <c r="TCZ76" s="64"/>
      <c r="TDA76" s="64"/>
      <c r="TDB76" s="64"/>
      <c r="TDC76" s="64"/>
      <c r="TDD76" s="64"/>
      <c r="TDE76" s="64"/>
      <c r="TDF76" s="64"/>
      <c r="TDG76" s="64"/>
      <c r="TDH76" s="64"/>
      <c r="TDI76" s="64"/>
      <c r="TDJ76" s="64"/>
      <c r="TDK76" s="64"/>
      <c r="TDL76" s="64"/>
      <c r="TDM76" s="64"/>
      <c r="TDN76" s="64"/>
      <c r="TDO76" s="64"/>
      <c r="TDP76" s="64"/>
      <c r="TDQ76" s="64"/>
      <c r="TDR76" s="64"/>
      <c r="TDS76" s="64"/>
      <c r="TDT76" s="64"/>
      <c r="TDU76" s="64"/>
      <c r="TDV76" s="64"/>
      <c r="TDW76" s="64"/>
      <c r="TDX76" s="64"/>
      <c r="TDY76" s="64"/>
      <c r="TDZ76" s="64"/>
      <c r="TEA76" s="64"/>
      <c r="TEB76" s="64"/>
      <c r="TEC76" s="64"/>
      <c r="TED76" s="64"/>
      <c r="TEE76" s="64"/>
      <c r="TEF76" s="64"/>
      <c r="TEG76" s="64"/>
      <c r="TEH76" s="64"/>
      <c r="TEI76" s="64"/>
      <c r="TEJ76" s="64"/>
      <c r="TEK76" s="64"/>
      <c r="TEL76" s="64"/>
      <c r="TEM76" s="64"/>
      <c r="TEN76" s="64"/>
      <c r="TEO76" s="64"/>
      <c r="TEP76" s="64"/>
      <c r="TEQ76" s="64"/>
      <c r="TER76" s="64"/>
      <c r="TES76" s="64"/>
      <c r="TET76" s="64"/>
      <c r="TEU76" s="64"/>
      <c r="TEV76" s="64"/>
      <c r="TEW76" s="64"/>
      <c r="TEX76" s="64"/>
      <c r="TEY76" s="64"/>
      <c r="TEZ76" s="64"/>
      <c r="TFA76" s="64"/>
      <c r="TFB76" s="64"/>
      <c r="TFC76" s="64"/>
      <c r="TFD76" s="64"/>
      <c r="TFE76" s="64"/>
      <c r="TFF76" s="64"/>
      <c r="TFG76" s="64"/>
      <c r="TFH76" s="64"/>
      <c r="TFI76" s="64"/>
      <c r="TFJ76" s="64"/>
      <c r="TFK76" s="64"/>
      <c r="TFL76" s="64"/>
      <c r="TFM76" s="64"/>
      <c r="TFN76" s="64"/>
      <c r="TFO76" s="64"/>
      <c r="TFP76" s="64"/>
      <c r="TFQ76" s="64"/>
      <c r="TFR76" s="64"/>
      <c r="TFS76" s="64"/>
      <c r="TFT76" s="64"/>
      <c r="TFU76" s="64"/>
      <c r="TFV76" s="64"/>
      <c r="TFW76" s="64"/>
      <c r="TFX76" s="64"/>
      <c r="TFY76" s="64"/>
      <c r="TFZ76" s="64"/>
      <c r="TGA76" s="64"/>
      <c r="TGB76" s="64"/>
      <c r="TGC76" s="64"/>
      <c r="TGD76" s="64"/>
      <c r="TGE76" s="64"/>
      <c r="TGF76" s="64"/>
      <c r="TGG76" s="64"/>
      <c r="TGH76" s="64"/>
      <c r="TGI76" s="64"/>
      <c r="TGJ76" s="64"/>
      <c r="TGK76" s="64"/>
      <c r="TGL76" s="64"/>
      <c r="TGM76" s="64"/>
      <c r="TGN76" s="64"/>
      <c r="TGO76" s="64"/>
      <c r="TGP76" s="64"/>
      <c r="TGQ76" s="64"/>
      <c r="TGR76" s="64"/>
      <c r="TGS76" s="64"/>
      <c r="TGT76" s="64"/>
      <c r="TGU76" s="64"/>
      <c r="TGV76" s="64"/>
      <c r="TGW76" s="64"/>
      <c r="TGX76" s="64"/>
      <c r="TGY76" s="64"/>
      <c r="TGZ76" s="64"/>
      <c r="THA76" s="64"/>
      <c r="THB76" s="64"/>
      <c r="THC76" s="64"/>
      <c r="THD76" s="64"/>
      <c r="THE76" s="64"/>
      <c r="THF76" s="64"/>
      <c r="THG76" s="64"/>
      <c r="THH76" s="64"/>
      <c r="THI76" s="64"/>
      <c r="THJ76" s="64"/>
      <c r="THK76" s="64"/>
      <c r="THL76" s="64"/>
      <c r="THM76" s="64"/>
      <c r="THN76" s="64"/>
      <c r="THO76" s="64"/>
      <c r="THP76" s="64"/>
      <c r="THQ76" s="64"/>
      <c r="THR76" s="64"/>
      <c r="THS76" s="64"/>
      <c r="THT76" s="64"/>
      <c r="THU76" s="64"/>
      <c r="THV76" s="64"/>
      <c r="THW76" s="64"/>
      <c r="THX76" s="64"/>
      <c r="THY76" s="64"/>
      <c r="THZ76" s="64"/>
      <c r="TIA76" s="64"/>
      <c r="TIB76" s="64"/>
      <c r="TIC76" s="64"/>
      <c r="TID76" s="64"/>
      <c r="TIE76" s="64"/>
      <c r="TIF76" s="64"/>
      <c r="TIG76" s="64"/>
      <c r="TIH76" s="64"/>
      <c r="TII76" s="64"/>
      <c r="TIJ76" s="64"/>
      <c r="TIK76" s="64"/>
      <c r="TIL76" s="64"/>
      <c r="TIM76" s="64"/>
      <c r="TIN76" s="64"/>
      <c r="TIO76" s="64"/>
      <c r="TIP76" s="64"/>
      <c r="TIQ76" s="64"/>
      <c r="TIR76" s="64"/>
      <c r="TIS76" s="64"/>
      <c r="TIT76" s="64"/>
      <c r="TIU76" s="64"/>
      <c r="TIV76" s="64"/>
      <c r="TIW76" s="64"/>
      <c r="TIX76" s="64"/>
      <c r="TIY76" s="64"/>
      <c r="TIZ76" s="64"/>
      <c r="TJA76" s="64"/>
      <c r="TJB76" s="64"/>
      <c r="TJC76" s="64"/>
      <c r="TJD76" s="64"/>
      <c r="TJE76" s="64"/>
      <c r="TJF76" s="64"/>
      <c r="TJG76" s="64"/>
      <c r="TJH76" s="64"/>
      <c r="TJI76" s="64"/>
      <c r="TJJ76" s="64"/>
      <c r="TJK76" s="64"/>
      <c r="TJL76" s="64"/>
      <c r="TJM76" s="64"/>
      <c r="TJN76" s="64"/>
      <c r="TJO76" s="64"/>
      <c r="TJP76" s="64"/>
      <c r="TJQ76" s="64"/>
      <c r="TJR76" s="64"/>
      <c r="TJS76" s="64"/>
      <c r="TJT76" s="64"/>
      <c r="TJU76" s="64"/>
      <c r="TJV76" s="64"/>
      <c r="TJW76" s="64"/>
      <c r="TJX76" s="64"/>
      <c r="TJY76" s="64"/>
      <c r="TJZ76" s="64"/>
      <c r="TKA76" s="64"/>
      <c r="TKB76" s="64"/>
      <c r="TKC76" s="64"/>
      <c r="TKD76" s="64"/>
      <c r="TKE76" s="64"/>
      <c r="TKF76" s="64"/>
      <c r="TKG76" s="64"/>
      <c r="TKH76" s="64"/>
      <c r="TKI76" s="64"/>
      <c r="TKJ76" s="64"/>
      <c r="TKK76" s="64"/>
      <c r="TKL76" s="64"/>
      <c r="TKM76" s="64"/>
      <c r="TKN76" s="64"/>
      <c r="TKO76" s="64"/>
      <c r="TKP76" s="64"/>
      <c r="TKQ76" s="64"/>
      <c r="TKR76" s="64"/>
      <c r="TKS76" s="64"/>
      <c r="TKT76" s="64"/>
      <c r="TKU76" s="64"/>
      <c r="TKV76" s="64"/>
      <c r="TKW76" s="64"/>
      <c r="TKX76" s="64"/>
      <c r="TKY76" s="64"/>
      <c r="TKZ76" s="64"/>
      <c r="TLA76" s="64"/>
      <c r="TLB76" s="64"/>
      <c r="TLC76" s="64"/>
      <c r="TLD76" s="64"/>
      <c r="TLE76" s="64"/>
      <c r="TLF76" s="64"/>
      <c r="TLG76" s="64"/>
      <c r="TLH76" s="64"/>
      <c r="TLI76" s="64"/>
      <c r="TLJ76" s="64"/>
      <c r="TLK76" s="64"/>
      <c r="TLL76" s="64"/>
      <c r="TLM76" s="64"/>
      <c r="TLN76" s="64"/>
      <c r="TLO76" s="64"/>
      <c r="TLP76" s="64"/>
      <c r="TLQ76" s="64"/>
      <c r="TLR76" s="64"/>
      <c r="TLS76" s="64"/>
      <c r="TLT76" s="64"/>
      <c r="TLU76" s="64"/>
      <c r="TLV76" s="64"/>
      <c r="TLW76" s="64"/>
      <c r="TLX76" s="64"/>
      <c r="TLY76" s="64"/>
      <c r="TLZ76" s="64"/>
      <c r="TMA76" s="64"/>
      <c r="TMB76" s="64"/>
      <c r="TMC76" s="64"/>
      <c r="TMD76" s="64"/>
      <c r="TME76" s="64"/>
      <c r="TMF76" s="64"/>
      <c r="TMG76" s="64"/>
      <c r="TMH76" s="64"/>
      <c r="TMI76" s="64"/>
      <c r="TMJ76" s="64"/>
      <c r="TMK76" s="64"/>
      <c r="TML76" s="64"/>
      <c r="TMM76" s="64"/>
      <c r="TMN76" s="64"/>
      <c r="TMO76" s="64"/>
      <c r="TMP76" s="64"/>
      <c r="TMQ76" s="64"/>
      <c r="TMR76" s="64"/>
      <c r="TMS76" s="64"/>
      <c r="TMT76" s="64"/>
      <c r="TMU76" s="64"/>
      <c r="TMV76" s="64"/>
      <c r="TMW76" s="64"/>
      <c r="TMX76" s="64"/>
      <c r="TMY76" s="64"/>
      <c r="TMZ76" s="64"/>
      <c r="TNA76" s="64"/>
      <c r="TNB76" s="64"/>
      <c r="TNC76" s="64"/>
      <c r="TND76" s="64"/>
      <c r="TNE76" s="64"/>
      <c r="TNF76" s="64"/>
      <c r="TNG76" s="64"/>
      <c r="TNH76" s="64"/>
      <c r="TNI76" s="64"/>
      <c r="TNJ76" s="64"/>
      <c r="TNK76" s="64"/>
      <c r="TNL76" s="64"/>
      <c r="TNM76" s="64"/>
      <c r="TNN76" s="64"/>
      <c r="TNO76" s="64"/>
      <c r="TNP76" s="64"/>
      <c r="TNQ76" s="64"/>
      <c r="TNR76" s="64"/>
      <c r="TNS76" s="64"/>
      <c r="TNT76" s="64"/>
      <c r="TNU76" s="64"/>
      <c r="TNV76" s="64"/>
      <c r="TNW76" s="64"/>
      <c r="TNX76" s="64"/>
      <c r="TNY76" s="64"/>
      <c r="TNZ76" s="64"/>
      <c r="TOA76" s="64"/>
      <c r="TOB76" s="64"/>
      <c r="TOC76" s="64"/>
      <c r="TOD76" s="64"/>
      <c r="TOE76" s="64"/>
      <c r="TOF76" s="64"/>
      <c r="TOG76" s="64"/>
      <c r="TOH76" s="64"/>
      <c r="TOI76" s="64"/>
      <c r="TOJ76" s="64"/>
      <c r="TOK76" s="64"/>
      <c r="TOL76" s="64"/>
      <c r="TOM76" s="64"/>
      <c r="TON76" s="64"/>
      <c r="TOO76" s="64"/>
      <c r="TOP76" s="64"/>
      <c r="TOQ76" s="64"/>
      <c r="TOR76" s="64"/>
      <c r="TOS76" s="64"/>
      <c r="TOT76" s="64"/>
      <c r="TOU76" s="64"/>
      <c r="TOV76" s="64"/>
      <c r="TOW76" s="64"/>
      <c r="TOX76" s="64"/>
      <c r="TOY76" s="64"/>
      <c r="TOZ76" s="64"/>
      <c r="TPA76" s="64"/>
      <c r="TPB76" s="64"/>
      <c r="TPC76" s="64"/>
      <c r="TPD76" s="64"/>
      <c r="TPE76" s="64"/>
      <c r="TPF76" s="64"/>
      <c r="TPG76" s="64"/>
      <c r="TPH76" s="64"/>
      <c r="TPI76" s="64"/>
      <c r="TPJ76" s="64"/>
      <c r="TPK76" s="64"/>
      <c r="TPL76" s="64"/>
      <c r="TPM76" s="64"/>
      <c r="TPN76" s="64"/>
      <c r="TPO76" s="64"/>
      <c r="TPP76" s="64"/>
      <c r="TPQ76" s="64"/>
      <c r="TPR76" s="64"/>
      <c r="TPS76" s="64"/>
      <c r="TPT76" s="64"/>
      <c r="TPU76" s="64"/>
      <c r="TPV76" s="64"/>
      <c r="TPW76" s="64"/>
      <c r="TPX76" s="64"/>
      <c r="TPY76" s="64"/>
      <c r="TPZ76" s="64"/>
      <c r="TQA76" s="64"/>
      <c r="TQB76" s="64"/>
      <c r="TQC76" s="64"/>
      <c r="TQD76" s="64"/>
      <c r="TQE76" s="64"/>
      <c r="TQF76" s="64"/>
      <c r="TQG76" s="64"/>
      <c r="TQH76" s="64"/>
      <c r="TQI76" s="64"/>
      <c r="TQJ76" s="64"/>
      <c r="TQK76" s="64"/>
      <c r="TQL76" s="64"/>
      <c r="TQM76" s="64"/>
      <c r="TQN76" s="64"/>
      <c r="TQO76" s="64"/>
      <c r="TQP76" s="64"/>
      <c r="TQQ76" s="64"/>
      <c r="TQR76" s="64"/>
      <c r="TQS76" s="64"/>
      <c r="TQT76" s="64"/>
      <c r="TQU76" s="64"/>
      <c r="TQV76" s="64"/>
      <c r="TQW76" s="64"/>
      <c r="TQX76" s="64"/>
      <c r="TQY76" s="64"/>
      <c r="TQZ76" s="64"/>
      <c r="TRA76" s="64"/>
      <c r="TRB76" s="64"/>
      <c r="TRC76" s="64"/>
      <c r="TRD76" s="64"/>
      <c r="TRE76" s="64"/>
      <c r="TRF76" s="64"/>
      <c r="TRG76" s="64"/>
      <c r="TRH76" s="64"/>
      <c r="TRI76" s="64"/>
      <c r="TRJ76" s="64"/>
      <c r="TRK76" s="64"/>
      <c r="TRL76" s="64"/>
      <c r="TRM76" s="64"/>
      <c r="TRN76" s="64"/>
      <c r="TRO76" s="64"/>
      <c r="TRP76" s="64"/>
      <c r="TRQ76" s="64"/>
      <c r="TRR76" s="64"/>
      <c r="TRS76" s="64"/>
      <c r="TRT76" s="64"/>
      <c r="TRU76" s="64"/>
      <c r="TRV76" s="64"/>
      <c r="TRW76" s="64"/>
      <c r="TRX76" s="64"/>
      <c r="TRY76" s="64"/>
      <c r="TRZ76" s="64"/>
      <c r="TSA76" s="64"/>
      <c r="TSB76" s="64"/>
      <c r="TSC76" s="64"/>
      <c r="TSD76" s="64"/>
      <c r="TSE76" s="64"/>
      <c r="TSF76" s="64"/>
      <c r="TSG76" s="64"/>
      <c r="TSH76" s="64"/>
      <c r="TSI76" s="64"/>
      <c r="TSJ76" s="64"/>
      <c r="TSK76" s="64"/>
      <c r="TSL76" s="64"/>
      <c r="TSM76" s="64"/>
      <c r="TSN76" s="64"/>
      <c r="TSO76" s="64"/>
      <c r="TSP76" s="64"/>
      <c r="TSQ76" s="64"/>
      <c r="TSR76" s="64"/>
      <c r="TSS76" s="64"/>
      <c r="TST76" s="64"/>
      <c r="TSU76" s="64"/>
      <c r="TSV76" s="64"/>
      <c r="TSW76" s="64"/>
      <c r="TSX76" s="64"/>
      <c r="TSY76" s="64"/>
      <c r="TSZ76" s="64"/>
      <c r="TTA76" s="64"/>
      <c r="TTB76" s="64"/>
      <c r="TTC76" s="64"/>
      <c r="TTD76" s="64"/>
      <c r="TTE76" s="64"/>
      <c r="TTF76" s="64"/>
      <c r="TTG76" s="64"/>
      <c r="TTH76" s="64"/>
      <c r="TTI76" s="64"/>
      <c r="TTJ76" s="64"/>
      <c r="TTK76" s="64"/>
      <c r="TTL76" s="64"/>
      <c r="TTM76" s="64"/>
      <c r="TTN76" s="64"/>
      <c r="TTO76" s="64"/>
      <c r="TTP76" s="64"/>
      <c r="TTQ76" s="64"/>
      <c r="TTR76" s="64"/>
      <c r="TTS76" s="64"/>
      <c r="TTT76" s="64"/>
      <c r="TTU76" s="64"/>
      <c r="TTV76" s="64"/>
      <c r="TTW76" s="64"/>
      <c r="TTX76" s="64"/>
      <c r="TTY76" s="64"/>
      <c r="TTZ76" s="64"/>
      <c r="TUA76" s="64"/>
      <c r="TUB76" s="64"/>
      <c r="TUC76" s="64"/>
      <c r="TUD76" s="64"/>
      <c r="TUE76" s="64"/>
      <c r="TUF76" s="64"/>
      <c r="TUG76" s="64"/>
      <c r="TUH76" s="64"/>
      <c r="TUI76" s="64"/>
      <c r="TUJ76" s="64"/>
      <c r="TUK76" s="64"/>
      <c r="TUL76" s="64"/>
      <c r="TUM76" s="64"/>
      <c r="TUN76" s="64"/>
      <c r="TUO76" s="64"/>
      <c r="TUP76" s="64"/>
      <c r="TUQ76" s="64"/>
      <c r="TUR76" s="64"/>
      <c r="TUS76" s="64"/>
      <c r="TUT76" s="64"/>
      <c r="TUU76" s="64"/>
      <c r="TUV76" s="64"/>
      <c r="TUW76" s="64"/>
      <c r="TUX76" s="64"/>
      <c r="TUY76" s="64"/>
      <c r="TUZ76" s="64"/>
      <c r="TVA76" s="64"/>
      <c r="TVB76" s="64"/>
      <c r="TVC76" s="64"/>
      <c r="TVD76" s="64"/>
      <c r="TVE76" s="64"/>
      <c r="TVF76" s="64"/>
      <c r="TVG76" s="64"/>
      <c r="TVH76" s="64"/>
      <c r="TVI76" s="64"/>
      <c r="TVJ76" s="64"/>
      <c r="TVK76" s="64"/>
      <c r="TVL76" s="64"/>
      <c r="TVM76" s="64"/>
      <c r="TVN76" s="64"/>
      <c r="TVO76" s="64"/>
      <c r="TVP76" s="64"/>
      <c r="TVQ76" s="64"/>
      <c r="TVR76" s="64"/>
      <c r="TVS76" s="64"/>
      <c r="TVT76" s="64"/>
      <c r="TVU76" s="64"/>
      <c r="TVV76" s="64"/>
      <c r="TVW76" s="64"/>
      <c r="TVX76" s="64"/>
      <c r="TVY76" s="64"/>
      <c r="TVZ76" s="64"/>
      <c r="TWA76" s="64"/>
      <c r="TWB76" s="64"/>
      <c r="TWC76" s="64"/>
      <c r="TWD76" s="64"/>
      <c r="TWE76" s="64"/>
      <c r="TWF76" s="64"/>
      <c r="TWG76" s="64"/>
      <c r="TWH76" s="64"/>
      <c r="TWI76" s="64"/>
      <c r="TWJ76" s="64"/>
      <c r="TWK76" s="64"/>
      <c r="TWL76" s="64"/>
      <c r="TWM76" s="64"/>
      <c r="TWN76" s="64"/>
      <c r="TWO76" s="64"/>
      <c r="TWP76" s="64"/>
      <c r="TWQ76" s="64"/>
      <c r="TWR76" s="64"/>
      <c r="TWS76" s="64"/>
      <c r="TWT76" s="64"/>
      <c r="TWU76" s="64"/>
      <c r="TWV76" s="64"/>
      <c r="TWW76" s="64"/>
      <c r="TWX76" s="64"/>
      <c r="TWY76" s="64"/>
      <c r="TWZ76" s="64"/>
      <c r="TXA76" s="64"/>
      <c r="TXB76" s="64"/>
      <c r="TXC76" s="64"/>
      <c r="TXD76" s="64"/>
      <c r="TXE76" s="64"/>
      <c r="TXF76" s="64"/>
      <c r="TXG76" s="64"/>
      <c r="TXH76" s="64"/>
      <c r="TXI76" s="64"/>
      <c r="TXJ76" s="64"/>
      <c r="TXK76" s="64"/>
      <c r="TXL76" s="64"/>
      <c r="TXM76" s="64"/>
      <c r="TXN76" s="64"/>
      <c r="TXO76" s="64"/>
      <c r="TXP76" s="64"/>
      <c r="TXQ76" s="64"/>
      <c r="TXR76" s="64"/>
      <c r="TXS76" s="64"/>
      <c r="TXT76" s="64"/>
      <c r="TXU76" s="64"/>
      <c r="TXV76" s="64"/>
      <c r="TXW76" s="64"/>
      <c r="TXX76" s="64"/>
      <c r="TXY76" s="64"/>
      <c r="TXZ76" s="64"/>
      <c r="TYA76" s="64"/>
      <c r="TYB76" s="64"/>
      <c r="TYC76" s="64"/>
      <c r="TYD76" s="64"/>
      <c r="TYE76" s="64"/>
      <c r="TYF76" s="64"/>
      <c r="TYG76" s="64"/>
      <c r="TYH76" s="64"/>
      <c r="TYI76" s="64"/>
      <c r="TYJ76" s="64"/>
      <c r="TYK76" s="64"/>
      <c r="TYL76" s="64"/>
      <c r="TYM76" s="64"/>
      <c r="TYN76" s="64"/>
      <c r="TYO76" s="64"/>
      <c r="TYP76" s="64"/>
      <c r="TYQ76" s="64"/>
      <c r="TYR76" s="64"/>
      <c r="TYS76" s="64"/>
      <c r="TYT76" s="64"/>
      <c r="TYU76" s="64"/>
      <c r="TYV76" s="64"/>
      <c r="TYW76" s="64"/>
      <c r="TYX76" s="64"/>
      <c r="TYY76" s="64"/>
      <c r="TYZ76" s="64"/>
      <c r="TZA76" s="64"/>
      <c r="TZB76" s="64"/>
      <c r="TZC76" s="64"/>
      <c r="TZD76" s="64"/>
      <c r="TZE76" s="64"/>
      <c r="TZF76" s="64"/>
      <c r="TZG76" s="64"/>
      <c r="TZH76" s="64"/>
      <c r="TZI76" s="64"/>
      <c r="TZJ76" s="64"/>
      <c r="TZK76" s="64"/>
      <c r="TZL76" s="64"/>
      <c r="TZM76" s="64"/>
      <c r="TZN76" s="64"/>
      <c r="TZO76" s="64"/>
      <c r="TZP76" s="64"/>
      <c r="TZQ76" s="64"/>
      <c r="TZR76" s="64"/>
      <c r="TZS76" s="64"/>
      <c r="TZT76" s="64"/>
      <c r="TZU76" s="64"/>
      <c r="TZV76" s="64"/>
      <c r="TZW76" s="64"/>
      <c r="TZX76" s="64"/>
      <c r="TZY76" s="64"/>
      <c r="TZZ76" s="64"/>
      <c r="UAA76" s="64"/>
      <c r="UAB76" s="64"/>
      <c r="UAC76" s="64"/>
      <c r="UAD76" s="64"/>
      <c r="UAE76" s="64"/>
      <c r="UAF76" s="64"/>
      <c r="UAG76" s="64"/>
      <c r="UAH76" s="64"/>
      <c r="UAI76" s="64"/>
      <c r="UAJ76" s="64"/>
      <c r="UAK76" s="64"/>
      <c r="UAL76" s="64"/>
      <c r="UAM76" s="64"/>
      <c r="UAN76" s="64"/>
      <c r="UAO76" s="64"/>
      <c r="UAP76" s="64"/>
      <c r="UAQ76" s="64"/>
      <c r="UAR76" s="64"/>
      <c r="UAS76" s="64"/>
      <c r="UAT76" s="64"/>
      <c r="UAU76" s="64"/>
      <c r="UAV76" s="64"/>
      <c r="UAW76" s="64"/>
      <c r="UAX76" s="64"/>
      <c r="UAY76" s="64"/>
      <c r="UAZ76" s="64"/>
      <c r="UBA76" s="64"/>
      <c r="UBB76" s="64"/>
      <c r="UBC76" s="64"/>
      <c r="UBD76" s="64"/>
      <c r="UBE76" s="64"/>
      <c r="UBF76" s="64"/>
      <c r="UBG76" s="64"/>
      <c r="UBH76" s="64"/>
      <c r="UBI76" s="64"/>
      <c r="UBJ76" s="64"/>
      <c r="UBK76" s="64"/>
      <c r="UBL76" s="64"/>
      <c r="UBM76" s="64"/>
      <c r="UBN76" s="64"/>
      <c r="UBO76" s="64"/>
      <c r="UBP76" s="64"/>
      <c r="UBQ76" s="64"/>
      <c r="UBR76" s="64"/>
      <c r="UBS76" s="64"/>
      <c r="UBT76" s="64"/>
      <c r="UBU76" s="64"/>
      <c r="UBV76" s="64"/>
      <c r="UBW76" s="64"/>
      <c r="UBX76" s="64"/>
      <c r="UBY76" s="64"/>
      <c r="UBZ76" s="64"/>
      <c r="UCA76" s="64"/>
      <c r="UCB76" s="64"/>
      <c r="UCC76" s="64"/>
      <c r="UCD76" s="64"/>
      <c r="UCE76" s="64"/>
      <c r="UCF76" s="64"/>
      <c r="UCG76" s="64"/>
      <c r="UCH76" s="64"/>
      <c r="UCI76" s="64"/>
      <c r="UCJ76" s="64"/>
      <c r="UCK76" s="64"/>
      <c r="UCL76" s="64"/>
      <c r="UCM76" s="64"/>
      <c r="UCN76" s="64"/>
      <c r="UCO76" s="64"/>
      <c r="UCP76" s="64"/>
      <c r="UCQ76" s="64"/>
      <c r="UCR76" s="64"/>
      <c r="UCS76" s="64"/>
      <c r="UCT76" s="64"/>
      <c r="UCU76" s="64"/>
      <c r="UCV76" s="64"/>
      <c r="UCW76" s="64"/>
      <c r="UCX76" s="64"/>
      <c r="UCY76" s="64"/>
      <c r="UCZ76" s="64"/>
      <c r="UDA76" s="64"/>
      <c r="UDB76" s="64"/>
      <c r="UDC76" s="64"/>
      <c r="UDD76" s="64"/>
      <c r="UDE76" s="64"/>
      <c r="UDF76" s="64"/>
      <c r="UDG76" s="64"/>
      <c r="UDH76" s="64"/>
      <c r="UDI76" s="64"/>
      <c r="UDJ76" s="64"/>
      <c r="UDK76" s="64"/>
      <c r="UDL76" s="64"/>
      <c r="UDM76" s="64"/>
      <c r="UDN76" s="64"/>
      <c r="UDO76" s="64"/>
      <c r="UDP76" s="64"/>
      <c r="UDQ76" s="64"/>
      <c r="UDR76" s="64"/>
      <c r="UDS76" s="64"/>
      <c r="UDT76" s="64"/>
      <c r="UDU76" s="64"/>
      <c r="UDV76" s="64"/>
      <c r="UDW76" s="64"/>
      <c r="UDX76" s="64"/>
      <c r="UDY76" s="64"/>
      <c r="UDZ76" s="64"/>
      <c r="UEA76" s="64"/>
      <c r="UEB76" s="64"/>
      <c r="UEC76" s="64"/>
      <c r="UED76" s="64"/>
      <c r="UEE76" s="64"/>
      <c r="UEF76" s="64"/>
      <c r="UEG76" s="64"/>
      <c r="UEH76" s="64"/>
      <c r="UEI76" s="64"/>
      <c r="UEJ76" s="64"/>
      <c r="UEK76" s="64"/>
      <c r="UEL76" s="64"/>
      <c r="UEM76" s="64"/>
      <c r="UEN76" s="64"/>
      <c r="UEO76" s="64"/>
      <c r="UEP76" s="64"/>
      <c r="UEQ76" s="64"/>
      <c r="UER76" s="64"/>
      <c r="UES76" s="64"/>
      <c r="UET76" s="64"/>
      <c r="UEU76" s="64"/>
      <c r="UEV76" s="64"/>
      <c r="UEW76" s="64"/>
      <c r="UEX76" s="64"/>
      <c r="UEY76" s="64"/>
      <c r="UEZ76" s="64"/>
      <c r="UFA76" s="64"/>
      <c r="UFB76" s="64"/>
      <c r="UFC76" s="64"/>
      <c r="UFD76" s="64"/>
      <c r="UFE76" s="64"/>
      <c r="UFF76" s="64"/>
      <c r="UFG76" s="64"/>
      <c r="UFH76" s="64"/>
      <c r="UFI76" s="64"/>
      <c r="UFJ76" s="64"/>
      <c r="UFK76" s="64"/>
      <c r="UFL76" s="64"/>
      <c r="UFM76" s="64"/>
      <c r="UFN76" s="64"/>
      <c r="UFO76" s="64"/>
      <c r="UFP76" s="64"/>
      <c r="UFQ76" s="64"/>
      <c r="UFR76" s="64"/>
      <c r="UFS76" s="64"/>
      <c r="UFT76" s="64"/>
      <c r="UFU76" s="64"/>
      <c r="UFV76" s="64"/>
      <c r="UFW76" s="64"/>
      <c r="UFX76" s="64"/>
      <c r="UFY76" s="64"/>
      <c r="UFZ76" s="64"/>
      <c r="UGA76" s="64"/>
      <c r="UGB76" s="64"/>
      <c r="UGC76" s="64"/>
      <c r="UGD76" s="64"/>
      <c r="UGE76" s="64"/>
      <c r="UGF76" s="64"/>
      <c r="UGG76" s="64"/>
      <c r="UGH76" s="64"/>
      <c r="UGI76" s="64"/>
      <c r="UGJ76" s="64"/>
      <c r="UGK76" s="64"/>
      <c r="UGL76" s="64"/>
      <c r="UGM76" s="64"/>
      <c r="UGN76" s="64"/>
      <c r="UGO76" s="64"/>
      <c r="UGP76" s="64"/>
      <c r="UGQ76" s="64"/>
      <c r="UGR76" s="64"/>
      <c r="UGS76" s="64"/>
      <c r="UGT76" s="64"/>
      <c r="UGU76" s="64"/>
      <c r="UGV76" s="64"/>
      <c r="UGW76" s="64"/>
      <c r="UGX76" s="64"/>
      <c r="UGY76" s="64"/>
      <c r="UGZ76" s="64"/>
      <c r="UHA76" s="64"/>
      <c r="UHB76" s="64"/>
      <c r="UHC76" s="64"/>
      <c r="UHD76" s="64"/>
      <c r="UHE76" s="64"/>
      <c r="UHF76" s="64"/>
      <c r="UHG76" s="64"/>
      <c r="UHH76" s="64"/>
      <c r="UHI76" s="64"/>
      <c r="UHJ76" s="64"/>
      <c r="UHK76" s="64"/>
      <c r="UHL76" s="64"/>
      <c r="UHM76" s="64"/>
      <c r="UHN76" s="64"/>
      <c r="UHO76" s="64"/>
      <c r="UHP76" s="64"/>
      <c r="UHQ76" s="64"/>
      <c r="UHR76" s="64"/>
      <c r="UHS76" s="64"/>
      <c r="UHT76" s="64"/>
      <c r="UHU76" s="64"/>
      <c r="UHV76" s="64"/>
      <c r="UHW76" s="64"/>
      <c r="UHX76" s="64"/>
      <c r="UHY76" s="64"/>
      <c r="UHZ76" s="64"/>
      <c r="UIA76" s="64"/>
      <c r="UIB76" s="64"/>
      <c r="UIC76" s="64"/>
      <c r="UID76" s="64"/>
      <c r="UIE76" s="64"/>
      <c r="UIF76" s="64"/>
      <c r="UIG76" s="64"/>
      <c r="UIH76" s="64"/>
      <c r="UII76" s="64"/>
      <c r="UIJ76" s="64"/>
      <c r="UIK76" s="64"/>
      <c r="UIL76" s="64"/>
      <c r="UIM76" s="64"/>
      <c r="UIN76" s="64"/>
      <c r="UIO76" s="64"/>
      <c r="UIP76" s="64"/>
      <c r="UIQ76" s="64"/>
      <c r="UIR76" s="64"/>
      <c r="UIS76" s="64"/>
      <c r="UIT76" s="64"/>
      <c r="UIU76" s="64"/>
      <c r="UIV76" s="64"/>
      <c r="UIW76" s="64"/>
      <c r="UIX76" s="64"/>
      <c r="UIY76" s="64"/>
      <c r="UIZ76" s="64"/>
      <c r="UJA76" s="64"/>
      <c r="UJB76" s="64"/>
      <c r="UJC76" s="64"/>
      <c r="UJD76" s="64"/>
      <c r="UJE76" s="64"/>
      <c r="UJF76" s="64"/>
      <c r="UJG76" s="64"/>
      <c r="UJH76" s="64"/>
      <c r="UJI76" s="64"/>
      <c r="UJJ76" s="64"/>
      <c r="UJK76" s="64"/>
      <c r="UJL76" s="64"/>
      <c r="UJM76" s="64"/>
      <c r="UJN76" s="64"/>
      <c r="UJO76" s="64"/>
      <c r="UJP76" s="64"/>
      <c r="UJQ76" s="64"/>
      <c r="UJR76" s="64"/>
      <c r="UJS76" s="64"/>
      <c r="UJT76" s="64"/>
      <c r="UJU76" s="64"/>
      <c r="UJV76" s="64"/>
      <c r="UJW76" s="64"/>
      <c r="UJX76" s="64"/>
      <c r="UJY76" s="64"/>
      <c r="UJZ76" s="64"/>
      <c r="UKA76" s="64"/>
      <c r="UKB76" s="64"/>
      <c r="UKC76" s="64"/>
      <c r="UKD76" s="64"/>
      <c r="UKE76" s="64"/>
      <c r="UKF76" s="64"/>
      <c r="UKG76" s="64"/>
      <c r="UKH76" s="64"/>
      <c r="UKI76" s="64"/>
      <c r="UKJ76" s="64"/>
      <c r="UKK76" s="64"/>
      <c r="UKL76" s="64"/>
      <c r="UKM76" s="64"/>
      <c r="UKN76" s="64"/>
      <c r="UKO76" s="64"/>
      <c r="UKP76" s="64"/>
      <c r="UKQ76" s="64"/>
      <c r="UKR76" s="64"/>
      <c r="UKS76" s="64"/>
      <c r="UKT76" s="64"/>
      <c r="UKU76" s="64"/>
      <c r="UKV76" s="64"/>
      <c r="UKW76" s="64"/>
      <c r="UKX76" s="64"/>
      <c r="UKY76" s="64"/>
      <c r="UKZ76" s="64"/>
      <c r="ULA76" s="64"/>
      <c r="ULB76" s="64"/>
      <c r="ULC76" s="64"/>
      <c r="ULD76" s="64"/>
      <c r="ULE76" s="64"/>
      <c r="ULF76" s="64"/>
      <c r="ULG76" s="64"/>
      <c r="ULH76" s="64"/>
      <c r="ULI76" s="64"/>
      <c r="ULJ76" s="64"/>
      <c r="ULK76" s="64"/>
      <c r="ULL76" s="64"/>
      <c r="ULM76" s="64"/>
      <c r="ULN76" s="64"/>
      <c r="ULO76" s="64"/>
      <c r="ULP76" s="64"/>
      <c r="ULQ76" s="64"/>
      <c r="ULR76" s="64"/>
      <c r="ULS76" s="64"/>
      <c r="ULT76" s="64"/>
      <c r="ULU76" s="64"/>
      <c r="ULV76" s="64"/>
      <c r="ULW76" s="64"/>
      <c r="ULX76" s="64"/>
      <c r="ULY76" s="64"/>
      <c r="ULZ76" s="64"/>
      <c r="UMA76" s="64"/>
      <c r="UMB76" s="64"/>
      <c r="UMC76" s="64"/>
      <c r="UMD76" s="64"/>
      <c r="UME76" s="64"/>
      <c r="UMF76" s="64"/>
      <c r="UMG76" s="64"/>
      <c r="UMH76" s="64"/>
      <c r="UMI76" s="64"/>
      <c r="UMJ76" s="64"/>
      <c r="UMK76" s="64"/>
      <c r="UML76" s="64"/>
      <c r="UMM76" s="64"/>
      <c r="UMN76" s="64"/>
      <c r="UMO76" s="64"/>
      <c r="UMP76" s="64"/>
      <c r="UMQ76" s="64"/>
      <c r="UMR76" s="64"/>
      <c r="UMS76" s="64"/>
      <c r="UMT76" s="64"/>
      <c r="UMU76" s="64"/>
      <c r="UMV76" s="64"/>
      <c r="UMW76" s="64"/>
      <c r="UMX76" s="64"/>
      <c r="UMY76" s="64"/>
      <c r="UMZ76" s="64"/>
      <c r="UNA76" s="64"/>
      <c r="UNB76" s="64"/>
      <c r="UNC76" s="64"/>
      <c r="UND76" s="64"/>
      <c r="UNE76" s="64"/>
      <c r="UNF76" s="64"/>
      <c r="UNG76" s="64"/>
      <c r="UNH76" s="64"/>
      <c r="UNI76" s="64"/>
      <c r="UNJ76" s="64"/>
      <c r="UNK76" s="64"/>
      <c r="UNL76" s="64"/>
      <c r="UNM76" s="64"/>
      <c r="UNN76" s="64"/>
      <c r="UNO76" s="64"/>
      <c r="UNP76" s="64"/>
      <c r="UNQ76" s="64"/>
      <c r="UNR76" s="64"/>
      <c r="UNS76" s="64"/>
      <c r="UNT76" s="64"/>
      <c r="UNU76" s="64"/>
      <c r="UNV76" s="64"/>
      <c r="UNW76" s="64"/>
      <c r="UNX76" s="64"/>
      <c r="UNY76" s="64"/>
      <c r="UNZ76" s="64"/>
      <c r="UOA76" s="64"/>
      <c r="UOB76" s="64"/>
      <c r="UOC76" s="64"/>
      <c r="UOD76" s="64"/>
      <c r="UOE76" s="64"/>
      <c r="UOF76" s="64"/>
      <c r="UOG76" s="64"/>
      <c r="UOH76" s="64"/>
      <c r="UOI76" s="64"/>
      <c r="UOJ76" s="64"/>
      <c r="UOK76" s="64"/>
      <c r="UOL76" s="64"/>
      <c r="UOM76" s="64"/>
      <c r="UON76" s="64"/>
      <c r="UOO76" s="64"/>
      <c r="UOP76" s="64"/>
      <c r="UOQ76" s="64"/>
      <c r="UOR76" s="64"/>
      <c r="UOS76" s="64"/>
      <c r="UOT76" s="64"/>
      <c r="UOU76" s="64"/>
      <c r="UOV76" s="64"/>
      <c r="UOW76" s="64"/>
      <c r="UOX76" s="64"/>
      <c r="UOY76" s="64"/>
      <c r="UOZ76" s="64"/>
      <c r="UPA76" s="64"/>
      <c r="UPB76" s="64"/>
      <c r="UPC76" s="64"/>
      <c r="UPD76" s="64"/>
      <c r="UPE76" s="64"/>
      <c r="UPF76" s="64"/>
      <c r="UPG76" s="64"/>
      <c r="UPH76" s="64"/>
      <c r="UPI76" s="64"/>
      <c r="UPJ76" s="64"/>
      <c r="UPK76" s="64"/>
      <c r="UPL76" s="64"/>
      <c r="UPM76" s="64"/>
      <c r="UPN76" s="64"/>
      <c r="UPO76" s="64"/>
      <c r="UPP76" s="64"/>
      <c r="UPQ76" s="64"/>
      <c r="UPR76" s="64"/>
      <c r="UPS76" s="64"/>
      <c r="UPT76" s="64"/>
      <c r="UPU76" s="64"/>
      <c r="UPV76" s="64"/>
      <c r="UPW76" s="64"/>
      <c r="UPX76" s="64"/>
      <c r="UPY76" s="64"/>
      <c r="UPZ76" s="64"/>
      <c r="UQA76" s="64"/>
      <c r="UQB76" s="64"/>
      <c r="UQC76" s="64"/>
      <c r="UQD76" s="64"/>
      <c r="UQE76" s="64"/>
      <c r="UQF76" s="64"/>
      <c r="UQG76" s="64"/>
      <c r="UQH76" s="64"/>
      <c r="UQI76" s="64"/>
      <c r="UQJ76" s="64"/>
      <c r="UQK76" s="64"/>
      <c r="UQL76" s="64"/>
      <c r="UQM76" s="64"/>
      <c r="UQN76" s="64"/>
      <c r="UQO76" s="64"/>
      <c r="UQP76" s="64"/>
      <c r="UQQ76" s="64"/>
      <c r="UQR76" s="64"/>
      <c r="UQS76" s="64"/>
      <c r="UQT76" s="64"/>
      <c r="UQU76" s="64"/>
      <c r="UQV76" s="64"/>
      <c r="UQW76" s="64"/>
      <c r="UQX76" s="64"/>
      <c r="UQY76" s="64"/>
      <c r="UQZ76" s="64"/>
      <c r="URA76" s="64"/>
      <c r="URB76" s="64"/>
      <c r="URC76" s="64"/>
      <c r="URD76" s="64"/>
      <c r="URE76" s="64"/>
      <c r="URF76" s="64"/>
      <c r="URG76" s="64"/>
      <c r="URH76" s="64"/>
      <c r="URI76" s="64"/>
      <c r="URJ76" s="64"/>
      <c r="URK76" s="64"/>
      <c r="URL76" s="64"/>
      <c r="URM76" s="64"/>
      <c r="URN76" s="64"/>
      <c r="URO76" s="64"/>
      <c r="URP76" s="64"/>
      <c r="URQ76" s="64"/>
      <c r="URR76" s="64"/>
      <c r="URS76" s="64"/>
      <c r="URT76" s="64"/>
      <c r="URU76" s="64"/>
      <c r="URV76" s="64"/>
      <c r="URW76" s="64"/>
      <c r="URX76" s="64"/>
      <c r="URY76" s="64"/>
      <c r="URZ76" s="64"/>
      <c r="USA76" s="64"/>
      <c r="USB76" s="64"/>
      <c r="USC76" s="64"/>
      <c r="USD76" s="64"/>
      <c r="USE76" s="64"/>
      <c r="USF76" s="64"/>
      <c r="USG76" s="64"/>
      <c r="USH76" s="64"/>
      <c r="USI76" s="64"/>
      <c r="USJ76" s="64"/>
      <c r="USK76" s="64"/>
      <c r="USL76" s="64"/>
      <c r="USM76" s="64"/>
      <c r="USN76" s="64"/>
      <c r="USO76" s="64"/>
      <c r="USP76" s="64"/>
      <c r="USQ76" s="64"/>
      <c r="USR76" s="64"/>
      <c r="USS76" s="64"/>
      <c r="UST76" s="64"/>
      <c r="USU76" s="64"/>
      <c r="USV76" s="64"/>
      <c r="USW76" s="64"/>
      <c r="USX76" s="64"/>
      <c r="USY76" s="64"/>
      <c r="USZ76" s="64"/>
      <c r="UTA76" s="64"/>
      <c r="UTB76" s="64"/>
      <c r="UTC76" s="64"/>
      <c r="UTD76" s="64"/>
      <c r="UTE76" s="64"/>
      <c r="UTF76" s="64"/>
      <c r="UTG76" s="64"/>
      <c r="UTH76" s="64"/>
      <c r="UTI76" s="64"/>
      <c r="UTJ76" s="64"/>
      <c r="UTK76" s="64"/>
      <c r="UTL76" s="64"/>
      <c r="UTM76" s="64"/>
      <c r="UTN76" s="64"/>
      <c r="UTO76" s="64"/>
      <c r="UTP76" s="64"/>
      <c r="UTQ76" s="64"/>
      <c r="UTR76" s="64"/>
      <c r="UTS76" s="64"/>
      <c r="UTT76" s="64"/>
      <c r="UTU76" s="64"/>
      <c r="UTV76" s="64"/>
      <c r="UTW76" s="64"/>
      <c r="UTX76" s="64"/>
      <c r="UTY76" s="64"/>
      <c r="UTZ76" s="64"/>
      <c r="UUA76" s="64"/>
      <c r="UUB76" s="64"/>
      <c r="UUC76" s="64"/>
      <c r="UUD76" s="64"/>
      <c r="UUE76" s="64"/>
      <c r="UUF76" s="64"/>
      <c r="UUG76" s="64"/>
      <c r="UUH76" s="64"/>
      <c r="UUI76" s="64"/>
      <c r="UUJ76" s="64"/>
      <c r="UUK76" s="64"/>
      <c r="UUL76" s="64"/>
      <c r="UUM76" s="64"/>
      <c r="UUN76" s="64"/>
      <c r="UUO76" s="64"/>
      <c r="UUP76" s="64"/>
      <c r="UUQ76" s="64"/>
      <c r="UUR76" s="64"/>
      <c r="UUS76" s="64"/>
      <c r="UUT76" s="64"/>
      <c r="UUU76" s="64"/>
      <c r="UUV76" s="64"/>
      <c r="UUW76" s="64"/>
      <c r="UUX76" s="64"/>
      <c r="UUY76" s="64"/>
      <c r="UUZ76" s="64"/>
      <c r="UVA76" s="64"/>
      <c r="UVB76" s="64"/>
      <c r="UVC76" s="64"/>
      <c r="UVD76" s="64"/>
      <c r="UVE76" s="64"/>
      <c r="UVF76" s="64"/>
      <c r="UVG76" s="64"/>
      <c r="UVH76" s="64"/>
      <c r="UVI76" s="64"/>
      <c r="UVJ76" s="64"/>
      <c r="UVK76" s="64"/>
      <c r="UVL76" s="64"/>
      <c r="UVM76" s="64"/>
      <c r="UVN76" s="64"/>
      <c r="UVO76" s="64"/>
      <c r="UVP76" s="64"/>
      <c r="UVQ76" s="64"/>
      <c r="UVR76" s="64"/>
      <c r="UVS76" s="64"/>
      <c r="UVT76" s="64"/>
      <c r="UVU76" s="64"/>
      <c r="UVV76" s="64"/>
      <c r="UVW76" s="64"/>
      <c r="UVX76" s="64"/>
      <c r="UVY76" s="64"/>
      <c r="UVZ76" s="64"/>
      <c r="UWA76" s="64"/>
      <c r="UWB76" s="64"/>
      <c r="UWC76" s="64"/>
      <c r="UWD76" s="64"/>
      <c r="UWE76" s="64"/>
      <c r="UWF76" s="64"/>
      <c r="UWG76" s="64"/>
      <c r="UWH76" s="64"/>
      <c r="UWI76" s="64"/>
      <c r="UWJ76" s="64"/>
      <c r="UWK76" s="64"/>
      <c r="UWL76" s="64"/>
      <c r="UWM76" s="64"/>
      <c r="UWN76" s="64"/>
      <c r="UWO76" s="64"/>
      <c r="UWP76" s="64"/>
      <c r="UWQ76" s="64"/>
      <c r="UWR76" s="64"/>
      <c r="UWS76" s="64"/>
      <c r="UWT76" s="64"/>
      <c r="UWU76" s="64"/>
      <c r="UWV76" s="64"/>
      <c r="UWW76" s="64"/>
      <c r="UWX76" s="64"/>
      <c r="UWY76" s="64"/>
      <c r="UWZ76" s="64"/>
      <c r="UXA76" s="64"/>
      <c r="UXB76" s="64"/>
      <c r="UXC76" s="64"/>
      <c r="UXD76" s="64"/>
      <c r="UXE76" s="64"/>
      <c r="UXF76" s="64"/>
      <c r="UXG76" s="64"/>
      <c r="UXH76" s="64"/>
      <c r="UXI76" s="64"/>
      <c r="UXJ76" s="64"/>
      <c r="UXK76" s="64"/>
      <c r="UXL76" s="64"/>
      <c r="UXM76" s="64"/>
      <c r="UXN76" s="64"/>
      <c r="UXO76" s="64"/>
      <c r="UXP76" s="64"/>
      <c r="UXQ76" s="64"/>
      <c r="UXR76" s="64"/>
      <c r="UXS76" s="64"/>
      <c r="UXT76" s="64"/>
      <c r="UXU76" s="64"/>
      <c r="UXV76" s="64"/>
      <c r="UXW76" s="64"/>
      <c r="UXX76" s="64"/>
      <c r="UXY76" s="64"/>
      <c r="UXZ76" s="64"/>
      <c r="UYA76" s="64"/>
      <c r="UYB76" s="64"/>
      <c r="UYC76" s="64"/>
      <c r="UYD76" s="64"/>
      <c r="UYE76" s="64"/>
      <c r="UYF76" s="64"/>
      <c r="UYG76" s="64"/>
      <c r="UYH76" s="64"/>
      <c r="UYI76" s="64"/>
      <c r="UYJ76" s="64"/>
      <c r="UYK76" s="64"/>
      <c r="UYL76" s="64"/>
      <c r="UYM76" s="64"/>
      <c r="UYN76" s="64"/>
      <c r="UYO76" s="64"/>
      <c r="UYP76" s="64"/>
      <c r="UYQ76" s="64"/>
      <c r="UYR76" s="64"/>
      <c r="UYS76" s="64"/>
      <c r="UYT76" s="64"/>
      <c r="UYU76" s="64"/>
      <c r="UYV76" s="64"/>
      <c r="UYW76" s="64"/>
      <c r="UYX76" s="64"/>
      <c r="UYY76" s="64"/>
      <c r="UYZ76" s="64"/>
      <c r="UZA76" s="64"/>
      <c r="UZB76" s="64"/>
      <c r="UZC76" s="64"/>
      <c r="UZD76" s="64"/>
      <c r="UZE76" s="64"/>
      <c r="UZF76" s="64"/>
      <c r="UZG76" s="64"/>
      <c r="UZH76" s="64"/>
      <c r="UZI76" s="64"/>
      <c r="UZJ76" s="64"/>
      <c r="UZK76" s="64"/>
      <c r="UZL76" s="64"/>
      <c r="UZM76" s="64"/>
      <c r="UZN76" s="64"/>
      <c r="UZO76" s="64"/>
      <c r="UZP76" s="64"/>
      <c r="UZQ76" s="64"/>
      <c r="UZR76" s="64"/>
      <c r="UZS76" s="64"/>
      <c r="UZT76" s="64"/>
      <c r="UZU76" s="64"/>
      <c r="UZV76" s="64"/>
      <c r="UZW76" s="64"/>
      <c r="UZX76" s="64"/>
      <c r="UZY76" s="64"/>
      <c r="UZZ76" s="64"/>
      <c r="VAA76" s="64"/>
      <c r="VAB76" s="64"/>
      <c r="VAC76" s="64"/>
      <c r="VAD76" s="64"/>
      <c r="VAE76" s="64"/>
      <c r="VAF76" s="64"/>
      <c r="VAG76" s="64"/>
      <c r="VAH76" s="64"/>
      <c r="VAI76" s="64"/>
      <c r="VAJ76" s="64"/>
      <c r="VAK76" s="64"/>
      <c r="VAL76" s="64"/>
      <c r="VAM76" s="64"/>
      <c r="VAN76" s="64"/>
      <c r="VAO76" s="64"/>
      <c r="VAP76" s="64"/>
      <c r="VAQ76" s="64"/>
      <c r="VAR76" s="64"/>
      <c r="VAS76" s="64"/>
      <c r="VAT76" s="64"/>
      <c r="VAU76" s="64"/>
      <c r="VAV76" s="64"/>
      <c r="VAW76" s="64"/>
      <c r="VAX76" s="64"/>
      <c r="VAY76" s="64"/>
      <c r="VAZ76" s="64"/>
      <c r="VBA76" s="64"/>
      <c r="VBB76" s="64"/>
      <c r="VBC76" s="64"/>
      <c r="VBD76" s="64"/>
      <c r="VBE76" s="64"/>
      <c r="VBF76" s="64"/>
      <c r="VBG76" s="64"/>
      <c r="VBH76" s="64"/>
      <c r="VBI76" s="64"/>
      <c r="VBJ76" s="64"/>
      <c r="VBK76" s="64"/>
      <c r="VBL76" s="64"/>
      <c r="VBM76" s="64"/>
      <c r="VBN76" s="64"/>
      <c r="VBO76" s="64"/>
      <c r="VBP76" s="64"/>
      <c r="VBQ76" s="64"/>
      <c r="VBR76" s="64"/>
      <c r="VBS76" s="64"/>
      <c r="VBT76" s="64"/>
      <c r="VBU76" s="64"/>
      <c r="VBV76" s="64"/>
      <c r="VBW76" s="64"/>
      <c r="VBX76" s="64"/>
      <c r="VBY76" s="64"/>
      <c r="VBZ76" s="64"/>
      <c r="VCA76" s="64"/>
      <c r="VCB76" s="64"/>
      <c r="VCC76" s="64"/>
      <c r="VCD76" s="64"/>
      <c r="VCE76" s="64"/>
      <c r="VCF76" s="64"/>
      <c r="VCG76" s="64"/>
      <c r="VCH76" s="64"/>
      <c r="VCI76" s="64"/>
      <c r="VCJ76" s="64"/>
      <c r="VCK76" s="64"/>
      <c r="VCL76" s="64"/>
      <c r="VCM76" s="64"/>
      <c r="VCN76" s="64"/>
      <c r="VCO76" s="64"/>
      <c r="VCP76" s="64"/>
      <c r="VCQ76" s="64"/>
      <c r="VCR76" s="64"/>
      <c r="VCS76" s="64"/>
      <c r="VCT76" s="64"/>
      <c r="VCU76" s="64"/>
      <c r="VCV76" s="64"/>
      <c r="VCW76" s="64"/>
      <c r="VCX76" s="64"/>
      <c r="VCY76" s="64"/>
      <c r="VCZ76" s="64"/>
      <c r="VDA76" s="64"/>
      <c r="VDB76" s="64"/>
      <c r="VDC76" s="64"/>
      <c r="VDD76" s="64"/>
      <c r="VDE76" s="64"/>
      <c r="VDF76" s="64"/>
      <c r="VDG76" s="64"/>
      <c r="VDH76" s="64"/>
      <c r="VDI76" s="64"/>
      <c r="VDJ76" s="64"/>
      <c r="VDK76" s="64"/>
      <c r="VDL76" s="64"/>
      <c r="VDM76" s="64"/>
      <c r="VDN76" s="64"/>
      <c r="VDO76" s="64"/>
      <c r="VDP76" s="64"/>
      <c r="VDQ76" s="64"/>
      <c r="VDR76" s="64"/>
      <c r="VDS76" s="64"/>
      <c r="VDT76" s="64"/>
      <c r="VDU76" s="64"/>
      <c r="VDV76" s="64"/>
      <c r="VDW76" s="64"/>
      <c r="VDX76" s="64"/>
      <c r="VDY76" s="64"/>
      <c r="VDZ76" s="64"/>
      <c r="VEA76" s="64"/>
      <c r="VEB76" s="64"/>
      <c r="VEC76" s="64"/>
      <c r="VED76" s="64"/>
      <c r="VEE76" s="64"/>
      <c r="VEF76" s="64"/>
      <c r="VEG76" s="64"/>
      <c r="VEH76" s="64"/>
      <c r="VEI76" s="64"/>
      <c r="VEJ76" s="64"/>
      <c r="VEK76" s="64"/>
      <c r="VEL76" s="64"/>
      <c r="VEM76" s="64"/>
      <c r="VEN76" s="64"/>
      <c r="VEO76" s="64"/>
      <c r="VEP76" s="64"/>
      <c r="VEQ76" s="64"/>
      <c r="VER76" s="64"/>
      <c r="VES76" s="64"/>
      <c r="VET76" s="64"/>
      <c r="VEU76" s="64"/>
      <c r="VEV76" s="64"/>
      <c r="VEW76" s="64"/>
      <c r="VEX76" s="64"/>
      <c r="VEY76" s="64"/>
      <c r="VEZ76" s="64"/>
      <c r="VFA76" s="64"/>
      <c r="VFB76" s="64"/>
      <c r="VFC76" s="64"/>
      <c r="VFD76" s="64"/>
      <c r="VFE76" s="64"/>
      <c r="VFF76" s="64"/>
      <c r="VFG76" s="64"/>
      <c r="VFH76" s="64"/>
      <c r="VFI76" s="64"/>
      <c r="VFJ76" s="64"/>
      <c r="VFK76" s="64"/>
      <c r="VFL76" s="64"/>
      <c r="VFM76" s="64"/>
      <c r="VFN76" s="64"/>
      <c r="VFO76" s="64"/>
      <c r="VFP76" s="64"/>
      <c r="VFQ76" s="64"/>
      <c r="VFR76" s="64"/>
      <c r="VFS76" s="64"/>
      <c r="VFT76" s="64"/>
      <c r="VFU76" s="64"/>
      <c r="VFV76" s="64"/>
      <c r="VFW76" s="64"/>
      <c r="VFX76" s="64"/>
      <c r="VFY76" s="64"/>
      <c r="VFZ76" s="64"/>
      <c r="VGA76" s="64"/>
      <c r="VGB76" s="64"/>
      <c r="VGC76" s="64"/>
      <c r="VGD76" s="64"/>
      <c r="VGE76" s="64"/>
      <c r="VGF76" s="64"/>
      <c r="VGG76" s="64"/>
      <c r="VGH76" s="64"/>
      <c r="VGI76" s="64"/>
      <c r="VGJ76" s="64"/>
      <c r="VGK76" s="64"/>
      <c r="VGL76" s="64"/>
      <c r="VGM76" s="64"/>
      <c r="VGN76" s="64"/>
      <c r="VGO76" s="64"/>
      <c r="VGP76" s="64"/>
      <c r="VGQ76" s="64"/>
      <c r="VGR76" s="64"/>
      <c r="VGS76" s="64"/>
      <c r="VGT76" s="64"/>
      <c r="VGU76" s="64"/>
      <c r="VGV76" s="64"/>
      <c r="VGW76" s="64"/>
      <c r="VGX76" s="64"/>
      <c r="VGY76" s="64"/>
      <c r="VGZ76" s="64"/>
      <c r="VHA76" s="64"/>
      <c r="VHB76" s="64"/>
      <c r="VHC76" s="64"/>
      <c r="VHD76" s="64"/>
      <c r="VHE76" s="64"/>
      <c r="VHF76" s="64"/>
      <c r="VHG76" s="64"/>
      <c r="VHH76" s="64"/>
      <c r="VHI76" s="64"/>
      <c r="VHJ76" s="64"/>
      <c r="VHK76" s="64"/>
      <c r="VHL76" s="64"/>
      <c r="VHM76" s="64"/>
      <c r="VHN76" s="64"/>
      <c r="VHO76" s="64"/>
      <c r="VHP76" s="64"/>
      <c r="VHQ76" s="64"/>
      <c r="VHR76" s="64"/>
      <c r="VHS76" s="64"/>
      <c r="VHT76" s="64"/>
      <c r="VHU76" s="64"/>
      <c r="VHV76" s="64"/>
      <c r="VHW76" s="64"/>
      <c r="VHX76" s="64"/>
      <c r="VHY76" s="64"/>
      <c r="VHZ76" s="64"/>
      <c r="VIA76" s="64"/>
      <c r="VIB76" s="64"/>
      <c r="VIC76" s="64"/>
      <c r="VID76" s="64"/>
      <c r="VIE76" s="64"/>
      <c r="VIF76" s="64"/>
      <c r="VIG76" s="64"/>
      <c r="VIH76" s="64"/>
      <c r="VII76" s="64"/>
      <c r="VIJ76" s="64"/>
      <c r="VIK76" s="64"/>
      <c r="VIL76" s="64"/>
      <c r="VIM76" s="64"/>
      <c r="VIN76" s="64"/>
      <c r="VIO76" s="64"/>
      <c r="VIP76" s="64"/>
      <c r="VIQ76" s="64"/>
      <c r="VIR76" s="64"/>
      <c r="VIS76" s="64"/>
      <c r="VIT76" s="64"/>
      <c r="VIU76" s="64"/>
      <c r="VIV76" s="64"/>
      <c r="VIW76" s="64"/>
      <c r="VIX76" s="64"/>
      <c r="VIY76" s="64"/>
      <c r="VIZ76" s="64"/>
      <c r="VJA76" s="64"/>
      <c r="VJB76" s="64"/>
      <c r="VJC76" s="64"/>
      <c r="VJD76" s="64"/>
      <c r="VJE76" s="64"/>
      <c r="VJF76" s="64"/>
      <c r="VJG76" s="64"/>
      <c r="VJH76" s="64"/>
      <c r="VJI76" s="64"/>
      <c r="VJJ76" s="64"/>
      <c r="VJK76" s="64"/>
      <c r="VJL76" s="64"/>
      <c r="VJM76" s="64"/>
      <c r="VJN76" s="64"/>
      <c r="VJO76" s="64"/>
      <c r="VJP76" s="64"/>
      <c r="VJQ76" s="64"/>
      <c r="VJR76" s="64"/>
      <c r="VJS76" s="64"/>
      <c r="VJT76" s="64"/>
      <c r="VJU76" s="64"/>
      <c r="VJV76" s="64"/>
      <c r="VJW76" s="64"/>
      <c r="VJX76" s="64"/>
      <c r="VJY76" s="64"/>
      <c r="VJZ76" s="64"/>
      <c r="VKA76" s="64"/>
      <c r="VKB76" s="64"/>
      <c r="VKC76" s="64"/>
      <c r="VKD76" s="64"/>
      <c r="VKE76" s="64"/>
      <c r="VKF76" s="64"/>
      <c r="VKG76" s="64"/>
      <c r="VKH76" s="64"/>
      <c r="VKI76" s="64"/>
      <c r="VKJ76" s="64"/>
      <c r="VKK76" s="64"/>
      <c r="VKL76" s="64"/>
      <c r="VKM76" s="64"/>
      <c r="VKN76" s="64"/>
      <c r="VKO76" s="64"/>
      <c r="VKP76" s="64"/>
      <c r="VKQ76" s="64"/>
      <c r="VKR76" s="64"/>
      <c r="VKS76" s="64"/>
      <c r="VKT76" s="64"/>
      <c r="VKU76" s="64"/>
      <c r="VKV76" s="64"/>
      <c r="VKW76" s="64"/>
      <c r="VKX76" s="64"/>
      <c r="VKY76" s="64"/>
      <c r="VKZ76" s="64"/>
      <c r="VLA76" s="64"/>
      <c r="VLB76" s="64"/>
      <c r="VLC76" s="64"/>
      <c r="VLD76" s="64"/>
      <c r="VLE76" s="64"/>
      <c r="VLF76" s="64"/>
      <c r="VLG76" s="64"/>
      <c r="VLH76" s="64"/>
      <c r="VLI76" s="64"/>
      <c r="VLJ76" s="64"/>
      <c r="VLK76" s="64"/>
      <c r="VLL76" s="64"/>
      <c r="VLM76" s="64"/>
      <c r="VLN76" s="64"/>
      <c r="VLO76" s="64"/>
      <c r="VLP76" s="64"/>
      <c r="VLQ76" s="64"/>
      <c r="VLR76" s="64"/>
      <c r="VLS76" s="64"/>
      <c r="VLT76" s="64"/>
      <c r="VLU76" s="64"/>
      <c r="VLV76" s="64"/>
      <c r="VLW76" s="64"/>
      <c r="VLX76" s="64"/>
      <c r="VLY76" s="64"/>
      <c r="VLZ76" s="64"/>
      <c r="VMA76" s="64"/>
      <c r="VMB76" s="64"/>
      <c r="VMC76" s="64"/>
      <c r="VMD76" s="64"/>
      <c r="VME76" s="64"/>
      <c r="VMF76" s="64"/>
      <c r="VMG76" s="64"/>
      <c r="VMH76" s="64"/>
      <c r="VMI76" s="64"/>
      <c r="VMJ76" s="64"/>
      <c r="VMK76" s="64"/>
      <c r="VML76" s="64"/>
      <c r="VMM76" s="64"/>
      <c r="VMN76" s="64"/>
      <c r="VMO76" s="64"/>
      <c r="VMP76" s="64"/>
      <c r="VMQ76" s="64"/>
      <c r="VMR76" s="64"/>
      <c r="VMS76" s="64"/>
      <c r="VMT76" s="64"/>
      <c r="VMU76" s="64"/>
      <c r="VMV76" s="64"/>
      <c r="VMW76" s="64"/>
      <c r="VMX76" s="64"/>
      <c r="VMY76" s="64"/>
      <c r="VMZ76" s="64"/>
      <c r="VNA76" s="64"/>
      <c r="VNB76" s="64"/>
      <c r="VNC76" s="64"/>
      <c r="VND76" s="64"/>
      <c r="VNE76" s="64"/>
      <c r="VNF76" s="64"/>
      <c r="VNG76" s="64"/>
      <c r="VNH76" s="64"/>
      <c r="VNI76" s="64"/>
      <c r="VNJ76" s="64"/>
      <c r="VNK76" s="64"/>
      <c r="VNL76" s="64"/>
      <c r="VNM76" s="64"/>
      <c r="VNN76" s="64"/>
      <c r="VNO76" s="64"/>
      <c r="VNP76" s="64"/>
      <c r="VNQ76" s="64"/>
      <c r="VNR76" s="64"/>
      <c r="VNS76" s="64"/>
      <c r="VNT76" s="64"/>
      <c r="VNU76" s="64"/>
      <c r="VNV76" s="64"/>
      <c r="VNW76" s="64"/>
      <c r="VNX76" s="64"/>
      <c r="VNY76" s="64"/>
      <c r="VNZ76" s="64"/>
      <c r="VOA76" s="64"/>
      <c r="VOB76" s="64"/>
      <c r="VOC76" s="64"/>
      <c r="VOD76" s="64"/>
      <c r="VOE76" s="64"/>
      <c r="VOF76" s="64"/>
      <c r="VOG76" s="64"/>
      <c r="VOH76" s="64"/>
      <c r="VOI76" s="64"/>
      <c r="VOJ76" s="64"/>
      <c r="VOK76" s="64"/>
      <c r="VOL76" s="64"/>
      <c r="VOM76" s="64"/>
      <c r="VON76" s="64"/>
      <c r="VOO76" s="64"/>
      <c r="VOP76" s="64"/>
      <c r="VOQ76" s="64"/>
      <c r="VOR76" s="64"/>
      <c r="VOS76" s="64"/>
      <c r="VOT76" s="64"/>
      <c r="VOU76" s="64"/>
      <c r="VOV76" s="64"/>
      <c r="VOW76" s="64"/>
      <c r="VOX76" s="64"/>
      <c r="VOY76" s="64"/>
      <c r="VOZ76" s="64"/>
      <c r="VPA76" s="64"/>
      <c r="VPB76" s="64"/>
      <c r="VPC76" s="64"/>
      <c r="VPD76" s="64"/>
      <c r="VPE76" s="64"/>
      <c r="VPF76" s="64"/>
      <c r="VPG76" s="64"/>
      <c r="VPH76" s="64"/>
      <c r="VPI76" s="64"/>
      <c r="VPJ76" s="64"/>
      <c r="VPK76" s="64"/>
      <c r="VPL76" s="64"/>
      <c r="VPM76" s="64"/>
      <c r="VPN76" s="64"/>
      <c r="VPO76" s="64"/>
      <c r="VPP76" s="64"/>
      <c r="VPQ76" s="64"/>
      <c r="VPR76" s="64"/>
      <c r="VPS76" s="64"/>
      <c r="VPT76" s="64"/>
      <c r="VPU76" s="64"/>
      <c r="VPV76" s="64"/>
      <c r="VPW76" s="64"/>
      <c r="VPX76" s="64"/>
      <c r="VPY76" s="64"/>
      <c r="VPZ76" s="64"/>
      <c r="VQA76" s="64"/>
      <c r="VQB76" s="64"/>
      <c r="VQC76" s="64"/>
      <c r="VQD76" s="64"/>
      <c r="VQE76" s="64"/>
      <c r="VQF76" s="64"/>
      <c r="VQG76" s="64"/>
      <c r="VQH76" s="64"/>
      <c r="VQI76" s="64"/>
      <c r="VQJ76" s="64"/>
      <c r="VQK76" s="64"/>
      <c r="VQL76" s="64"/>
      <c r="VQM76" s="64"/>
      <c r="VQN76" s="64"/>
      <c r="VQO76" s="64"/>
      <c r="VQP76" s="64"/>
      <c r="VQQ76" s="64"/>
      <c r="VQR76" s="64"/>
      <c r="VQS76" s="64"/>
      <c r="VQT76" s="64"/>
      <c r="VQU76" s="64"/>
      <c r="VQV76" s="64"/>
      <c r="VQW76" s="64"/>
      <c r="VQX76" s="64"/>
      <c r="VQY76" s="64"/>
      <c r="VQZ76" s="64"/>
      <c r="VRA76" s="64"/>
      <c r="VRB76" s="64"/>
      <c r="VRC76" s="64"/>
      <c r="VRD76" s="64"/>
      <c r="VRE76" s="64"/>
      <c r="VRF76" s="64"/>
      <c r="VRG76" s="64"/>
      <c r="VRH76" s="64"/>
      <c r="VRI76" s="64"/>
      <c r="VRJ76" s="64"/>
      <c r="VRK76" s="64"/>
      <c r="VRL76" s="64"/>
      <c r="VRM76" s="64"/>
      <c r="VRN76" s="64"/>
      <c r="VRO76" s="64"/>
      <c r="VRP76" s="64"/>
      <c r="VRQ76" s="64"/>
      <c r="VRR76" s="64"/>
      <c r="VRS76" s="64"/>
      <c r="VRT76" s="64"/>
      <c r="VRU76" s="64"/>
      <c r="VRV76" s="64"/>
      <c r="VRW76" s="64"/>
      <c r="VRX76" s="64"/>
      <c r="VRY76" s="64"/>
      <c r="VRZ76" s="64"/>
      <c r="VSA76" s="64"/>
      <c r="VSB76" s="64"/>
      <c r="VSC76" s="64"/>
      <c r="VSD76" s="64"/>
      <c r="VSE76" s="64"/>
      <c r="VSF76" s="64"/>
      <c r="VSG76" s="64"/>
      <c r="VSH76" s="64"/>
      <c r="VSI76" s="64"/>
      <c r="VSJ76" s="64"/>
      <c r="VSK76" s="64"/>
      <c r="VSL76" s="64"/>
      <c r="VSM76" s="64"/>
      <c r="VSN76" s="64"/>
      <c r="VSO76" s="64"/>
      <c r="VSP76" s="64"/>
      <c r="VSQ76" s="64"/>
      <c r="VSR76" s="64"/>
      <c r="VSS76" s="64"/>
      <c r="VST76" s="64"/>
      <c r="VSU76" s="64"/>
      <c r="VSV76" s="64"/>
      <c r="VSW76" s="64"/>
      <c r="VSX76" s="64"/>
      <c r="VSY76" s="64"/>
      <c r="VSZ76" s="64"/>
      <c r="VTA76" s="64"/>
      <c r="VTB76" s="64"/>
      <c r="VTC76" s="64"/>
      <c r="VTD76" s="64"/>
      <c r="VTE76" s="64"/>
      <c r="VTF76" s="64"/>
      <c r="VTG76" s="64"/>
      <c r="VTH76" s="64"/>
      <c r="VTI76" s="64"/>
      <c r="VTJ76" s="64"/>
      <c r="VTK76" s="64"/>
      <c r="VTL76" s="64"/>
      <c r="VTM76" s="64"/>
      <c r="VTN76" s="64"/>
      <c r="VTO76" s="64"/>
      <c r="VTP76" s="64"/>
      <c r="VTQ76" s="64"/>
      <c r="VTR76" s="64"/>
      <c r="VTS76" s="64"/>
      <c r="VTT76" s="64"/>
      <c r="VTU76" s="64"/>
      <c r="VTV76" s="64"/>
      <c r="VTW76" s="64"/>
      <c r="VTX76" s="64"/>
      <c r="VTY76" s="64"/>
      <c r="VTZ76" s="64"/>
      <c r="VUA76" s="64"/>
      <c r="VUB76" s="64"/>
      <c r="VUC76" s="64"/>
      <c r="VUD76" s="64"/>
      <c r="VUE76" s="64"/>
      <c r="VUF76" s="64"/>
      <c r="VUG76" s="64"/>
      <c r="VUH76" s="64"/>
      <c r="VUI76" s="64"/>
      <c r="VUJ76" s="64"/>
      <c r="VUK76" s="64"/>
      <c r="VUL76" s="64"/>
      <c r="VUM76" s="64"/>
      <c r="VUN76" s="64"/>
      <c r="VUO76" s="64"/>
      <c r="VUP76" s="64"/>
      <c r="VUQ76" s="64"/>
      <c r="VUR76" s="64"/>
      <c r="VUS76" s="64"/>
      <c r="VUT76" s="64"/>
      <c r="VUU76" s="64"/>
      <c r="VUV76" s="64"/>
      <c r="VUW76" s="64"/>
      <c r="VUX76" s="64"/>
      <c r="VUY76" s="64"/>
      <c r="VUZ76" s="64"/>
      <c r="VVA76" s="64"/>
      <c r="VVB76" s="64"/>
      <c r="VVC76" s="64"/>
      <c r="VVD76" s="64"/>
      <c r="VVE76" s="64"/>
      <c r="VVF76" s="64"/>
      <c r="VVG76" s="64"/>
      <c r="VVH76" s="64"/>
      <c r="VVI76" s="64"/>
      <c r="VVJ76" s="64"/>
      <c r="VVK76" s="64"/>
      <c r="VVL76" s="64"/>
      <c r="VVM76" s="64"/>
      <c r="VVN76" s="64"/>
      <c r="VVO76" s="64"/>
      <c r="VVP76" s="64"/>
      <c r="VVQ76" s="64"/>
      <c r="VVR76" s="64"/>
      <c r="VVS76" s="64"/>
      <c r="VVT76" s="64"/>
      <c r="VVU76" s="64"/>
      <c r="VVV76" s="64"/>
      <c r="VVW76" s="64"/>
      <c r="VVX76" s="64"/>
      <c r="VVY76" s="64"/>
      <c r="VVZ76" s="64"/>
      <c r="VWA76" s="64"/>
      <c r="VWB76" s="64"/>
      <c r="VWC76" s="64"/>
      <c r="VWD76" s="64"/>
      <c r="VWE76" s="64"/>
      <c r="VWF76" s="64"/>
      <c r="VWG76" s="64"/>
      <c r="VWH76" s="64"/>
      <c r="VWI76" s="64"/>
      <c r="VWJ76" s="64"/>
      <c r="VWK76" s="64"/>
      <c r="VWL76" s="64"/>
      <c r="VWM76" s="64"/>
      <c r="VWN76" s="64"/>
      <c r="VWO76" s="64"/>
      <c r="VWP76" s="64"/>
      <c r="VWQ76" s="64"/>
      <c r="VWR76" s="64"/>
      <c r="VWS76" s="64"/>
      <c r="VWT76" s="64"/>
      <c r="VWU76" s="64"/>
      <c r="VWV76" s="64"/>
      <c r="VWW76" s="64"/>
      <c r="VWX76" s="64"/>
      <c r="VWY76" s="64"/>
      <c r="VWZ76" s="64"/>
      <c r="VXA76" s="64"/>
      <c r="VXB76" s="64"/>
      <c r="VXC76" s="64"/>
      <c r="VXD76" s="64"/>
      <c r="VXE76" s="64"/>
      <c r="VXF76" s="64"/>
      <c r="VXG76" s="64"/>
      <c r="VXH76" s="64"/>
      <c r="VXI76" s="64"/>
      <c r="VXJ76" s="64"/>
      <c r="VXK76" s="64"/>
      <c r="VXL76" s="64"/>
      <c r="VXM76" s="64"/>
      <c r="VXN76" s="64"/>
      <c r="VXO76" s="64"/>
      <c r="VXP76" s="64"/>
      <c r="VXQ76" s="64"/>
      <c r="VXR76" s="64"/>
      <c r="VXS76" s="64"/>
      <c r="VXT76" s="64"/>
      <c r="VXU76" s="64"/>
      <c r="VXV76" s="64"/>
      <c r="VXW76" s="64"/>
      <c r="VXX76" s="64"/>
      <c r="VXY76" s="64"/>
      <c r="VXZ76" s="64"/>
      <c r="VYA76" s="64"/>
      <c r="VYB76" s="64"/>
      <c r="VYC76" s="64"/>
      <c r="VYD76" s="64"/>
      <c r="VYE76" s="64"/>
      <c r="VYF76" s="64"/>
      <c r="VYG76" s="64"/>
      <c r="VYH76" s="64"/>
      <c r="VYI76" s="64"/>
      <c r="VYJ76" s="64"/>
      <c r="VYK76" s="64"/>
      <c r="VYL76" s="64"/>
      <c r="VYM76" s="64"/>
      <c r="VYN76" s="64"/>
      <c r="VYO76" s="64"/>
      <c r="VYP76" s="64"/>
      <c r="VYQ76" s="64"/>
      <c r="VYR76" s="64"/>
      <c r="VYS76" s="64"/>
      <c r="VYT76" s="64"/>
      <c r="VYU76" s="64"/>
      <c r="VYV76" s="64"/>
      <c r="VYW76" s="64"/>
      <c r="VYX76" s="64"/>
      <c r="VYY76" s="64"/>
      <c r="VYZ76" s="64"/>
      <c r="VZA76" s="64"/>
      <c r="VZB76" s="64"/>
      <c r="VZC76" s="64"/>
      <c r="VZD76" s="64"/>
      <c r="VZE76" s="64"/>
      <c r="VZF76" s="64"/>
      <c r="VZG76" s="64"/>
      <c r="VZH76" s="64"/>
      <c r="VZI76" s="64"/>
      <c r="VZJ76" s="64"/>
      <c r="VZK76" s="64"/>
      <c r="VZL76" s="64"/>
      <c r="VZM76" s="64"/>
      <c r="VZN76" s="64"/>
      <c r="VZO76" s="64"/>
      <c r="VZP76" s="64"/>
      <c r="VZQ76" s="64"/>
      <c r="VZR76" s="64"/>
      <c r="VZS76" s="64"/>
      <c r="VZT76" s="64"/>
      <c r="VZU76" s="64"/>
      <c r="VZV76" s="64"/>
      <c r="VZW76" s="64"/>
      <c r="VZX76" s="64"/>
      <c r="VZY76" s="64"/>
      <c r="VZZ76" s="64"/>
      <c r="WAA76" s="64"/>
      <c r="WAB76" s="64"/>
      <c r="WAC76" s="64"/>
      <c r="WAD76" s="64"/>
      <c r="WAE76" s="64"/>
      <c r="WAF76" s="64"/>
      <c r="WAG76" s="64"/>
      <c r="WAH76" s="64"/>
      <c r="WAI76" s="64"/>
      <c r="WAJ76" s="64"/>
      <c r="WAK76" s="64"/>
      <c r="WAL76" s="64"/>
      <c r="WAM76" s="64"/>
      <c r="WAN76" s="64"/>
      <c r="WAO76" s="64"/>
      <c r="WAP76" s="64"/>
      <c r="WAQ76" s="64"/>
      <c r="WAR76" s="64"/>
      <c r="WAS76" s="64"/>
      <c r="WAT76" s="64"/>
      <c r="WAU76" s="64"/>
      <c r="WAV76" s="64"/>
      <c r="WAW76" s="64"/>
      <c r="WAX76" s="64"/>
      <c r="WAY76" s="64"/>
      <c r="WAZ76" s="64"/>
      <c r="WBA76" s="64"/>
      <c r="WBB76" s="64"/>
      <c r="WBC76" s="64"/>
      <c r="WBD76" s="64"/>
      <c r="WBE76" s="64"/>
      <c r="WBF76" s="64"/>
      <c r="WBG76" s="64"/>
      <c r="WBH76" s="64"/>
      <c r="WBI76" s="64"/>
      <c r="WBJ76" s="64"/>
      <c r="WBK76" s="64"/>
      <c r="WBL76" s="64"/>
      <c r="WBM76" s="64"/>
      <c r="WBN76" s="64"/>
      <c r="WBO76" s="64"/>
      <c r="WBP76" s="64"/>
      <c r="WBQ76" s="64"/>
      <c r="WBR76" s="64"/>
      <c r="WBS76" s="64"/>
      <c r="WBT76" s="64"/>
      <c r="WBU76" s="64"/>
      <c r="WBV76" s="64"/>
      <c r="WBW76" s="64"/>
      <c r="WBX76" s="64"/>
      <c r="WBY76" s="64"/>
      <c r="WBZ76" s="64"/>
      <c r="WCA76" s="64"/>
      <c r="WCB76" s="64"/>
      <c r="WCC76" s="64"/>
      <c r="WCD76" s="64"/>
      <c r="WCE76" s="64"/>
      <c r="WCF76" s="64"/>
      <c r="WCG76" s="64"/>
      <c r="WCH76" s="64"/>
      <c r="WCI76" s="64"/>
      <c r="WCJ76" s="64"/>
      <c r="WCK76" s="64"/>
      <c r="WCL76" s="64"/>
      <c r="WCM76" s="64"/>
      <c r="WCN76" s="64"/>
      <c r="WCO76" s="64"/>
      <c r="WCP76" s="64"/>
      <c r="WCQ76" s="64"/>
      <c r="WCR76" s="64"/>
      <c r="WCS76" s="64"/>
      <c r="WCT76" s="64"/>
      <c r="WCU76" s="64"/>
      <c r="WCV76" s="64"/>
      <c r="WCW76" s="64"/>
      <c r="WCX76" s="64"/>
      <c r="WCY76" s="64"/>
      <c r="WCZ76" s="64"/>
      <c r="WDA76" s="64"/>
      <c r="WDB76" s="64"/>
      <c r="WDC76" s="64"/>
      <c r="WDD76" s="64"/>
      <c r="WDE76" s="64"/>
      <c r="WDF76" s="64"/>
      <c r="WDG76" s="64"/>
      <c r="WDH76" s="64"/>
      <c r="WDI76" s="64"/>
      <c r="WDJ76" s="64"/>
      <c r="WDK76" s="64"/>
      <c r="WDL76" s="64"/>
      <c r="WDM76" s="64"/>
      <c r="WDN76" s="64"/>
      <c r="WDO76" s="64"/>
      <c r="WDP76" s="64"/>
      <c r="WDQ76" s="64"/>
      <c r="WDR76" s="64"/>
      <c r="WDS76" s="64"/>
      <c r="WDT76" s="64"/>
      <c r="WDU76" s="64"/>
      <c r="WDV76" s="64"/>
      <c r="WDW76" s="64"/>
      <c r="WDX76" s="64"/>
      <c r="WDY76" s="64"/>
      <c r="WDZ76" s="64"/>
      <c r="WEA76" s="64"/>
      <c r="WEB76" s="64"/>
      <c r="WEC76" s="64"/>
      <c r="WED76" s="64"/>
      <c r="WEE76" s="64"/>
      <c r="WEF76" s="64"/>
      <c r="WEG76" s="64"/>
      <c r="WEH76" s="64"/>
      <c r="WEI76" s="64"/>
      <c r="WEJ76" s="64"/>
      <c r="WEK76" s="64"/>
      <c r="WEL76" s="64"/>
      <c r="WEM76" s="64"/>
      <c r="WEN76" s="64"/>
      <c r="WEO76" s="64"/>
      <c r="WEP76" s="64"/>
      <c r="WEQ76" s="64"/>
      <c r="WER76" s="64"/>
      <c r="WES76" s="64"/>
      <c r="WET76" s="64"/>
      <c r="WEU76" s="64"/>
      <c r="WEV76" s="64"/>
      <c r="WEW76" s="64"/>
      <c r="WEX76" s="64"/>
      <c r="WEY76" s="64"/>
      <c r="WEZ76" s="64"/>
      <c r="WFA76" s="64"/>
      <c r="WFB76" s="64"/>
      <c r="WFC76" s="64"/>
      <c r="WFD76" s="64"/>
      <c r="WFE76" s="64"/>
      <c r="WFF76" s="64"/>
      <c r="WFG76" s="64"/>
      <c r="WFH76" s="64"/>
      <c r="WFI76" s="64"/>
      <c r="WFJ76" s="64"/>
      <c r="WFK76" s="64"/>
      <c r="WFL76" s="64"/>
      <c r="WFM76" s="64"/>
      <c r="WFN76" s="64"/>
      <c r="WFO76" s="64"/>
      <c r="WFP76" s="64"/>
      <c r="WFQ76" s="64"/>
      <c r="WFR76" s="64"/>
      <c r="WFS76" s="64"/>
      <c r="WFT76" s="64"/>
      <c r="WFU76" s="64"/>
      <c r="WFV76" s="64"/>
      <c r="WFW76" s="64"/>
      <c r="WFX76" s="64"/>
      <c r="WFY76" s="64"/>
      <c r="WFZ76" s="64"/>
      <c r="WGA76" s="64"/>
      <c r="WGB76" s="64"/>
      <c r="WGC76" s="64"/>
      <c r="WGD76" s="64"/>
      <c r="WGE76" s="64"/>
      <c r="WGF76" s="64"/>
      <c r="WGG76" s="64"/>
      <c r="WGH76" s="64"/>
      <c r="WGI76" s="64"/>
      <c r="WGJ76" s="64"/>
      <c r="WGK76" s="64"/>
      <c r="WGL76" s="64"/>
      <c r="WGM76" s="64"/>
      <c r="WGN76" s="64"/>
      <c r="WGO76" s="64"/>
      <c r="WGP76" s="64"/>
      <c r="WGQ76" s="64"/>
      <c r="WGR76" s="64"/>
      <c r="WGS76" s="64"/>
      <c r="WGT76" s="64"/>
      <c r="WGU76" s="64"/>
      <c r="WGV76" s="64"/>
      <c r="WGW76" s="64"/>
      <c r="WGX76" s="64"/>
      <c r="WGY76" s="64"/>
      <c r="WGZ76" s="64"/>
      <c r="WHA76" s="64"/>
      <c r="WHB76" s="64"/>
      <c r="WHC76" s="64"/>
      <c r="WHD76" s="64"/>
      <c r="WHE76" s="64"/>
      <c r="WHF76" s="64"/>
      <c r="WHG76" s="64"/>
      <c r="WHH76" s="64"/>
      <c r="WHI76" s="64"/>
      <c r="WHJ76" s="64"/>
      <c r="WHK76" s="64"/>
      <c r="WHL76" s="64"/>
      <c r="WHM76" s="64"/>
      <c r="WHN76" s="64"/>
      <c r="WHO76" s="64"/>
      <c r="WHP76" s="64"/>
      <c r="WHQ76" s="64"/>
      <c r="WHR76" s="64"/>
      <c r="WHS76" s="64"/>
      <c r="WHT76" s="64"/>
      <c r="WHU76" s="64"/>
      <c r="WHV76" s="64"/>
      <c r="WHW76" s="64"/>
      <c r="WHX76" s="64"/>
      <c r="WHY76" s="64"/>
      <c r="WHZ76" s="64"/>
      <c r="WIA76" s="64"/>
      <c r="WIB76" s="64"/>
      <c r="WIC76" s="64"/>
      <c r="WID76" s="64"/>
      <c r="WIE76" s="64"/>
      <c r="WIF76" s="64"/>
      <c r="WIG76" s="64"/>
      <c r="WIH76" s="64"/>
      <c r="WII76" s="64"/>
      <c r="WIJ76" s="64"/>
      <c r="WIK76" s="64"/>
      <c r="WIL76" s="64"/>
      <c r="WIM76" s="64"/>
      <c r="WIN76" s="64"/>
      <c r="WIO76" s="64"/>
      <c r="WIP76" s="64"/>
      <c r="WIQ76" s="64"/>
      <c r="WIR76" s="64"/>
      <c r="WIS76" s="64"/>
      <c r="WIT76" s="64"/>
      <c r="WIU76" s="64"/>
      <c r="WIV76" s="64"/>
      <c r="WIW76" s="64"/>
      <c r="WIX76" s="64"/>
      <c r="WIY76" s="64"/>
      <c r="WIZ76" s="64"/>
      <c r="WJA76" s="64"/>
      <c r="WJB76" s="64"/>
      <c r="WJC76" s="64"/>
      <c r="WJD76" s="64"/>
      <c r="WJE76" s="64"/>
      <c r="WJF76" s="64"/>
      <c r="WJG76" s="64"/>
      <c r="WJH76" s="64"/>
      <c r="WJI76" s="64"/>
      <c r="WJJ76" s="64"/>
      <c r="WJK76" s="64"/>
      <c r="WJL76" s="64"/>
      <c r="WJM76" s="64"/>
      <c r="WJN76" s="64"/>
      <c r="WJO76" s="64"/>
      <c r="WJP76" s="64"/>
      <c r="WJQ76" s="64"/>
      <c r="WJR76" s="64"/>
      <c r="WJS76" s="64"/>
      <c r="WJT76" s="64"/>
      <c r="WJU76" s="64"/>
      <c r="WJV76" s="64"/>
      <c r="WJW76" s="64"/>
      <c r="WJX76" s="64"/>
      <c r="WJY76" s="64"/>
      <c r="WJZ76" s="64"/>
      <c r="WKA76" s="64"/>
      <c r="WKB76" s="64"/>
      <c r="WKC76" s="64"/>
      <c r="WKD76" s="64"/>
      <c r="WKE76" s="64"/>
      <c r="WKF76" s="64"/>
      <c r="WKG76" s="64"/>
      <c r="WKH76" s="64"/>
      <c r="WKI76" s="64"/>
      <c r="WKJ76" s="64"/>
      <c r="WKK76" s="64"/>
      <c r="WKL76" s="64"/>
      <c r="WKM76" s="64"/>
      <c r="WKN76" s="64"/>
      <c r="WKO76" s="64"/>
      <c r="WKP76" s="64"/>
      <c r="WKQ76" s="64"/>
      <c r="WKR76" s="64"/>
      <c r="WKS76" s="64"/>
      <c r="WKT76" s="64"/>
      <c r="WKU76" s="64"/>
      <c r="WKV76" s="64"/>
      <c r="WKW76" s="64"/>
      <c r="WKX76" s="64"/>
      <c r="WKY76" s="64"/>
      <c r="WKZ76" s="64"/>
      <c r="WLA76" s="64"/>
      <c r="WLB76" s="64"/>
      <c r="WLC76" s="64"/>
      <c r="WLD76" s="64"/>
      <c r="WLE76" s="64"/>
      <c r="WLF76" s="64"/>
      <c r="WLG76" s="64"/>
      <c r="WLH76" s="64"/>
      <c r="WLI76" s="64"/>
      <c r="WLJ76" s="64"/>
      <c r="WLK76" s="64"/>
      <c r="WLL76" s="64"/>
      <c r="WLM76" s="64"/>
      <c r="WLN76" s="64"/>
      <c r="WLO76" s="64"/>
      <c r="WLP76" s="64"/>
      <c r="WLQ76" s="64"/>
      <c r="WLR76" s="64"/>
      <c r="WLS76" s="64"/>
      <c r="WLT76" s="64"/>
      <c r="WLU76" s="64"/>
      <c r="WLV76" s="64"/>
      <c r="WLW76" s="64"/>
      <c r="WLX76" s="64"/>
      <c r="WLY76" s="64"/>
      <c r="WLZ76" s="64"/>
      <c r="WMA76" s="64"/>
      <c r="WMB76" s="64"/>
      <c r="WMC76" s="64"/>
      <c r="WMD76" s="64"/>
      <c r="WME76" s="64"/>
      <c r="WMF76" s="64"/>
      <c r="WMG76" s="64"/>
      <c r="WMH76" s="64"/>
      <c r="WMI76" s="64"/>
      <c r="WMJ76" s="64"/>
      <c r="WMK76" s="64"/>
      <c r="WML76" s="64"/>
      <c r="WMM76" s="64"/>
      <c r="WMN76" s="64"/>
      <c r="WMO76" s="64"/>
      <c r="WMP76" s="64"/>
      <c r="WMQ76" s="64"/>
      <c r="WMR76" s="64"/>
      <c r="WMS76" s="64"/>
      <c r="WMT76" s="64"/>
      <c r="WMU76" s="64"/>
      <c r="WMV76" s="64"/>
      <c r="WMW76" s="64"/>
      <c r="WMX76" s="64"/>
      <c r="WMY76" s="64"/>
      <c r="WMZ76" s="64"/>
      <c r="WNA76" s="64"/>
      <c r="WNB76" s="64"/>
      <c r="WNC76" s="64"/>
      <c r="WND76" s="64"/>
      <c r="WNE76" s="64"/>
      <c r="WNF76" s="64"/>
      <c r="WNG76" s="64"/>
      <c r="WNH76" s="64"/>
      <c r="WNI76" s="64"/>
      <c r="WNJ76" s="64"/>
      <c r="WNK76" s="64"/>
      <c r="WNL76" s="64"/>
      <c r="WNM76" s="64"/>
      <c r="WNN76" s="64"/>
      <c r="WNO76" s="64"/>
      <c r="WNP76" s="64"/>
      <c r="WNQ76" s="64"/>
      <c r="WNR76" s="64"/>
      <c r="WNS76" s="64"/>
      <c r="WNT76" s="64"/>
      <c r="WNU76" s="64"/>
      <c r="WNV76" s="64"/>
      <c r="WNW76" s="64"/>
      <c r="WNX76" s="64"/>
      <c r="WNY76" s="64"/>
      <c r="WNZ76" s="64"/>
      <c r="WOA76" s="64"/>
      <c r="WOB76" s="64"/>
      <c r="WOC76" s="64"/>
      <c r="WOD76" s="64"/>
      <c r="WOE76" s="64"/>
      <c r="WOF76" s="64"/>
      <c r="WOG76" s="64"/>
      <c r="WOH76" s="64"/>
      <c r="WOI76" s="64"/>
      <c r="WOJ76" s="64"/>
      <c r="WOK76" s="64"/>
      <c r="WOL76" s="64"/>
      <c r="WOM76" s="64"/>
      <c r="WON76" s="64"/>
      <c r="WOO76" s="64"/>
      <c r="WOP76" s="64"/>
      <c r="WOQ76" s="64"/>
      <c r="WOR76" s="64"/>
      <c r="WOS76" s="64"/>
      <c r="WOT76" s="64"/>
      <c r="WOU76" s="64"/>
      <c r="WOV76" s="64"/>
      <c r="WOW76" s="64"/>
      <c r="WOX76" s="64"/>
      <c r="WOY76" s="64"/>
      <c r="WOZ76" s="64"/>
      <c r="WPA76" s="64"/>
      <c r="WPB76" s="64"/>
      <c r="WPC76" s="64"/>
      <c r="WPD76" s="64"/>
      <c r="WPE76" s="64"/>
      <c r="WPF76" s="64"/>
      <c r="WPG76" s="64"/>
      <c r="WPH76" s="64"/>
      <c r="WPI76" s="64"/>
      <c r="WPJ76" s="64"/>
      <c r="WPK76" s="64"/>
      <c r="WPL76" s="64"/>
      <c r="WPM76" s="64"/>
      <c r="WPN76" s="64"/>
      <c r="WPO76" s="64"/>
      <c r="WPP76" s="64"/>
      <c r="WPQ76" s="64"/>
      <c r="WPR76" s="64"/>
      <c r="WPS76" s="64"/>
      <c r="WPT76" s="64"/>
      <c r="WPU76" s="64"/>
      <c r="WPV76" s="64"/>
      <c r="WPW76" s="64"/>
      <c r="WPX76" s="64"/>
      <c r="WPY76" s="64"/>
      <c r="WPZ76" s="64"/>
      <c r="WQA76" s="64"/>
      <c r="WQB76" s="64"/>
      <c r="WQC76" s="64"/>
      <c r="WQD76" s="64"/>
      <c r="WQE76" s="64"/>
      <c r="WQF76" s="64"/>
      <c r="WQG76" s="64"/>
      <c r="WQH76" s="64"/>
      <c r="WQI76" s="64"/>
      <c r="WQJ76" s="64"/>
      <c r="WQK76" s="64"/>
      <c r="WQL76" s="64"/>
      <c r="WQM76" s="64"/>
      <c r="WQN76" s="64"/>
      <c r="WQO76" s="64"/>
      <c r="WQP76" s="64"/>
      <c r="WQQ76" s="64"/>
      <c r="WQR76" s="64"/>
      <c r="WQS76" s="64"/>
      <c r="WQT76" s="64"/>
      <c r="WQU76" s="64"/>
      <c r="WQV76" s="64"/>
      <c r="WQW76" s="64"/>
      <c r="WQX76" s="64"/>
      <c r="WQY76" s="64"/>
      <c r="WQZ76" s="64"/>
      <c r="WRA76" s="64"/>
      <c r="WRB76" s="64"/>
      <c r="WRC76" s="64"/>
      <c r="WRD76" s="64"/>
      <c r="WRE76" s="64"/>
      <c r="WRF76" s="64"/>
      <c r="WRG76" s="64"/>
      <c r="WRH76" s="64"/>
      <c r="WRI76" s="64"/>
      <c r="WRJ76" s="64"/>
      <c r="WRK76" s="64"/>
      <c r="WRL76" s="64"/>
      <c r="WRM76" s="64"/>
      <c r="WRN76" s="64"/>
      <c r="WRO76" s="64"/>
      <c r="WRP76" s="64"/>
      <c r="WRQ76" s="64"/>
      <c r="WRR76" s="64"/>
      <c r="WRS76" s="64"/>
      <c r="WRT76" s="64"/>
      <c r="WRU76" s="64"/>
      <c r="WRV76" s="64"/>
      <c r="WRW76" s="64"/>
      <c r="WRX76" s="64"/>
      <c r="WRY76" s="64"/>
      <c r="WRZ76" s="64"/>
      <c r="WSA76" s="64"/>
      <c r="WSB76" s="64"/>
      <c r="WSC76" s="64"/>
      <c r="WSD76" s="64"/>
      <c r="WSE76" s="64"/>
      <c r="WSF76" s="64"/>
      <c r="WSG76" s="64"/>
      <c r="WSH76" s="64"/>
      <c r="WSI76" s="64"/>
      <c r="WSJ76" s="64"/>
      <c r="WSK76" s="64"/>
      <c r="WSL76" s="64"/>
      <c r="WSM76" s="64"/>
      <c r="WSN76" s="64"/>
      <c r="WSO76" s="64"/>
      <c r="WSP76" s="64"/>
      <c r="WSQ76" s="64"/>
      <c r="WSR76" s="64"/>
      <c r="WSS76" s="64"/>
      <c r="WST76" s="64"/>
      <c r="WSU76" s="64"/>
      <c r="WSV76" s="64"/>
      <c r="WSW76" s="64"/>
      <c r="WSX76" s="64"/>
      <c r="WSY76" s="64"/>
      <c r="WSZ76" s="64"/>
      <c r="WTA76" s="64"/>
      <c r="WTB76" s="64"/>
      <c r="WTC76" s="64"/>
      <c r="WTD76" s="64"/>
      <c r="WTE76" s="64"/>
      <c r="WTF76" s="64"/>
      <c r="WTG76" s="64"/>
      <c r="WTH76" s="64"/>
      <c r="WTI76" s="64"/>
      <c r="WTJ76" s="64"/>
      <c r="WTK76" s="64"/>
      <c r="WTL76" s="64"/>
      <c r="WTM76" s="64"/>
      <c r="WTN76" s="64"/>
      <c r="WTO76" s="64"/>
      <c r="WTP76" s="64"/>
      <c r="WTQ76" s="64"/>
      <c r="WTR76" s="64"/>
      <c r="WTS76" s="64"/>
      <c r="WTT76" s="64"/>
      <c r="WTU76" s="64"/>
      <c r="WTV76" s="64"/>
      <c r="WTW76" s="64"/>
      <c r="WTX76" s="64"/>
      <c r="WTY76" s="64"/>
      <c r="WTZ76" s="64"/>
      <c r="WUA76" s="64"/>
      <c r="WUB76" s="64"/>
      <c r="WUC76" s="64"/>
      <c r="WUD76" s="64"/>
      <c r="WUE76" s="64"/>
      <c r="WUF76" s="64"/>
      <c r="WUG76" s="64"/>
      <c r="WUH76" s="64"/>
      <c r="WUI76" s="64"/>
      <c r="WUJ76" s="64"/>
      <c r="WUK76" s="64"/>
      <c r="WUL76" s="64"/>
      <c r="WUM76" s="64"/>
      <c r="WUN76" s="64"/>
      <c r="WUO76" s="64"/>
      <c r="WUP76" s="64"/>
      <c r="WUQ76" s="64"/>
      <c r="WUR76" s="64"/>
      <c r="WUS76" s="64"/>
      <c r="WUT76" s="64"/>
      <c r="WUU76" s="64"/>
      <c r="WUV76" s="64"/>
      <c r="WUW76" s="64"/>
      <c r="WUX76" s="64"/>
      <c r="WUY76" s="64"/>
      <c r="WUZ76" s="64"/>
      <c r="WVA76" s="64"/>
      <c r="WVB76" s="64"/>
      <c r="WVC76" s="64"/>
      <c r="WVD76" s="64"/>
      <c r="WVE76" s="64"/>
      <c r="WVF76" s="64"/>
      <c r="WVG76" s="64"/>
      <c r="WVH76" s="64"/>
      <c r="WVI76" s="64"/>
      <c r="WVJ76" s="64"/>
      <c r="WVK76" s="64"/>
      <c r="WVL76" s="64"/>
      <c r="WVM76" s="64"/>
      <c r="WVN76" s="64"/>
      <c r="WVO76" s="64"/>
      <c r="WVP76" s="64"/>
      <c r="WVQ76" s="64"/>
      <c r="WVR76" s="64"/>
      <c r="WVS76" s="64"/>
      <c r="WVT76" s="64"/>
      <c r="WVU76" s="64"/>
      <c r="WVV76" s="64"/>
      <c r="WVW76" s="64"/>
      <c r="WVX76" s="64"/>
      <c r="WVY76" s="64"/>
      <c r="WVZ76" s="64"/>
      <c r="WWA76" s="64"/>
      <c r="WWB76" s="64"/>
      <c r="WWC76" s="64"/>
      <c r="WWD76" s="64"/>
      <c r="WWE76" s="64"/>
      <c r="WWF76" s="64"/>
      <c r="WWG76" s="64"/>
      <c r="WWH76" s="64"/>
      <c r="WWI76" s="64"/>
      <c r="WWJ76" s="64"/>
      <c r="WWK76" s="64"/>
      <c r="WWL76" s="64"/>
      <c r="WWM76" s="64"/>
      <c r="WWN76" s="64"/>
      <c r="WWO76" s="64"/>
      <c r="WWP76" s="64"/>
      <c r="WWQ76" s="64"/>
      <c r="WWR76" s="64"/>
      <c r="WWS76" s="64"/>
      <c r="WWT76" s="64"/>
      <c r="WWU76" s="64"/>
      <c r="WWV76" s="64"/>
      <c r="WWW76" s="64"/>
      <c r="WWX76" s="64"/>
      <c r="WWY76" s="64"/>
      <c r="WWZ76" s="64"/>
      <c r="WXA76" s="64"/>
      <c r="WXB76" s="64"/>
      <c r="WXC76" s="64"/>
      <c r="WXD76" s="64"/>
      <c r="WXE76" s="64"/>
      <c r="WXF76" s="64"/>
      <c r="WXG76" s="64"/>
      <c r="WXH76" s="64"/>
      <c r="WXI76" s="64"/>
      <c r="WXJ76" s="64"/>
      <c r="WXK76" s="64"/>
      <c r="WXL76" s="64"/>
      <c r="WXM76" s="64"/>
      <c r="WXN76" s="64"/>
      <c r="WXO76" s="64"/>
      <c r="WXP76" s="64"/>
      <c r="WXQ76" s="64"/>
      <c r="WXR76" s="64"/>
      <c r="WXS76" s="64"/>
      <c r="WXT76" s="64"/>
      <c r="WXU76" s="64"/>
      <c r="WXV76" s="64"/>
      <c r="WXW76" s="64"/>
      <c r="WXX76" s="64"/>
      <c r="WXY76" s="64"/>
      <c r="WXZ76" s="64"/>
      <c r="WYA76" s="64"/>
      <c r="WYB76" s="64"/>
      <c r="WYC76" s="64"/>
      <c r="WYD76" s="64"/>
      <c r="WYE76" s="64"/>
      <c r="WYF76" s="64"/>
      <c r="WYG76" s="64"/>
      <c r="WYH76" s="64"/>
      <c r="WYI76" s="64"/>
      <c r="WYJ76" s="64"/>
      <c r="WYK76" s="64"/>
      <c r="WYL76" s="64"/>
      <c r="WYM76" s="64"/>
      <c r="WYN76" s="64"/>
      <c r="WYO76" s="64"/>
      <c r="WYP76" s="64"/>
      <c r="WYQ76" s="64"/>
      <c r="WYR76" s="64"/>
      <c r="WYS76" s="64"/>
      <c r="WYT76" s="64"/>
      <c r="WYU76" s="64"/>
      <c r="WYV76" s="64"/>
      <c r="WYW76" s="64"/>
      <c r="WYX76" s="64"/>
      <c r="WYY76" s="64"/>
      <c r="WYZ76" s="64"/>
      <c r="WZA76" s="64"/>
      <c r="WZB76" s="64"/>
      <c r="WZC76" s="64"/>
      <c r="WZD76" s="64"/>
      <c r="WZE76" s="64"/>
      <c r="WZF76" s="64"/>
      <c r="WZG76" s="64"/>
      <c r="WZH76" s="64"/>
      <c r="WZI76" s="64"/>
      <c r="WZJ76" s="64"/>
      <c r="WZK76" s="64"/>
      <c r="WZL76" s="64"/>
      <c r="WZM76" s="64"/>
      <c r="WZN76" s="64"/>
      <c r="WZO76" s="64"/>
      <c r="WZP76" s="64"/>
      <c r="WZQ76" s="64"/>
      <c r="WZR76" s="64"/>
      <c r="WZS76" s="64"/>
      <c r="WZT76" s="64"/>
      <c r="WZU76" s="64"/>
      <c r="WZV76" s="64"/>
      <c r="WZW76" s="64"/>
      <c r="WZX76" s="64"/>
      <c r="WZY76" s="64"/>
      <c r="WZZ76" s="64"/>
      <c r="XAA76" s="64"/>
      <c r="XAB76" s="64"/>
      <c r="XAC76" s="64"/>
      <c r="XAD76" s="64"/>
      <c r="XAE76" s="64"/>
      <c r="XAF76" s="64"/>
      <c r="XAG76" s="64"/>
      <c r="XAH76" s="64"/>
      <c r="XAI76" s="64"/>
      <c r="XAJ76" s="64"/>
      <c r="XAK76" s="64"/>
      <c r="XAL76" s="64"/>
      <c r="XAM76" s="64"/>
      <c r="XAN76" s="64"/>
      <c r="XAO76" s="64"/>
      <c r="XAP76" s="64"/>
      <c r="XAQ76" s="64"/>
      <c r="XAR76" s="64"/>
      <c r="XAS76" s="64"/>
      <c r="XAT76" s="64"/>
      <c r="XAU76" s="64"/>
      <c r="XAV76" s="64"/>
      <c r="XAW76" s="64"/>
      <c r="XAX76" s="64"/>
      <c r="XAY76" s="64"/>
      <c r="XAZ76" s="64"/>
      <c r="XBA76" s="64"/>
      <c r="XBB76" s="64"/>
      <c r="XBC76" s="64"/>
      <c r="XBD76" s="64"/>
      <c r="XBE76" s="64"/>
      <c r="XBF76" s="64"/>
      <c r="XBG76" s="64"/>
      <c r="XBH76" s="64"/>
      <c r="XBI76" s="64"/>
      <c r="XBJ76" s="64"/>
      <c r="XBK76" s="64"/>
      <c r="XBL76" s="64"/>
      <c r="XBM76" s="64"/>
      <c r="XBN76" s="64"/>
      <c r="XBO76" s="64"/>
      <c r="XBP76" s="64"/>
      <c r="XBQ76" s="64"/>
      <c r="XBR76" s="64"/>
      <c r="XBS76" s="64"/>
      <c r="XBT76" s="64"/>
      <c r="XBU76" s="64"/>
      <c r="XBV76" s="64"/>
      <c r="XBW76" s="64"/>
      <c r="XBX76" s="64"/>
      <c r="XBY76" s="64"/>
      <c r="XBZ76" s="64"/>
      <c r="XCA76" s="64"/>
      <c r="XCB76" s="64"/>
      <c r="XCC76" s="64"/>
      <c r="XCD76" s="64"/>
      <c r="XCE76" s="64"/>
      <c r="XCF76" s="64"/>
      <c r="XCG76" s="64"/>
      <c r="XCH76" s="64"/>
      <c r="XCI76" s="64"/>
      <c r="XCJ76" s="64"/>
      <c r="XCK76" s="64"/>
      <c r="XCL76" s="64"/>
      <c r="XCM76" s="64"/>
      <c r="XCN76" s="64"/>
      <c r="XCO76" s="64"/>
      <c r="XCP76" s="64"/>
      <c r="XCQ76" s="64"/>
      <c r="XCR76" s="64"/>
      <c r="XCS76" s="64"/>
      <c r="XCT76" s="64"/>
      <c r="XCU76" s="64"/>
      <c r="XCV76" s="64"/>
      <c r="XCW76" s="64"/>
      <c r="XCX76" s="64"/>
      <c r="XCY76" s="64"/>
      <c r="XCZ76" s="64"/>
    </row>
    <row r="77" spans="2:16328" s="64" customFormat="1" x14ac:dyDescent="0.35">
      <c r="B77" s="65" t="s">
        <v>103</v>
      </c>
      <c r="D77" s="66">
        <f ca="1">IFERROR(D76/C76-1,"na")</f>
        <v>0.16910159134140246</v>
      </c>
      <c r="E77" s="66">
        <f t="shared" ref="E77:M77" ca="1" si="17">IFERROR(E76/D76-1,"na")</f>
        <v>0.17114749795405571</v>
      </c>
      <c r="F77" s="66">
        <f t="shared" ca="1" si="17"/>
        <v>0.16314563020657125</v>
      </c>
      <c r="G77" s="66">
        <f t="shared" ca="1" si="17"/>
        <v>0.18447640087733808</v>
      </c>
      <c r="H77" s="66">
        <f t="shared" ca="1" si="17"/>
        <v>0.169182431739195</v>
      </c>
      <c r="I77" s="66">
        <f t="shared" ca="1" si="17"/>
        <v>0.15795204919539296</v>
      </c>
      <c r="J77" s="66">
        <f t="shared" ca="1" si="17"/>
        <v>0.14862140447844796</v>
      </c>
      <c r="K77" s="66">
        <f t="shared" ca="1" si="17"/>
        <v>0.10303950545346119</v>
      </c>
      <c r="L77" s="66">
        <f t="shared" ca="1" si="17"/>
        <v>8.5760976168334224E-2</v>
      </c>
      <c r="M77" s="66">
        <f t="shared" ca="1" si="17"/>
        <v>-4.0000000000000036E-2</v>
      </c>
      <c r="O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</row>
    <row r="78" spans="2:16328" x14ac:dyDescent="0.35">
      <c r="B78" t="s">
        <v>0</v>
      </c>
      <c r="C78" s="3">
        <f t="shared" ref="C78:L78" ca="1" si="18">+C38</f>
        <v>12061.902055415521</v>
      </c>
      <c r="D78" s="3">
        <f t="shared" ca="1" si="18"/>
        <v>12509.179805451797</v>
      </c>
      <c r="E78" s="3">
        <f t="shared" ca="1" si="18"/>
        <v>12990.752551447315</v>
      </c>
      <c r="F78" s="3">
        <f t="shared" ca="1" si="18"/>
        <v>13471.168886407459</v>
      </c>
      <c r="G78" s="3">
        <f t="shared" ca="1" si="18"/>
        <v>13849.795569320278</v>
      </c>
      <c r="H78" s="3">
        <f t="shared" ca="1" si="18"/>
        <v>14122.739574100699</v>
      </c>
      <c r="I78" s="3">
        <f t="shared" ca="1" si="18"/>
        <v>14297.221676011819</v>
      </c>
      <c r="J78" s="3">
        <f t="shared" ca="1" si="18"/>
        <v>14378.022551853803</v>
      </c>
      <c r="K78" s="3">
        <f t="shared" ca="1" si="18"/>
        <v>14375.677731641463</v>
      </c>
      <c r="L78" s="3">
        <f t="shared" si="18"/>
        <v>14298.24273878177</v>
      </c>
      <c r="M78" s="4">
        <f>+L78*(1+$J$20)</f>
        <v>13726.313029230498</v>
      </c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64"/>
      <c r="GQ78" s="64"/>
      <c r="GR78" s="64"/>
      <c r="GS78" s="64"/>
      <c r="GT78" s="64"/>
      <c r="GU78" s="64"/>
      <c r="GV78" s="64"/>
      <c r="GW78" s="64"/>
      <c r="GX78" s="64"/>
      <c r="GY78" s="64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HO78" s="64"/>
      <c r="HP78" s="64"/>
      <c r="HQ78" s="64"/>
      <c r="HR78" s="64"/>
      <c r="HS78" s="64"/>
      <c r="HT78" s="64"/>
      <c r="HU78" s="64"/>
      <c r="HV78" s="64"/>
      <c r="HW78" s="64"/>
      <c r="HX78" s="64"/>
      <c r="HY78" s="64"/>
      <c r="HZ78" s="64"/>
      <c r="IA78" s="64"/>
      <c r="IB78" s="64"/>
      <c r="IC78" s="64"/>
      <c r="ID78" s="64"/>
      <c r="IE78" s="64"/>
      <c r="IF78" s="64"/>
      <c r="IG78" s="64"/>
      <c r="IH78" s="64"/>
      <c r="II78" s="64"/>
      <c r="IJ78" s="64"/>
      <c r="IK78" s="64"/>
      <c r="IL78" s="64"/>
      <c r="IM78" s="64"/>
      <c r="IN78" s="64"/>
      <c r="IO78" s="64"/>
      <c r="IP78" s="64"/>
      <c r="IQ78" s="64"/>
      <c r="IR78" s="64"/>
      <c r="IS78" s="64"/>
      <c r="IT78" s="64"/>
      <c r="IU78" s="64"/>
      <c r="IV78" s="64"/>
      <c r="IW78" s="64"/>
      <c r="IX78" s="64"/>
      <c r="IY78" s="64"/>
      <c r="IZ78" s="64"/>
      <c r="JA78" s="64"/>
      <c r="JB78" s="64"/>
      <c r="JC78" s="64"/>
      <c r="JD78" s="64"/>
      <c r="JE78" s="64"/>
      <c r="JF78" s="64"/>
      <c r="JG78" s="64"/>
      <c r="JH78" s="64"/>
      <c r="JI78" s="64"/>
      <c r="JJ78" s="64"/>
      <c r="JK78" s="64"/>
      <c r="JL78" s="64"/>
      <c r="JM78" s="64"/>
      <c r="JN78" s="64"/>
      <c r="JO78" s="64"/>
      <c r="JP78" s="64"/>
      <c r="JQ78" s="64"/>
      <c r="JR78" s="64"/>
      <c r="JS78" s="64"/>
      <c r="JT78" s="64"/>
      <c r="JU78" s="64"/>
      <c r="JV78" s="64"/>
      <c r="JW78" s="64"/>
      <c r="JX78" s="64"/>
      <c r="JY78" s="64"/>
      <c r="JZ78" s="64"/>
      <c r="KA78" s="64"/>
      <c r="KB78" s="64"/>
      <c r="KC78" s="64"/>
      <c r="KD78" s="64"/>
      <c r="KE78" s="64"/>
      <c r="KF78" s="64"/>
      <c r="KG78" s="64"/>
      <c r="KH78" s="64"/>
      <c r="KI78" s="64"/>
      <c r="KJ78" s="64"/>
      <c r="KK78" s="64"/>
      <c r="KL78" s="64"/>
      <c r="KM78" s="64"/>
      <c r="KN78" s="64"/>
      <c r="KO78" s="64"/>
      <c r="KP78" s="64"/>
      <c r="KQ78" s="64"/>
      <c r="KR78" s="64"/>
      <c r="KS78" s="64"/>
      <c r="KT78" s="64"/>
      <c r="KU78" s="64"/>
      <c r="KV78" s="64"/>
      <c r="KW78" s="64"/>
      <c r="KX78" s="64"/>
      <c r="KY78" s="64"/>
      <c r="KZ78" s="64"/>
      <c r="LA78" s="64"/>
      <c r="LB78" s="64"/>
      <c r="LC78" s="64"/>
      <c r="LD78" s="64"/>
      <c r="LE78" s="64"/>
      <c r="LF78" s="64"/>
      <c r="LG78" s="64"/>
      <c r="LH78" s="64"/>
      <c r="LI78" s="64"/>
      <c r="LJ78" s="64"/>
      <c r="LK78" s="64"/>
      <c r="LL78" s="64"/>
      <c r="LM78" s="64"/>
      <c r="LN78" s="64"/>
      <c r="LO78" s="64"/>
      <c r="LP78" s="64"/>
      <c r="LQ78" s="64"/>
      <c r="LR78" s="64"/>
      <c r="LS78" s="64"/>
      <c r="LT78" s="64"/>
      <c r="LU78" s="64"/>
      <c r="LV78" s="64"/>
      <c r="LW78" s="64"/>
      <c r="LX78" s="64"/>
      <c r="LY78" s="64"/>
      <c r="LZ78" s="64"/>
      <c r="MA78" s="64"/>
      <c r="MB78" s="64"/>
      <c r="MC78" s="64"/>
      <c r="MD78" s="64"/>
      <c r="ME78" s="64"/>
      <c r="MF78" s="64"/>
      <c r="MG78" s="64"/>
      <c r="MH78" s="64"/>
      <c r="MI78" s="64"/>
      <c r="MJ78" s="64"/>
      <c r="MK78" s="64"/>
      <c r="ML78" s="64"/>
      <c r="MM78" s="64"/>
      <c r="MN78" s="64"/>
      <c r="MO78" s="64"/>
      <c r="MP78" s="64"/>
      <c r="MQ78" s="64"/>
      <c r="MR78" s="64"/>
      <c r="MS78" s="64"/>
      <c r="MT78" s="64"/>
      <c r="MU78" s="64"/>
      <c r="MV78" s="64"/>
      <c r="MW78" s="64"/>
      <c r="MX78" s="64"/>
      <c r="MY78" s="64"/>
      <c r="MZ78" s="64"/>
      <c r="NA78" s="64"/>
      <c r="NB78" s="64"/>
      <c r="NC78" s="64"/>
      <c r="ND78" s="64"/>
      <c r="NE78" s="64"/>
      <c r="NF78" s="64"/>
      <c r="NG78" s="64"/>
      <c r="NH78" s="64"/>
      <c r="NI78" s="64"/>
      <c r="NJ78" s="64"/>
      <c r="NK78" s="64"/>
      <c r="NL78" s="64"/>
      <c r="NM78" s="64"/>
      <c r="NN78" s="64"/>
      <c r="NO78" s="64"/>
      <c r="NP78" s="64"/>
      <c r="NQ78" s="64"/>
      <c r="NR78" s="64"/>
      <c r="NS78" s="64"/>
      <c r="NT78" s="64"/>
      <c r="NU78" s="64"/>
      <c r="NV78" s="64"/>
      <c r="NW78" s="64"/>
      <c r="NX78" s="64"/>
      <c r="NY78" s="64"/>
      <c r="NZ78" s="64"/>
      <c r="OA78" s="64"/>
      <c r="OB78" s="64"/>
      <c r="OC78" s="64"/>
      <c r="OD78" s="64"/>
      <c r="OE78" s="64"/>
      <c r="OF78" s="64"/>
      <c r="OG78" s="64"/>
      <c r="OH78" s="64"/>
      <c r="OI78" s="64"/>
      <c r="OJ78" s="64"/>
      <c r="OK78" s="64"/>
      <c r="OL78" s="64"/>
      <c r="OM78" s="64"/>
      <c r="ON78" s="64"/>
      <c r="OO78" s="64"/>
      <c r="OP78" s="64"/>
      <c r="OQ78" s="64"/>
      <c r="OR78" s="64"/>
      <c r="OS78" s="64"/>
      <c r="OT78" s="64"/>
      <c r="OU78" s="64"/>
      <c r="OV78" s="64"/>
      <c r="OW78" s="64"/>
      <c r="OX78" s="64"/>
      <c r="OY78" s="64"/>
      <c r="OZ78" s="64"/>
      <c r="PA78" s="64"/>
      <c r="PB78" s="64"/>
      <c r="PC78" s="64"/>
      <c r="PD78" s="64"/>
      <c r="PE78" s="64"/>
      <c r="PF78" s="64"/>
      <c r="PG78" s="64"/>
      <c r="PH78" s="64"/>
      <c r="PI78" s="64"/>
      <c r="PJ78" s="64"/>
      <c r="PK78" s="64"/>
      <c r="PL78" s="64"/>
      <c r="PM78" s="64"/>
      <c r="PN78" s="64"/>
      <c r="PO78" s="64"/>
      <c r="PP78" s="64"/>
      <c r="PQ78" s="64"/>
      <c r="PR78" s="64"/>
      <c r="PS78" s="64"/>
      <c r="PT78" s="64"/>
      <c r="PU78" s="64"/>
      <c r="PV78" s="64"/>
      <c r="PW78" s="64"/>
      <c r="PX78" s="64"/>
      <c r="PY78" s="64"/>
      <c r="PZ78" s="64"/>
      <c r="QA78" s="64"/>
      <c r="QB78" s="64"/>
      <c r="QC78" s="64"/>
      <c r="QD78" s="64"/>
      <c r="QE78" s="64"/>
      <c r="QF78" s="64"/>
      <c r="QG78" s="64"/>
      <c r="QH78" s="64"/>
      <c r="QI78" s="64"/>
      <c r="QJ78" s="64"/>
      <c r="QK78" s="64"/>
      <c r="QL78" s="64"/>
      <c r="QM78" s="64"/>
      <c r="QN78" s="64"/>
      <c r="QO78" s="64"/>
      <c r="QP78" s="64"/>
      <c r="QQ78" s="64"/>
      <c r="QR78" s="64"/>
      <c r="QS78" s="64"/>
      <c r="QT78" s="64"/>
      <c r="QU78" s="64"/>
      <c r="QV78" s="64"/>
      <c r="QW78" s="64"/>
      <c r="QX78" s="64"/>
      <c r="QY78" s="64"/>
      <c r="QZ78" s="64"/>
      <c r="RA78" s="64"/>
      <c r="RB78" s="64"/>
      <c r="RC78" s="64"/>
      <c r="RD78" s="64"/>
      <c r="RE78" s="64"/>
      <c r="RF78" s="64"/>
      <c r="RG78" s="64"/>
      <c r="RH78" s="64"/>
      <c r="RI78" s="64"/>
      <c r="RJ78" s="64"/>
      <c r="RK78" s="64"/>
      <c r="RL78" s="64"/>
      <c r="RM78" s="64"/>
      <c r="RN78" s="64"/>
      <c r="RO78" s="64"/>
      <c r="RP78" s="64"/>
      <c r="RQ78" s="64"/>
      <c r="RR78" s="64"/>
      <c r="RS78" s="64"/>
      <c r="RT78" s="64"/>
      <c r="RU78" s="64"/>
      <c r="RV78" s="64"/>
      <c r="RW78" s="64"/>
      <c r="RX78" s="64"/>
      <c r="RY78" s="64"/>
      <c r="RZ78" s="64"/>
      <c r="SA78" s="64"/>
      <c r="SB78" s="64"/>
      <c r="SC78" s="64"/>
      <c r="SD78" s="64"/>
      <c r="SE78" s="64"/>
      <c r="SF78" s="64"/>
      <c r="SG78" s="64"/>
      <c r="SH78" s="64"/>
      <c r="SI78" s="64"/>
      <c r="SJ78" s="64"/>
      <c r="SK78" s="64"/>
      <c r="SL78" s="64"/>
      <c r="SM78" s="64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4"/>
      <c r="TB78" s="64"/>
      <c r="TC78" s="64"/>
      <c r="TD78" s="64"/>
      <c r="TE78" s="64"/>
      <c r="TF78" s="64"/>
      <c r="TG78" s="64"/>
      <c r="TH78" s="64"/>
      <c r="TI78" s="64"/>
      <c r="TJ78" s="64"/>
      <c r="TK78" s="64"/>
      <c r="TL78" s="64"/>
      <c r="TM78" s="64"/>
      <c r="TN78" s="64"/>
      <c r="TO78" s="64"/>
      <c r="TP78" s="64"/>
      <c r="TQ78" s="64"/>
      <c r="TR78" s="64"/>
      <c r="TS78" s="64"/>
      <c r="TT78" s="64"/>
      <c r="TU78" s="64"/>
      <c r="TV78" s="64"/>
      <c r="TW78" s="64"/>
      <c r="TX78" s="64"/>
      <c r="TY78" s="64"/>
      <c r="TZ78" s="64"/>
      <c r="UA78" s="64"/>
      <c r="UB78" s="64"/>
      <c r="UC78" s="64"/>
      <c r="UD78" s="64"/>
      <c r="UE78" s="64"/>
      <c r="UF78" s="64"/>
      <c r="UG78" s="64"/>
      <c r="UH78" s="64"/>
      <c r="UI78" s="64"/>
      <c r="UJ78" s="64"/>
      <c r="UK78" s="64"/>
      <c r="UL78" s="64"/>
      <c r="UM78" s="64"/>
      <c r="UN78" s="64"/>
      <c r="UO78" s="64"/>
      <c r="UP78" s="64"/>
      <c r="UQ78" s="64"/>
      <c r="UR78" s="64"/>
      <c r="US78" s="64"/>
      <c r="UT78" s="64"/>
      <c r="UU78" s="64"/>
      <c r="UV78" s="64"/>
      <c r="UW78" s="64"/>
      <c r="UX78" s="64"/>
      <c r="UY78" s="64"/>
      <c r="UZ78" s="64"/>
      <c r="VA78" s="64"/>
      <c r="VB78" s="64"/>
      <c r="VC78" s="64"/>
      <c r="VD78" s="64"/>
      <c r="VE78" s="64"/>
      <c r="VF78" s="64"/>
      <c r="VG78" s="64"/>
      <c r="VH78" s="64"/>
      <c r="VI78" s="64"/>
      <c r="VJ78" s="64"/>
      <c r="VK78" s="64"/>
      <c r="VL78" s="64"/>
      <c r="VM78" s="64"/>
      <c r="VN78" s="64"/>
      <c r="VO78" s="64"/>
      <c r="VP78" s="64"/>
      <c r="VQ78" s="64"/>
      <c r="VR78" s="64"/>
      <c r="VS78" s="64"/>
      <c r="VT78" s="64"/>
      <c r="VU78" s="64"/>
      <c r="VV78" s="64"/>
      <c r="VW78" s="64"/>
      <c r="VX78" s="64"/>
      <c r="VY78" s="64"/>
      <c r="VZ78" s="64"/>
      <c r="WA78" s="64"/>
      <c r="WB78" s="64"/>
      <c r="WC78" s="64"/>
      <c r="WD78" s="64"/>
      <c r="WE78" s="64"/>
      <c r="WF78" s="64"/>
      <c r="WG78" s="64"/>
      <c r="WH78" s="64"/>
      <c r="WI78" s="64"/>
      <c r="WJ78" s="64"/>
      <c r="WK78" s="64"/>
      <c r="WL78" s="64"/>
      <c r="WM78" s="64"/>
      <c r="WN78" s="64"/>
      <c r="WO78" s="64"/>
      <c r="WP78" s="64"/>
      <c r="WQ78" s="64"/>
      <c r="WR78" s="64"/>
      <c r="WS78" s="64"/>
      <c r="WT78" s="64"/>
      <c r="WU78" s="64"/>
      <c r="WV78" s="64"/>
      <c r="WW78" s="64"/>
      <c r="WX78" s="64"/>
      <c r="WY78" s="64"/>
      <c r="WZ78" s="64"/>
      <c r="XA78" s="64"/>
      <c r="XB78" s="64"/>
      <c r="XC78" s="64"/>
      <c r="XD78" s="64"/>
      <c r="XE78" s="64"/>
      <c r="XF78" s="64"/>
      <c r="XG78" s="64"/>
      <c r="XH78" s="64"/>
      <c r="XI78" s="64"/>
      <c r="XJ78" s="64"/>
      <c r="XK78" s="64"/>
      <c r="XL78" s="64"/>
      <c r="XM78" s="64"/>
      <c r="XN78" s="64"/>
      <c r="XO78" s="64"/>
      <c r="XP78" s="64"/>
      <c r="XQ78" s="64"/>
      <c r="XR78" s="64"/>
      <c r="XS78" s="64"/>
      <c r="XT78" s="64"/>
      <c r="XU78" s="64"/>
      <c r="XV78" s="64"/>
      <c r="XW78" s="64"/>
      <c r="XX78" s="64"/>
      <c r="XY78" s="64"/>
      <c r="XZ78" s="64"/>
      <c r="YA78" s="64"/>
      <c r="YB78" s="64"/>
      <c r="YC78" s="64"/>
      <c r="YD78" s="64"/>
      <c r="YE78" s="64"/>
      <c r="YF78" s="64"/>
      <c r="YG78" s="64"/>
      <c r="YH78" s="64"/>
      <c r="YI78" s="64"/>
      <c r="YJ78" s="64"/>
      <c r="YK78" s="64"/>
      <c r="YL78" s="64"/>
      <c r="YM78" s="64"/>
      <c r="YN78" s="64"/>
      <c r="YO78" s="64"/>
      <c r="YP78" s="64"/>
      <c r="YQ78" s="64"/>
      <c r="YR78" s="64"/>
      <c r="YS78" s="64"/>
      <c r="YT78" s="64"/>
      <c r="YU78" s="64"/>
      <c r="YV78" s="64"/>
      <c r="YW78" s="64"/>
      <c r="YX78" s="64"/>
      <c r="YY78" s="64"/>
      <c r="YZ78" s="64"/>
      <c r="ZA78" s="64"/>
      <c r="ZB78" s="64"/>
      <c r="ZC78" s="64"/>
      <c r="ZD78" s="64"/>
      <c r="ZE78" s="64"/>
      <c r="ZF78" s="64"/>
      <c r="ZG78" s="64"/>
      <c r="ZH78" s="64"/>
      <c r="ZI78" s="64"/>
      <c r="ZJ78" s="64"/>
      <c r="ZK78" s="64"/>
      <c r="ZL78" s="64"/>
      <c r="ZM78" s="64"/>
      <c r="ZN78" s="64"/>
      <c r="ZO78" s="64"/>
      <c r="ZP78" s="64"/>
      <c r="ZQ78" s="64"/>
      <c r="ZR78" s="64"/>
      <c r="ZS78" s="64"/>
      <c r="ZT78" s="64"/>
      <c r="ZU78" s="64"/>
      <c r="ZV78" s="64"/>
      <c r="ZW78" s="64"/>
      <c r="ZX78" s="64"/>
      <c r="ZY78" s="64"/>
      <c r="ZZ78" s="64"/>
      <c r="AAA78" s="64"/>
      <c r="AAB78" s="64"/>
      <c r="AAC78" s="64"/>
      <c r="AAD78" s="64"/>
      <c r="AAE78" s="64"/>
      <c r="AAF78" s="64"/>
      <c r="AAG78" s="64"/>
      <c r="AAH78" s="64"/>
      <c r="AAI78" s="64"/>
      <c r="AAJ78" s="64"/>
      <c r="AAK78" s="64"/>
      <c r="AAL78" s="64"/>
      <c r="AAM78" s="64"/>
      <c r="AAN78" s="64"/>
      <c r="AAO78" s="64"/>
      <c r="AAP78" s="64"/>
      <c r="AAQ78" s="64"/>
      <c r="AAR78" s="64"/>
      <c r="AAS78" s="64"/>
      <c r="AAT78" s="64"/>
      <c r="AAU78" s="64"/>
      <c r="AAV78" s="64"/>
      <c r="AAW78" s="64"/>
      <c r="AAX78" s="64"/>
      <c r="AAY78" s="64"/>
      <c r="AAZ78" s="64"/>
      <c r="ABA78" s="64"/>
      <c r="ABB78" s="64"/>
      <c r="ABC78" s="64"/>
      <c r="ABD78" s="64"/>
      <c r="ABE78" s="64"/>
      <c r="ABF78" s="64"/>
      <c r="ABG78" s="64"/>
      <c r="ABH78" s="64"/>
      <c r="ABI78" s="64"/>
      <c r="ABJ78" s="64"/>
      <c r="ABK78" s="64"/>
      <c r="ABL78" s="64"/>
      <c r="ABM78" s="64"/>
      <c r="ABN78" s="64"/>
      <c r="ABO78" s="64"/>
      <c r="ABP78" s="64"/>
      <c r="ABQ78" s="64"/>
      <c r="ABR78" s="64"/>
      <c r="ABS78" s="64"/>
      <c r="ABT78" s="64"/>
      <c r="ABU78" s="64"/>
      <c r="ABV78" s="64"/>
      <c r="ABW78" s="64"/>
      <c r="ABX78" s="64"/>
      <c r="ABY78" s="64"/>
      <c r="ABZ78" s="64"/>
      <c r="ACA78" s="64"/>
      <c r="ACB78" s="64"/>
      <c r="ACC78" s="64"/>
      <c r="ACD78" s="64"/>
      <c r="ACE78" s="64"/>
      <c r="ACF78" s="64"/>
      <c r="ACG78" s="64"/>
      <c r="ACH78" s="64"/>
      <c r="ACI78" s="64"/>
      <c r="ACJ78" s="64"/>
      <c r="ACK78" s="64"/>
      <c r="ACL78" s="64"/>
      <c r="ACM78" s="64"/>
      <c r="ACN78" s="64"/>
      <c r="ACO78" s="64"/>
      <c r="ACP78" s="64"/>
      <c r="ACQ78" s="64"/>
      <c r="ACR78" s="64"/>
      <c r="ACS78" s="64"/>
      <c r="ACT78" s="64"/>
      <c r="ACU78" s="64"/>
      <c r="ACV78" s="64"/>
      <c r="ACW78" s="64"/>
      <c r="ACX78" s="64"/>
      <c r="ACY78" s="64"/>
      <c r="ACZ78" s="64"/>
      <c r="ADA78" s="64"/>
      <c r="ADB78" s="64"/>
      <c r="ADC78" s="64"/>
      <c r="ADD78" s="64"/>
      <c r="ADE78" s="64"/>
      <c r="ADF78" s="64"/>
      <c r="ADG78" s="64"/>
      <c r="ADH78" s="64"/>
      <c r="ADI78" s="64"/>
      <c r="ADJ78" s="64"/>
      <c r="ADK78" s="64"/>
      <c r="ADL78" s="64"/>
      <c r="ADM78" s="64"/>
      <c r="ADN78" s="64"/>
      <c r="ADO78" s="64"/>
      <c r="ADP78" s="64"/>
      <c r="ADQ78" s="64"/>
      <c r="ADR78" s="64"/>
      <c r="ADS78" s="64"/>
      <c r="ADT78" s="64"/>
      <c r="ADU78" s="64"/>
      <c r="ADV78" s="64"/>
      <c r="ADW78" s="64"/>
      <c r="ADX78" s="64"/>
      <c r="ADY78" s="64"/>
      <c r="ADZ78" s="64"/>
      <c r="AEA78" s="64"/>
      <c r="AEB78" s="64"/>
      <c r="AEC78" s="64"/>
      <c r="AED78" s="64"/>
      <c r="AEE78" s="64"/>
      <c r="AEF78" s="64"/>
      <c r="AEG78" s="64"/>
      <c r="AEH78" s="64"/>
      <c r="AEI78" s="64"/>
      <c r="AEJ78" s="64"/>
      <c r="AEK78" s="64"/>
      <c r="AEL78" s="64"/>
      <c r="AEM78" s="64"/>
      <c r="AEN78" s="64"/>
      <c r="AEO78" s="64"/>
      <c r="AEP78" s="64"/>
      <c r="AEQ78" s="64"/>
      <c r="AER78" s="64"/>
      <c r="AES78" s="64"/>
      <c r="AET78" s="64"/>
      <c r="AEU78" s="64"/>
      <c r="AEV78" s="64"/>
      <c r="AEW78" s="64"/>
      <c r="AEX78" s="64"/>
      <c r="AEY78" s="64"/>
      <c r="AEZ78" s="64"/>
      <c r="AFA78" s="64"/>
      <c r="AFB78" s="64"/>
      <c r="AFC78" s="64"/>
      <c r="AFD78" s="64"/>
      <c r="AFE78" s="64"/>
      <c r="AFF78" s="64"/>
      <c r="AFG78" s="64"/>
      <c r="AFH78" s="64"/>
      <c r="AFI78" s="64"/>
      <c r="AFJ78" s="64"/>
      <c r="AFK78" s="64"/>
      <c r="AFL78" s="64"/>
      <c r="AFM78" s="64"/>
      <c r="AFN78" s="64"/>
      <c r="AFO78" s="64"/>
      <c r="AFP78" s="64"/>
      <c r="AFQ78" s="64"/>
      <c r="AFR78" s="64"/>
      <c r="AFS78" s="64"/>
      <c r="AFT78" s="64"/>
      <c r="AFU78" s="64"/>
      <c r="AFV78" s="64"/>
      <c r="AFW78" s="64"/>
      <c r="AFX78" s="64"/>
      <c r="AFY78" s="64"/>
      <c r="AFZ78" s="64"/>
      <c r="AGA78" s="64"/>
      <c r="AGB78" s="64"/>
      <c r="AGC78" s="64"/>
      <c r="AGD78" s="64"/>
      <c r="AGE78" s="64"/>
      <c r="AGF78" s="64"/>
      <c r="AGG78" s="64"/>
      <c r="AGH78" s="64"/>
      <c r="AGI78" s="64"/>
      <c r="AGJ78" s="64"/>
      <c r="AGK78" s="64"/>
      <c r="AGL78" s="64"/>
      <c r="AGM78" s="64"/>
      <c r="AGN78" s="64"/>
      <c r="AGO78" s="64"/>
      <c r="AGP78" s="64"/>
      <c r="AGQ78" s="64"/>
      <c r="AGR78" s="64"/>
      <c r="AGS78" s="64"/>
      <c r="AGT78" s="64"/>
      <c r="AGU78" s="64"/>
      <c r="AGV78" s="64"/>
      <c r="AGW78" s="64"/>
      <c r="AGX78" s="64"/>
      <c r="AGY78" s="64"/>
      <c r="AGZ78" s="64"/>
      <c r="AHA78" s="64"/>
      <c r="AHB78" s="64"/>
      <c r="AHC78" s="64"/>
      <c r="AHD78" s="64"/>
      <c r="AHE78" s="64"/>
      <c r="AHF78" s="64"/>
      <c r="AHG78" s="64"/>
      <c r="AHH78" s="64"/>
      <c r="AHI78" s="64"/>
      <c r="AHJ78" s="64"/>
      <c r="AHK78" s="64"/>
      <c r="AHL78" s="64"/>
      <c r="AHM78" s="64"/>
      <c r="AHN78" s="64"/>
      <c r="AHO78" s="64"/>
      <c r="AHP78" s="64"/>
      <c r="AHQ78" s="64"/>
      <c r="AHR78" s="64"/>
      <c r="AHS78" s="64"/>
      <c r="AHT78" s="64"/>
      <c r="AHU78" s="64"/>
      <c r="AHV78" s="64"/>
      <c r="AHW78" s="64"/>
      <c r="AHX78" s="64"/>
      <c r="AHY78" s="64"/>
      <c r="AHZ78" s="64"/>
      <c r="AIA78" s="64"/>
      <c r="AIB78" s="64"/>
      <c r="AIC78" s="64"/>
      <c r="AID78" s="64"/>
      <c r="AIE78" s="64"/>
      <c r="AIF78" s="64"/>
      <c r="AIG78" s="64"/>
      <c r="AIH78" s="64"/>
      <c r="AII78" s="64"/>
      <c r="AIJ78" s="64"/>
      <c r="AIK78" s="64"/>
      <c r="AIL78" s="64"/>
      <c r="AIM78" s="64"/>
      <c r="AIN78" s="64"/>
      <c r="AIO78" s="64"/>
      <c r="AIP78" s="64"/>
      <c r="AIQ78" s="64"/>
      <c r="AIR78" s="64"/>
      <c r="AIS78" s="64"/>
      <c r="AIT78" s="64"/>
      <c r="AIU78" s="64"/>
      <c r="AIV78" s="64"/>
      <c r="AIW78" s="64"/>
      <c r="AIX78" s="64"/>
      <c r="AIY78" s="64"/>
      <c r="AIZ78" s="64"/>
      <c r="AJA78" s="64"/>
      <c r="AJB78" s="64"/>
      <c r="AJC78" s="64"/>
      <c r="AJD78" s="64"/>
      <c r="AJE78" s="64"/>
      <c r="AJF78" s="64"/>
      <c r="AJG78" s="64"/>
      <c r="AJH78" s="64"/>
      <c r="AJI78" s="64"/>
      <c r="AJJ78" s="64"/>
      <c r="AJK78" s="64"/>
      <c r="AJL78" s="64"/>
      <c r="AJM78" s="64"/>
      <c r="AJN78" s="64"/>
      <c r="AJO78" s="64"/>
      <c r="AJP78" s="64"/>
      <c r="AJQ78" s="64"/>
      <c r="AJR78" s="64"/>
      <c r="AJS78" s="64"/>
      <c r="AJT78" s="64"/>
      <c r="AJU78" s="64"/>
      <c r="AJV78" s="64"/>
      <c r="AJW78" s="64"/>
      <c r="AJX78" s="64"/>
      <c r="AJY78" s="64"/>
      <c r="AJZ78" s="64"/>
      <c r="AKA78" s="64"/>
      <c r="AKB78" s="64"/>
      <c r="AKC78" s="64"/>
      <c r="AKD78" s="64"/>
      <c r="AKE78" s="64"/>
      <c r="AKF78" s="64"/>
      <c r="AKG78" s="64"/>
      <c r="AKH78" s="64"/>
      <c r="AKI78" s="64"/>
      <c r="AKJ78" s="64"/>
      <c r="AKK78" s="64"/>
      <c r="AKL78" s="64"/>
      <c r="AKM78" s="64"/>
      <c r="AKN78" s="64"/>
      <c r="AKO78" s="64"/>
      <c r="AKP78" s="64"/>
      <c r="AKQ78" s="64"/>
      <c r="AKR78" s="64"/>
      <c r="AKS78" s="64"/>
      <c r="AKT78" s="64"/>
      <c r="AKU78" s="64"/>
      <c r="AKV78" s="64"/>
      <c r="AKW78" s="64"/>
      <c r="AKX78" s="64"/>
      <c r="AKY78" s="64"/>
      <c r="AKZ78" s="64"/>
      <c r="ALA78" s="64"/>
      <c r="ALB78" s="64"/>
      <c r="ALC78" s="64"/>
      <c r="ALD78" s="64"/>
      <c r="ALE78" s="64"/>
      <c r="ALF78" s="64"/>
      <c r="ALG78" s="64"/>
      <c r="ALH78" s="64"/>
      <c r="ALI78" s="64"/>
      <c r="ALJ78" s="64"/>
      <c r="ALK78" s="64"/>
      <c r="ALL78" s="64"/>
      <c r="ALM78" s="64"/>
      <c r="ALN78" s="64"/>
      <c r="ALO78" s="64"/>
      <c r="ALP78" s="64"/>
      <c r="ALQ78" s="64"/>
      <c r="ALR78" s="64"/>
      <c r="ALS78" s="64"/>
      <c r="ALT78" s="64"/>
      <c r="ALU78" s="64"/>
      <c r="ALV78" s="64"/>
      <c r="ALW78" s="64"/>
      <c r="ALX78" s="64"/>
      <c r="ALY78" s="64"/>
      <c r="ALZ78" s="64"/>
      <c r="AMA78" s="64"/>
      <c r="AMB78" s="64"/>
      <c r="AMC78" s="64"/>
      <c r="AMD78" s="64"/>
      <c r="AME78" s="64"/>
      <c r="AMF78" s="64"/>
      <c r="AMG78" s="64"/>
      <c r="AMH78" s="64"/>
      <c r="AMI78" s="64"/>
      <c r="AMJ78" s="64"/>
      <c r="AMK78" s="64"/>
      <c r="AML78" s="64"/>
      <c r="AMM78" s="64"/>
      <c r="AMN78" s="64"/>
      <c r="AMO78" s="64"/>
      <c r="AMP78" s="64"/>
      <c r="AMQ78" s="64"/>
      <c r="AMR78" s="64"/>
      <c r="AMS78" s="64"/>
      <c r="AMT78" s="64"/>
      <c r="AMU78" s="64"/>
      <c r="AMV78" s="64"/>
      <c r="AMW78" s="64"/>
      <c r="AMX78" s="64"/>
      <c r="AMY78" s="64"/>
      <c r="AMZ78" s="64"/>
      <c r="ANA78" s="64"/>
      <c r="ANB78" s="64"/>
      <c r="ANC78" s="64"/>
      <c r="AND78" s="64"/>
      <c r="ANE78" s="64"/>
      <c r="ANF78" s="64"/>
      <c r="ANG78" s="64"/>
      <c r="ANH78" s="64"/>
      <c r="ANI78" s="64"/>
      <c r="ANJ78" s="64"/>
      <c r="ANK78" s="64"/>
      <c r="ANL78" s="64"/>
      <c r="ANM78" s="64"/>
      <c r="ANN78" s="64"/>
      <c r="ANO78" s="64"/>
      <c r="ANP78" s="64"/>
      <c r="ANQ78" s="64"/>
      <c r="ANR78" s="64"/>
      <c r="ANS78" s="64"/>
      <c r="ANT78" s="64"/>
      <c r="ANU78" s="64"/>
      <c r="ANV78" s="64"/>
      <c r="ANW78" s="64"/>
      <c r="ANX78" s="64"/>
      <c r="ANY78" s="64"/>
      <c r="ANZ78" s="64"/>
      <c r="AOA78" s="64"/>
      <c r="AOB78" s="64"/>
      <c r="AOC78" s="64"/>
      <c r="AOD78" s="64"/>
      <c r="AOE78" s="64"/>
      <c r="AOF78" s="64"/>
      <c r="AOG78" s="64"/>
      <c r="AOH78" s="64"/>
      <c r="AOI78" s="64"/>
      <c r="AOJ78" s="64"/>
      <c r="AOK78" s="64"/>
      <c r="AOL78" s="64"/>
      <c r="AOM78" s="64"/>
      <c r="AON78" s="64"/>
      <c r="AOO78" s="64"/>
      <c r="AOP78" s="64"/>
      <c r="AOQ78" s="64"/>
      <c r="AOR78" s="64"/>
      <c r="AOS78" s="64"/>
      <c r="AOT78" s="64"/>
      <c r="AOU78" s="64"/>
      <c r="AOV78" s="64"/>
      <c r="AOW78" s="64"/>
      <c r="AOX78" s="64"/>
      <c r="AOY78" s="64"/>
      <c r="AOZ78" s="64"/>
      <c r="APA78" s="64"/>
      <c r="APB78" s="64"/>
      <c r="APC78" s="64"/>
      <c r="APD78" s="64"/>
      <c r="APE78" s="64"/>
      <c r="APF78" s="64"/>
      <c r="APG78" s="64"/>
      <c r="APH78" s="64"/>
      <c r="API78" s="64"/>
      <c r="APJ78" s="64"/>
      <c r="APK78" s="64"/>
      <c r="APL78" s="64"/>
      <c r="APM78" s="64"/>
      <c r="APN78" s="64"/>
      <c r="APO78" s="64"/>
      <c r="APP78" s="64"/>
      <c r="APQ78" s="64"/>
      <c r="APR78" s="64"/>
      <c r="APS78" s="64"/>
      <c r="APT78" s="64"/>
      <c r="APU78" s="64"/>
      <c r="APV78" s="64"/>
      <c r="APW78" s="64"/>
      <c r="APX78" s="64"/>
      <c r="APY78" s="64"/>
      <c r="APZ78" s="64"/>
      <c r="AQA78" s="64"/>
      <c r="AQB78" s="64"/>
      <c r="AQC78" s="64"/>
      <c r="AQD78" s="64"/>
      <c r="AQE78" s="64"/>
      <c r="AQF78" s="64"/>
      <c r="AQG78" s="64"/>
      <c r="AQH78" s="64"/>
      <c r="AQI78" s="64"/>
      <c r="AQJ78" s="64"/>
      <c r="AQK78" s="64"/>
      <c r="AQL78" s="64"/>
      <c r="AQM78" s="64"/>
      <c r="AQN78" s="64"/>
      <c r="AQO78" s="64"/>
      <c r="AQP78" s="64"/>
      <c r="AQQ78" s="64"/>
      <c r="AQR78" s="64"/>
      <c r="AQS78" s="64"/>
      <c r="AQT78" s="64"/>
      <c r="AQU78" s="64"/>
      <c r="AQV78" s="64"/>
      <c r="AQW78" s="64"/>
      <c r="AQX78" s="64"/>
      <c r="AQY78" s="64"/>
      <c r="AQZ78" s="64"/>
      <c r="ARA78" s="64"/>
      <c r="ARB78" s="64"/>
      <c r="ARC78" s="64"/>
      <c r="ARD78" s="64"/>
      <c r="ARE78" s="64"/>
      <c r="ARF78" s="64"/>
      <c r="ARG78" s="64"/>
      <c r="ARH78" s="64"/>
      <c r="ARI78" s="64"/>
      <c r="ARJ78" s="64"/>
      <c r="ARK78" s="64"/>
      <c r="ARL78" s="64"/>
      <c r="ARM78" s="64"/>
      <c r="ARN78" s="64"/>
      <c r="ARO78" s="64"/>
      <c r="ARP78" s="64"/>
      <c r="ARQ78" s="64"/>
      <c r="ARR78" s="64"/>
      <c r="ARS78" s="64"/>
      <c r="ART78" s="64"/>
      <c r="ARU78" s="64"/>
      <c r="ARV78" s="64"/>
      <c r="ARW78" s="64"/>
      <c r="ARX78" s="64"/>
      <c r="ARY78" s="64"/>
      <c r="ARZ78" s="64"/>
      <c r="ASA78" s="64"/>
      <c r="ASB78" s="64"/>
      <c r="ASC78" s="64"/>
      <c r="ASD78" s="64"/>
      <c r="ASE78" s="64"/>
      <c r="ASF78" s="64"/>
      <c r="ASG78" s="64"/>
      <c r="ASH78" s="64"/>
      <c r="ASI78" s="64"/>
      <c r="ASJ78" s="64"/>
      <c r="ASK78" s="64"/>
      <c r="ASL78" s="64"/>
      <c r="ASM78" s="64"/>
      <c r="ASN78" s="64"/>
      <c r="ASO78" s="64"/>
      <c r="ASP78" s="64"/>
      <c r="ASQ78" s="64"/>
      <c r="ASR78" s="64"/>
      <c r="ASS78" s="64"/>
      <c r="AST78" s="64"/>
      <c r="ASU78" s="64"/>
      <c r="ASV78" s="64"/>
      <c r="ASW78" s="64"/>
      <c r="ASX78" s="64"/>
      <c r="ASY78" s="64"/>
      <c r="ASZ78" s="64"/>
      <c r="ATA78" s="64"/>
      <c r="ATB78" s="64"/>
      <c r="ATC78" s="64"/>
      <c r="ATD78" s="64"/>
      <c r="ATE78" s="64"/>
      <c r="ATF78" s="64"/>
      <c r="ATG78" s="64"/>
      <c r="ATH78" s="64"/>
      <c r="ATI78" s="64"/>
      <c r="ATJ78" s="64"/>
      <c r="ATK78" s="64"/>
      <c r="ATL78" s="64"/>
      <c r="ATM78" s="64"/>
      <c r="ATN78" s="64"/>
      <c r="ATO78" s="64"/>
      <c r="ATP78" s="64"/>
      <c r="ATQ78" s="64"/>
      <c r="ATR78" s="64"/>
      <c r="ATS78" s="64"/>
      <c r="ATT78" s="64"/>
      <c r="ATU78" s="64"/>
      <c r="ATV78" s="64"/>
      <c r="ATW78" s="64"/>
      <c r="ATX78" s="64"/>
      <c r="ATY78" s="64"/>
      <c r="ATZ78" s="64"/>
      <c r="AUA78" s="64"/>
      <c r="AUB78" s="64"/>
      <c r="AUC78" s="64"/>
      <c r="AUD78" s="64"/>
      <c r="AUE78" s="64"/>
      <c r="AUF78" s="64"/>
      <c r="AUG78" s="64"/>
      <c r="AUH78" s="64"/>
      <c r="AUI78" s="64"/>
      <c r="AUJ78" s="64"/>
      <c r="AUK78" s="64"/>
      <c r="AUL78" s="64"/>
      <c r="AUM78" s="64"/>
      <c r="AUN78" s="64"/>
      <c r="AUO78" s="64"/>
      <c r="AUP78" s="64"/>
      <c r="AUQ78" s="64"/>
      <c r="AUR78" s="64"/>
      <c r="AUS78" s="64"/>
      <c r="AUT78" s="64"/>
      <c r="AUU78" s="64"/>
      <c r="AUV78" s="64"/>
      <c r="AUW78" s="64"/>
      <c r="AUX78" s="64"/>
      <c r="AUY78" s="64"/>
      <c r="AUZ78" s="64"/>
      <c r="AVA78" s="64"/>
      <c r="AVB78" s="64"/>
      <c r="AVC78" s="64"/>
      <c r="AVD78" s="64"/>
      <c r="AVE78" s="64"/>
      <c r="AVF78" s="64"/>
      <c r="AVG78" s="64"/>
      <c r="AVH78" s="64"/>
      <c r="AVI78" s="64"/>
      <c r="AVJ78" s="64"/>
      <c r="AVK78" s="64"/>
      <c r="AVL78" s="64"/>
      <c r="AVM78" s="64"/>
      <c r="AVN78" s="64"/>
      <c r="AVO78" s="64"/>
      <c r="AVP78" s="64"/>
      <c r="AVQ78" s="64"/>
      <c r="AVR78" s="64"/>
      <c r="AVS78" s="64"/>
      <c r="AVT78" s="64"/>
      <c r="AVU78" s="64"/>
      <c r="AVV78" s="64"/>
      <c r="AVW78" s="64"/>
      <c r="AVX78" s="64"/>
      <c r="AVY78" s="64"/>
      <c r="AVZ78" s="64"/>
      <c r="AWA78" s="64"/>
      <c r="AWB78" s="64"/>
      <c r="AWC78" s="64"/>
      <c r="AWD78" s="64"/>
      <c r="AWE78" s="64"/>
      <c r="AWF78" s="64"/>
      <c r="AWG78" s="64"/>
      <c r="AWH78" s="64"/>
      <c r="AWI78" s="64"/>
      <c r="AWJ78" s="64"/>
      <c r="AWK78" s="64"/>
      <c r="AWL78" s="64"/>
      <c r="AWM78" s="64"/>
      <c r="AWN78" s="64"/>
      <c r="AWO78" s="64"/>
      <c r="AWP78" s="64"/>
      <c r="AWQ78" s="64"/>
      <c r="AWR78" s="64"/>
      <c r="AWS78" s="64"/>
      <c r="AWT78" s="64"/>
      <c r="AWU78" s="64"/>
      <c r="AWV78" s="64"/>
      <c r="AWW78" s="64"/>
      <c r="AWX78" s="64"/>
      <c r="AWY78" s="64"/>
      <c r="AWZ78" s="64"/>
      <c r="AXA78" s="64"/>
      <c r="AXB78" s="64"/>
      <c r="AXC78" s="64"/>
      <c r="AXD78" s="64"/>
      <c r="AXE78" s="64"/>
      <c r="AXF78" s="64"/>
      <c r="AXG78" s="64"/>
      <c r="AXH78" s="64"/>
      <c r="AXI78" s="64"/>
      <c r="AXJ78" s="64"/>
      <c r="AXK78" s="64"/>
      <c r="AXL78" s="64"/>
      <c r="AXM78" s="64"/>
      <c r="AXN78" s="64"/>
      <c r="AXO78" s="64"/>
      <c r="AXP78" s="64"/>
      <c r="AXQ78" s="64"/>
      <c r="AXR78" s="64"/>
      <c r="AXS78" s="64"/>
      <c r="AXT78" s="64"/>
      <c r="AXU78" s="64"/>
      <c r="AXV78" s="64"/>
      <c r="AXW78" s="64"/>
      <c r="AXX78" s="64"/>
      <c r="AXY78" s="64"/>
      <c r="AXZ78" s="64"/>
      <c r="AYA78" s="64"/>
      <c r="AYB78" s="64"/>
      <c r="AYC78" s="64"/>
      <c r="AYD78" s="64"/>
      <c r="AYE78" s="64"/>
      <c r="AYF78" s="64"/>
      <c r="AYG78" s="64"/>
      <c r="AYH78" s="64"/>
      <c r="AYI78" s="64"/>
      <c r="AYJ78" s="64"/>
      <c r="AYK78" s="64"/>
      <c r="AYL78" s="64"/>
      <c r="AYM78" s="64"/>
      <c r="AYN78" s="64"/>
      <c r="AYO78" s="64"/>
      <c r="AYP78" s="64"/>
      <c r="AYQ78" s="64"/>
      <c r="AYR78" s="64"/>
      <c r="AYS78" s="64"/>
      <c r="AYT78" s="64"/>
      <c r="AYU78" s="64"/>
      <c r="AYV78" s="64"/>
      <c r="AYW78" s="64"/>
      <c r="AYX78" s="64"/>
      <c r="AYY78" s="64"/>
      <c r="AYZ78" s="64"/>
      <c r="AZA78" s="64"/>
      <c r="AZB78" s="64"/>
      <c r="AZC78" s="64"/>
      <c r="AZD78" s="64"/>
      <c r="AZE78" s="64"/>
      <c r="AZF78" s="64"/>
      <c r="AZG78" s="64"/>
      <c r="AZH78" s="64"/>
      <c r="AZI78" s="64"/>
      <c r="AZJ78" s="64"/>
      <c r="AZK78" s="64"/>
      <c r="AZL78" s="64"/>
      <c r="AZM78" s="64"/>
      <c r="AZN78" s="64"/>
      <c r="AZO78" s="64"/>
      <c r="AZP78" s="64"/>
      <c r="AZQ78" s="64"/>
      <c r="AZR78" s="64"/>
      <c r="AZS78" s="64"/>
      <c r="AZT78" s="64"/>
      <c r="AZU78" s="64"/>
      <c r="AZV78" s="64"/>
      <c r="AZW78" s="64"/>
      <c r="AZX78" s="64"/>
      <c r="AZY78" s="64"/>
      <c r="AZZ78" s="64"/>
      <c r="BAA78" s="64"/>
      <c r="BAB78" s="64"/>
      <c r="BAC78" s="64"/>
      <c r="BAD78" s="64"/>
      <c r="BAE78" s="64"/>
      <c r="BAF78" s="64"/>
      <c r="BAG78" s="64"/>
      <c r="BAH78" s="64"/>
      <c r="BAI78" s="64"/>
      <c r="BAJ78" s="64"/>
      <c r="BAK78" s="64"/>
      <c r="BAL78" s="64"/>
      <c r="BAM78" s="64"/>
      <c r="BAN78" s="64"/>
      <c r="BAO78" s="64"/>
      <c r="BAP78" s="64"/>
      <c r="BAQ78" s="64"/>
      <c r="BAR78" s="64"/>
      <c r="BAS78" s="64"/>
      <c r="BAT78" s="64"/>
      <c r="BAU78" s="64"/>
      <c r="BAV78" s="64"/>
      <c r="BAW78" s="64"/>
      <c r="BAX78" s="64"/>
      <c r="BAY78" s="64"/>
      <c r="BAZ78" s="64"/>
      <c r="BBA78" s="64"/>
      <c r="BBB78" s="64"/>
      <c r="BBC78" s="64"/>
      <c r="BBD78" s="64"/>
      <c r="BBE78" s="64"/>
      <c r="BBF78" s="64"/>
      <c r="BBG78" s="64"/>
      <c r="BBH78" s="64"/>
      <c r="BBI78" s="64"/>
      <c r="BBJ78" s="64"/>
      <c r="BBK78" s="64"/>
      <c r="BBL78" s="64"/>
      <c r="BBM78" s="64"/>
      <c r="BBN78" s="64"/>
      <c r="BBO78" s="64"/>
      <c r="BBP78" s="64"/>
      <c r="BBQ78" s="64"/>
      <c r="BBR78" s="64"/>
      <c r="BBS78" s="64"/>
      <c r="BBT78" s="64"/>
      <c r="BBU78" s="64"/>
      <c r="BBV78" s="64"/>
      <c r="BBW78" s="64"/>
      <c r="BBX78" s="64"/>
      <c r="BBY78" s="64"/>
      <c r="BBZ78" s="64"/>
      <c r="BCA78" s="64"/>
      <c r="BCB78" s="64"/>
      <c r="BCC78" s="64"/>
      <c r="BCD78" s="64"/>
      <c r="BCE78" s="64"/>
      <c r="BCF78" s="64"/>
      <c r="BCG78" s="64"/>
      <c r="BCH78" s="64"/>
      <c r="BCI78" s="64"/>
      <c r="BCJ78" s="64"/>
      <c r="BCK78" s="64"/>
      <c r="BCL78" s="64"/>
      <c r="BCM78" s="64"/>
      <c r="BCN78" s="64"/>
      <c r="BCO78" s="64"/>
      <c r="BCP78" s="64"/>
      <c r="BCQ78" s="64"/>
      <c r="BCR78" s="64"/>
      <c r="BCS78" s="64"/>
      <c r="BCT78" s="64"/>
      <c r="BCU78" s="64"/>
      <c r="BCV78" s="64"/>
      <c r="BCW78" s="64"/>
      <c r="BCX78" s="64"/>
      <c r="BCY78" s="64"/>
      <c r="BCZ78" s="64"/>
      <c r="BDA78" s="64"/>
      <c r="BDB78" s="64"/>
      <c r="BDC78" s="64"/>
      <c r="BDD78" s="64"/>
      <c r="BDE78" s="64"/>
      <c r="BDF78" s="64"/>
      <c r="BDG78" s="64"/>
      <c r="BDH78" s="64"/>
      <c r="BDI78" s="64"/>
      <c r="BDJ78" s="64"/>
      <c r="BDK78" s="64"/>
      <c r="BDL78" s="64"/>
      <c r="BDM78" s="64"/>
      <c r="BDN78" s="64"/>
      <c r="BDO78" s="64"/>
      <c r="BDP78" s="64"/>
      <c r="BDQ78" s="64"/>
      <c r="BDR78" s="64"/>
      <c r="BDS78" s="64"/>
      <c r="BDT78" s="64"/>
      <c r="BDU78" s="64"/>
      <c r="BDV78" s="64"/>
      <c r="BDW78" s="64"/>
      <c r="BDX78" s="64"/>
      <c r="BDY78" s="64"/>
      <c r="BDZ78" s="64"/>
      <c r="BEA78" s="64"/>
      <c r="BEB78" s="64"/>
      <c r="BEC78" s="64"/>
      <c r="BED78" s="64"/>
      <c r="BEE78" s="64"/>
      <c r="BEF78" s="64"/>
      <c r="BEG78" s="64"/>
      <c r="BEH78" s="64"/>
      <c r="BEI78" s="64"/>
      <c r="BEJ78" s="64"/>
      <c r="BEK78" s="64"/>
      <c r="BEL78" s="64"/>
      <c r="BEM78" s="64"/>
      <c r="BEN78" s="64"/>
      <c r="BEO78" s="64"/>
      <c r="BEP78" s="64"/>
      <c r="BEQ78" s="64"/>
      <c r="BER78" s="64"/>
      <c r="BES78" s="64"/>
      <c r="BET78" s="64"/>
      <c r="BEU78" s="64"/>
      <c r="BEV78" s="64"/>
      <c r="BEW78" s="64"/>
      <c r="BEX78" s="64"/>
      <c r="BEY78" s="64"/>
      <c r="BEZ78" s="64"/>
      <c r="BFA78" s="64"/>
      <c r="BFB78" s="64"/>
      <c r="BFC78" s="64"/>
      <c r="BFD78" s="64"/>
      <c r="BFE78" s="64"/>
      <c r="BFF78" s="64"/>
      <c r="BFG78" s="64"/>
      <c r="BFH78" s="64"/>
      <c r="BFI78" s="64"/>
      <c r="BFJ78" s="64"/>
      <c r="BFK78" s="64"/>
      <c r="BFL78" s="64"/>
      <c r="BFM78" s="64"/>
      <c r="BFN78" s="64"/>
      <c r="BFO78" s="64"/>
      <c r="BFP78" s="64"/>
      <c r="BFQ78" s="64"/>
      <c r="BFR78" s="64"/>
      <c r="BFS78" s="64"/>
      <c r="BFT78" s="64"/>
      <c r="BFU78" s="64"/>
      <c r="BFV78" s="64"/>
      <c r="BFW78" s="64"/>
      <c r="BFX78" s="64"/>
      <c r="BFY78" s="64"/>
      <c r="BFZ78" s="64"/>
      <c r="BGA78" s="64"/>
      <c r="BGB78" s="64"/>
      <c r="BGC78" s="64"/>
      <c r="BGD78" s="64"/>
      <c r="BGE78" s="64"/>
      <c r="BGF78" s="64"/>
      <c r="BGG78" s="64"/>
      <c r="BGH78" s="64"/>
      <c r="BGI78" s="64"/>
      <c r="BGJ78" s="64"/>
      <c r="BGK78" s="64"/>
      <c r="BGL78" s="64"/>
      <c r="BGM78" s="64"/>
      <c r="BGN78" s="64"/>
      <c r="BGO78" s="64"/>
      <c r="BGP78" s="64"/>
      <c r="BGQ78" s="64"/>
      <c r="BGR78" s="64"/>
      <c r="BGS78" s="64"/>
      <c r="BGT78" s="64"/>
      <c r="BGU78" s="64"/>
      <c r="BGV78" s="64"/>
      <c r="BGW78" s="64"/>
      <c r="BGX78" s="64"/>
      <c r="BGY78" s="64"/>
      <c r="BGZ78" s="64"/>
      <c r="BHA78" s="64"/>
      <c r="BHB78" s="64"/>
      <c r="BHC78" s="64"/>
      <c r="BHD78" s="64"/>
      <c r="BHE78" s="64"/>
      <c r="BHF78" s="64"/>
      <c r="BHG78" s="64"/>
      <c r="BHH78" s="64"/>
      <c r="BHI78" s="64"/>
      <c r="BHJ78" s="64"/>
      <c r="BHK78" s="64"/>
      <c r="BHL78" s="64"/>
      <c r="BHM78" s="64"/>
      <c r="BHN78" s="64"/>
      <c r="BHO78" s="64"/>
      <c r="BHP78" s="64"/>
      <c r="BHQ78" s="64"/>
      <c r="BHR78" s="64"/>
      <c r="BHS78" s="64"/>
      <c r="BHT78" s="64"/>
      <c r="BHU78" s="64"/>
      <c r="BHV78" s="64"/>
      <c r="BHW78" s="64"/>
      <c r="BHX78" s="64"/>
      <c r="BHY78" s="64"/>
      <c r="BHZ78" s="64"/>
      <c r="BIA78" s="64"/>
      <c r="BIB78" s="64"/>
      <c r="BIC78" s="64"/>
      <c r="BID78" s="64"/>
      <c r="BIE78" s="64"/>
      <c r="BIF78" s="64"/>
      <c r="BIG78" s="64"/>
      <c r="BIH78" s="64"/>
      <c r="BII78" s="64"/>
      <c r="BIJ78" s="64"/>
      <c r="BIK78" s="64"/>
      <c r="BIL78" s="64"/>
      <c r="BIM78" s="64"/>
      <c r="BIN78" s="64"/>
      <c r="BIO78" s="64"/>
      <c r="BIP78" s="64"/>
      <c r="BIQ78" s="64"/>
      <c r="BIR78" s="64"/>
      <c r="BIS78" s="64"/>
      <c r="BIT78" s="64"/>
      <c r="BIU78" s="64"/>
      <c r="BIV78" s="64"/>
      <c r="BIW78" s="64"/>
      <c r="BIX78" s="64"/>
      <c r="BIY78" s="64"/>
      <c r="BIZ78" s="64"/>
      <c r="BJA78" s="64"/>
      <c r="BJB78" s="64"/>
      <c r="BJC78" s="64"/>
      <c r="BJD78" s="64"/>
      <c r="BJE78" s="64"/>
      <c r="BJF78" s="64"/>
      <c r="BJG78" s="64"/>
      <c r="BJH78" s="64"/>
      <c r="BJI78" s="64"/>
      <c r="BJJ78" s="64"/>
      <c r="BJK78" s="64"/>
      <c r="BJL78" s="64"/>
      <c r="BJM78" s="64"/>
      <c r="BJN78" s="64"/>
      <c r="BJO78" s="64"/>
      <c r="BJP78" s="64"/>
      <c r="BJQ78" s="64"/>
      <c r="BJR78" s="64"/>
      <c r="BJS78" s="64"/>
      <c r="BJT78" s="64"/>
      <c r="BJU78" s="64"/>
      <c r="BJV78" s="64"/>
      <c r="BJW78" s="64"/>
      <c r="BJX78" s="64"/>
      <c r="BJY78" s="64"/>
      <c r="BJZ78" s="64"/>
      <c r="BKA78" s="64"/>
      <c r="BKB78" s="64"/>
      <c r="BKC78" s="64"/>
      <c r="BKD78" s="64"/>
      <c r="BKE78" s="64"/>
      <c r="BKF78" s="64"/>
      <c r="BKG78" s="64"/>
      <c r="BKH78" s="64"/>
      <c r="BKI78" s="64"/>
      <c r="BKJ78" s="64"/>
      <c r="BKK78" s="64"/>
      <c r="BKL78" s="64"/>
      <c r="BKM78" s="64"/>
      <c r="BKN78" s="64"/>
      <c r="BKO78" s="64"/>
      <c r="BKP78" s="64"/>
      <c r="BKQ78" s="64"/>
      <c r="BKR78" s="64"/>
      <c r="BKS78" s="64"/>
      <c r="BKT78" s="64"/>
      <c r="BKU78" s="64"/>
      <c r="BKV78" s="64"/>
      <c r="BKW78" s="64"/>
      <c r="BKX78" s="64"/>
      <c r="BKY78" s="64"/>
      <c r="BKZ78" s="64"/>
      <c r="BLA78" s="64"/>
      <c r="BLB78" s="64"/>
      <c r="BLC78" s="64"/>
      <c r="BLD78" s="64"/>
      <c r="BLE78" s="64"/>
      <c r="BLF78" s="64"/>
      <c r="BLG78" s="64"/>
      <c r="BLH78" s="64"/>
      <c r="BLI78" s="64"/>
      <c r="BLJ78" s="64"/>
      <c r="BLK78" s="64"/>
      <c r="BLL78" s="64"/>
      <c r="BLM78" s="64"/>
      <c r="BLN78" s="64"/>
      <c r="BLO78" s="64"/>
      <c r="BLP78" s="64"/>
      <c r="BLQ78" s="64"/>
      <c r="BLR78" s="64"/>
      <c r="BLS78" s="64"/>
      <c r="BLT78" s="64"/>
      <c r="BLU78" s="64"/>
      <c r="BLV78" s="64"/>
      <c r="BLW78" s="64"/>
      <c r="BLX78" s="64"/>
      <c r="BLY78" s="64"/>
      <c r="BLZ78" s="64"/>
      <c r="BMA78" s="64"/>
      <c r="BMB78" s="64"/>
      <c r="BMC78" s="64"/>
      <c r="BMD78" s="64"/>
      <c r="BME78" s="64"/>
      <c r="BMF78" s="64"/>
      <c r="BMG78" s="64"/>
      <c r="BMH78" s="64"/>
      <c r="BMI78" s="64"/>
      <c r="BMJ78" s="64"/>
      <c r="BMK78" s="64"/>
      <c r="BML78" s="64"/>
      <c r="BMM78" s="64"/>
      <c r="BMN78" s="64"/>
      <c r="BMO78" s="64"/>
      <c r="BMP78" s="64"/>
      <c r="BMQ78" s="64"/>
      <c r="BMR78" s="64"/>
      <c r="BMS78" s="64"/>
      <c r="BMT78" s="64"/>
      <c r="BMU78" s="64"/>
      <c r="BMV78" s="64"/>
      <c r="BMW78" s="64"/>
      <c r="BMX78" s="64"/>
      <c r="BMY78" s="64"/>
      <c r="BMZ78" s="64"/>
      <c r="BNA78" s="64"/>
      <c r="BNB78" s="64"/>
      <c r="BNC78" s="64"/>
      <c r="BND78" s="64"/>
      <c r="BNE78" s="64"/>
      <c r="BNF78" s="64"/>
      <c r="BNG78" s="64"/>
      <c r="BNH78" s="64"/>
      <c r="BNI78" s="64"/>
      <c r="BNJ78" s="64"/>
      <c r="BNK78" s="64"/>
      <c r="BNL78" s="64"/>
      <c r="BNM78" s="64"/>
      <c r="BNN78" s="64"/>
      <c r="BNO78" s="64"/>
      <c r="BNP78" s="64"/>
      <c r="BNQ78" s="64"/>
      <c r="BNR78" s="64"/>
      <c r="BNS78" s="64"/>
      <c r="BNT78" s="64"/>
      <c r="BNU78" s="64"/>
      <c r="BNV78" s="64"/>
      <c r="BNW78" s="64"/>
      <c r="BNX78" s="64"/>
      <c r="BNY78" s="64"/>
      <c r="BNZ78" s="64"/>
      <c r="BOA78" s="64"/>
      <c r="BOB78" s="64"/>
      <c r="BOC78" s="64"/>
      <c r="BOD78" s="64"/>
      <c r="BOE78" s="64"/>
      <c r="BOF78" s="64"/>
      <c r="BOG78" s="64"/>
      <c r="BOH78" s="64"/>
      <c r="BOI78" s="64"/>
      <c r="BOJ78" s="64"/>
      <c r="BOK78" s="64"/>
      <c r="BOL78" s="64"/>
      <c r="BOM78" s="64"/>
      <c r="BON78" s="64"/>
      <c r="BOO78" s="64"/>
      <c r="BOP78" s="64"/>
      <c r="BOQ78" s="64"/>
      <c r="BOR78" s="64"/>
      <c r="BOS78" s="64"/>
      <c r="BOT78" s="64"/>
      <c r="BOU78" s="64"/>
      <c r="BOV78" s="64"/>
      <c r="BOW78" s="64"/>
      <c r="BOX78" s="64"/>
      <c r="BOY78" s="64"/>
      <c r="BOZ78" s="64"/>
      <c r="BPA78" s="64"/>
      <c r="BPB78" s="64"/>
      <c r="BPC78" s="64"/>
      <c r="BPD78" s="64"/>
      <c r="BPE78" s="64"/>
      <c r="BPF78" s="64"/>
      <c r="BPG78" s="64"/>
      <c r="BPH78" s="64"/>
      <c r="BPI78" s="64"/>
      <c r="BPJ78" s="64"/>
      <c r="BPK78" s="64"/>
      <c r="BPL78" s="64"/>
      <c r="BPM78" s="64"/>
      <c r="BPN78" s="64"/>
      <c r="BPO78" s="64"/>
      <c r="BPP78" s="64"/>
      <c r="BPQ78" s="64"/>
      <c r="BPR78" s="64"/>
      <c r="BPS78" s="64"/>
      <c r="BPT78" s="64"/>
      <c r="BPU78" s="64"/>
      <c r="BPV78" s="64"/>
      <c r="BPW78" s="64"/>
      <c r="BPX78" s="64"/>
      <c r="BPY78" s="64"/>
      <c r="BPZ78" s="64"/>
      <c r="BQA78" s="64"/>
      <c r="BQB78" s="64"/>
      <c r="BQC78" s="64"/>
      <c r="BQD78" s="64"/>
      <c r="BQE78" s="64"/>
      <c r="BQF78" s="64"/>
      <c r="BQG78" s="64"/>
      <c r="BQH78" s="64"/>
      <c r="BQI78" s="64"/>
      <c r="BQJ78" s="64"/>
      <c r="BQK78" s="64"/>
      <c r="BQL78" s="64"/>
      <c r="BQM78" s="64"/>
      <c r="BQN78" s="64"/>
      <c r="BQO78" s="64"/>
      <c r="BQP78" s="64"/>
      <c r="BQQ78" s="64"/>
      <c r="BQR78" s="64"/>
      <c r="BQS78" s="64"/>
      <c r="BQT78" s="64"/>
      <c r="BQU78" s="64"/>
      <c r="BQV78" s="64"/>
      <c r="BQW78" s="64"/>
      <c r="BQX78" s="64"/>
      <c r="BQY78" s="64"/>
      <c r="BQZ78" s="64"/>
      <c r="BRA78" s="64"/>
      <c r="BRB78" s="64"/>
      <c r="BRC78" s="64"/>
      <c r="BRD78" s="64"/>
      <c r="BRE78" s="64"/>
      <c r="BRF78" s="64"/>
      <c r="BRG78" s="64"/>
      <c r="BRH78" s="64"/>
      <c r="BRI78" s="64"/>
      <c r="BRJ78" s="64"/>
      <c r="BRK78" s="64"/>
      <c r="BRL78" s="64"/>
      <c r="BRM78" s="64"/>
      <c r="BRN78" s="64"/>
      <c r="BRO78" s="64"/>
      <c r="BRP78" s="64"/>
      <c r="BRQ78" s="64"/>
      <c r="BRR78" s="64"/>
      <c r="BRS78" s="64"/>
      <c r="BRT78" s="64"/>
      <c r="BRU78" s="64"/>
      <c r="BRV78" s="64"/>
      <c r="BRW78" s="64"/>
      <c r="BRX78" s="64"/>
      <c r="BRY78" s="64"/>
      <c r="BRZ78" s="64"/>
      <c r="BSA78" s="64"/>
      <c r="BSB78" s="64"/>
      <c r="BSC78" s="64"/>
      <c r="BSD78" s="64"/>
      <c r="BSE78" s="64"/>
      <c r="BSF78" s="64"/>
      <c r="BSG78" s="64"/>
      <c r="BSH78" s="64"/>
      <c r="BSI78" s="64"/>
      <c r="BSJ78" s="64"/>
      <c r="BSK78" s="64"/>
      <c r="BSL78" s="64"/>
      <c r="BSM78" s="64"/>
      <c r="BSN78" s="64"/>
      <c r="BSO78" s="64"/>
      <c r="BSP78" s="64"/>
      <c r="BSQ78" s="64"/>
      <c r="BSR78" s="64"/>
      <c r="BSS78" s="64"/>
      <c r="BST78" s="64"/>
      <c r="BSU78" s="64"/>
      <c r="BSV78" s="64"/>
      <c r="BSW78" s="64"/>
      <c r="BSX78" s="64"/>
      <c r="BSY78" s="64"/>
      <c r="BSZ78" s="64"/>
      <c r="BTA78" s="64"/>
      <c r="BTB78" s="64"/>
      <c r="BTC78" s="64"/>
      <c r="BTD78" s="64"/>
      <c r="BTE78" s="64"/>
      <c r="BTF78" s="64"/>
      <c r="BTG78" s="64"/>
      <c r="BTH78" s="64"/>
      <c r="BTI78" s="64"/>
      <c r="BTJ78" s="64"/>
      <c r="BTK78" s="64"/>
      <c r="BTL78" s="64"/>
      <c r="BTM78" s="64"/>
      <c r="BTN78" s="64"/>
      <c r="BTO78" s="64"/>
      <c r="BTP78" s="64"/>
      <c r="BTQ78" s="64"/>
      <c r="BTR78" s="64"/>
      <c r="BTS78" s="64"/>
      <c r="BTT78" s="64"/>
      <c r="BTU78" s="64"/>
      <c r="BTV78" s="64"/>
      <c r="BTW78" s="64"/>
      <c r="BTX78" s="64"/>
      <c r="BTY78" s="64"/>
      <c r="BTZ78" s="64"/>
      <c r="BUA78" s="64"/>
      <c r="BUB78" s="64"/>
      <c r="BUC78" s="64"/>
      <c r="BUD78" s="64"/>
      <c r="BUE78" s="64"/>
      <c r="BUF78" s="64"/>
      <c r="BUG78" s="64"/>
      <c r="BUH78" s="64"/>
      <c r="BUI78" s="64"/>
      <c r="BUJ78" s="64"/>
      <c r="BUK78" s="64"/>
      <c r="BUL78" s="64"/>
      <c r="BUM78" s="64"/>
      <c r="BUN78" s="64"/>
      <c r="BUO78" s="64"/>
      <c r="BUP78" s="64"/>
      <c r="BUQ78" s="64"/>
      <c r="BUR78" s="64"/>
      <c r="BUS78" s="64"/>
      <c r="BUT78" s="64"/>
      <c r="BUU78" s="64"/>
      <c r="BUV78" s="64"/>
      <c r="BUW78" s="64"/>
      <c r="BUX78" s="64"/>
      <c r="BUY78" s="64"/>
      <c r="BUZ78" s="64"/>
      <c r="BVA78" s="64"/>
      <c r="BVB78" s="64"/>
      <c r="BVC78" s="64"/>
      <c r="BVD78" s="64"/>
      <c r="BVE78" s="64"/>
      <c r="BVF78" s="64"/>
      <c r="BVG78" s="64"/>
      <c r="BVH78" s="64"/>
      <c r="BVI78" s="64"/>
      <c r="BVJ78" s="64"/>
      <c r="BVK78" s="64"/>
      <c r="BVL78" s="64"/>
      <c r="BVM78" s="64"/>
      <c r="BVN78" s="64"/>
      <c r="BVO78" s="64"/>
      <c r="BVP78" s="64"/>
      <c r="BVQ78" s="64"/>
      <c r="BVR78" s="64"/>
      <c r="BVS78" s="64"/>
      <c r="BVT78" s="64"/>
      <c r="BVU78" s="64"/>
      <c r="BVV78" s="64"/>
      <c r="BVW78" s="64"/>
      <c r="BVX78" s="64"/>
      <c r="BVY78" s="64"/>
      <c r="BVZ78" s="64"/>
      <c r="BWA78" s="64"/>
      <c r="BWB78" s="64"/>
      <c r="BWC78" s="64"/>
      <c r="BWD78" s="64"/>
      <c r="BWE78" s="64"/>
      <c r="BWF78" s="64"/>
      <c r="BWG78" s="64"/>
      <c r="BWH78" s="64"/>
      <c r="BWI78" s="64"/>
      <c r="BWJ78" s="64"/>
      <c r="BWK78" s="64"/>
      <c r="BWL78" s="64"/>
      <c r="BWM78" s="64"/>
      <c r="BWN78" s="64"/>
      <c r="BWO78" s="64"/>
      <c r="BWP78" s="64"/>
      <c r="BWQ78" s="64"/>
      <c r="BWR78" s="64"/>
      <c r="BWS78" s="64"/>
      <c r="BWT78" s="64"/>
      <c r="BWU78" s="64"/>
      <c r="BWV78" s="64"/>
      <c r="BWW78" s="64"/>
      <c r="BWX78" s="64"/>
      <c r="BWY78" s="64"/>
      <c r="BWZ78" s="64"/>
      <c r="BXA78" s="64"/>
      <c r="BXB78" s="64"/>
      <c r="BXC78" s="64"/>
      <c r="BXD78" s="64"/>
      <c r="BXE78" s="64"/>
      <c r="BXF78" s="64"/>
      <c r="BXG78" s="64"/>
      <c r="BXH78" s="64"/>
      <c r="BXI78" s="64"/>
      <c r="BXJ78" s="64"/>
      <c r="BXK78" s="64"/>
      <c r="BXL78" s="64"/>
      <c r="BXM78" s="64"/>
      <c r="BXN78" s="64"/>
      <c r="BXO78" s="64"/>
      <c r="BXP78" s="64"/>
      <c r="BXQ78" s="64"/>
      <c r="BXR78" s="64"/>
      <c r="BXS78" s="64"/>
      <c r="BXT78" s="64"/>
      <c r="BXU78" s="64"/>
      <c r="BXV78" s="64"/>
      <c r="BXW78" s="64"/>
      <c r="BXX78" s="64"/>
      <c r="BXY78" s="64"/>
      <c r="BXZ78" s="64"/>
      <c r="BYA78" s="64"/>
      <c r="BYB78" s="64"/>
      <c r="BYC78" s="64"/>
      <c r="BYD78" s="64"/>
      <c r="BYE78" s="64"/>
      <c r="BYF78" s="64"/>
      <c r="BYG78" s="64"/>
      <c r="BYH78" s="64"/>
      <c r="BYI78" s="64"/>
      <c r="BYJ78" s="64"/>
      <c r="BYK78" s="64"/>
      <c r="BYL78" s="64"/>
      <c r="BYM78" s="64"/>
      <c r="BYN78" s="64"/>
      <c r="BYO78" s="64"/>
      <c r="BYP78" s="64"/>
      <c r="BYQ78" s="64"/>
      <c r="BYR78" s="64"/>
      <c r="BYS78" s="64"/>
      <c r="BYT78" s="64"/>
      <c r="BYU78" s="64"/>
      <c r="BYV78" s="64"/>
      <c r="BYW78" s="64"/>
      <c r="BYX78" s="64"/>
      <c r="BYY78" s="64"/>
      <c r="BYZ78" s="64"/>
      <c r="BZA78" s="64"/>
      <c r="BZB78" s="64"/>
      <c r="BZC78" s="64"/>
      <c r="BZD78" s="64"/>
      <c r="BZE78" s="64"/>
      <c r="BZF78" s="64"/>
      <c r="BZG78" s="64"/>
      <c r="BZH78" s="64"/>
      <c r="BZI78" s="64"/>
      <c r="BZJ78" s="64"/>
      <c r="BZK78" s="64"/>
      <c r="BZL78" s="64"/>
      <c r="BZM78" s="64"/>
      <c r="BZN78" s="64"/>
      <c r="BZO78" s="64"/>
      <c r="BZP78" s="64"/>
      <c r="BZQ78" s="64"/>
      <c r="BZR78" s="64"/>
      <c r="BZS78" s="64"/>
      <c r="BZT78" s="64"/>
      <c r="BZU78" s="64"/>
      <c r="BZV78" s="64"/>
      <c r="BZW78" s="64"/>
      <c r="BZX78" s="64"/>
      <c r="BZY78" s="64"/>
      <c r="BZZ78" s="64"/>
      <c r="CAA78" s="64"/>
      <c r="CAB78" s="64"/>
      <c r="CAC78" s="64"/>
      <c r="CAD78" s="64"/>
      <c r="CAE78" s="64"/>
      <c r="CAF78" s="64"/>
      <c r="CAG78" s="64"/>
      <c r="CAH78" s="64"/>
      <c r="CAI78" s="64"/>
      <c r="CAJ78" s="64"/>
      <c r="CAK78" s="64"/>
      <c r="CAL78" s="64"/>
      <c r="CAM78" s="64"/>
      <c r="CAN78" s="64"/>
      <c r="CAO78" s="64"/>
      <c r="CAP78" s="64"/>
      <c r="CAQ78" s="64"/>
      <c r="CAR78" s="64"/>
      <c r="CAS78" s="64"/>
      <c r="CAT78" s="64"/>
      <c r="CAU78" s="64"/>
      <c r="CAV78" s="64"/>
      <c r="CAW78" s="64"/>
      <c r="CAX78" s="64"/>
      <c r="CAY78" s="64"/>
      <c r="CAZ78" s="64"/>
      <c r="CBA78" s="64"/>
      <c r="CBB78" s="64"/>
      <c r="CBC78" s="64"/>
      <c r="CBD78" s="64"/>
      <c r="CBE78" s="64"/>
      <c r="CBF78" s="64"/>
      <c r="CBG78" s="64"/>
      <c r="CBH78" s="64"/>
      <c r="CBI78" s="64"/>
      <c r="CBJ78" s="64"/>
      <c r="CBK78" s="64"/>
      <c r="CBL78" s="64"/>
      <c r="CBM78" s="64"/>
      <c r="CBN78" s="64"/>
      <c r="CBO78" s="64"/>
      <c r="CBP78" s="64"/>
      <c r="CBQ78" s="64"/>
      <c r="CBR78" s="64"/>
      <c r="CBS78" s="64"/>
      <c r="CBT78" s="64"/>
      <c r="CBU78" s="64"/>
      <c r="CBV78" s="64"/>
      <c r="CBW78" s="64"/>
      <c r="CBX78" s="64"/>
      <c r="CBY78" s="64"/>
      <c r="CBZ78" s="64"/>
      <c r="CCA78" s="64"/>
      <c r="CCB78" s="64"/>
      <c r="CCC78" s="64"/>
      <c r="CCD78" s="64"/>
      <c r="CCE78" s="64"/>
      <c r="CCF78" s="64"/>
      <c r="CCG78" s="64"/>
      <c r="CCH78" s="64"/>
      <c r="CCI78" s="64"/>
      <c r="CCJ78" s="64"/>
      <c r="CCK78" s="64"/>
      <c r="CCL78" s="64"/>
      <c r="CCM78" s="64"/>
      <c r="CCN78" s="64"/>
      <c r="CCO78" s="64"/>
      <c r="CCP78" s="64"/>
      <c r="CCQ78" s="64"/>
      <c r="CCR78" s="64"/>
      <c r="CCS78" s="64"/>
      <c r="CCT78" s="64"/>
      <c r="CCU78" s="64"/>
      <c r="CCV78" s="64"/>
      <c r="CCW78" s="64"/>
      <c r="CCX78" s="64"/>
      <c r="CCY78" s="64"/>
      <c r="CCZ78" s="64"/>
      <c r="CDA78" s="64"/>
      <c r="CDB78" s="64"/>
      <c r="CDC78" s="64"/>
      <c r="CDD78" s="64"/>
      <c r="CDE78" s="64"/>
      <c r="CDF78" s="64"/>
      <c r="CDG78" s="64"/>
      <c r="CDH78" s="64"/>
      <c r="CDI78" s="64"/>
      <c r="CDJ78" s="64"/>
      <c r="CDK78" s="64"/>
      <c r="CDL78" s="64"/>
      <c r="CDM78" s="64"/>
      <c r="CDN78" s="64"/>
      <c r="CDO78" s="64"/>
      <c r="CDP78" s="64"/>
      <c r="CDQ78" s="64"/>
      <c r="CDR78" s="64"/>
      <c r="CDS78" s="64"/>
      <c r="CDT78" s="64"/>
      <c r="CDU78" s="64"/>
      <c r="CDV78" s="64"/>
      <c r="CDW78" s="64"/>
      <c r="CDX78" s="64"/>
      <c r="CDY78" s="64"/>
      <c r="CDZ78" s="64"/>
      <c r="CEA78" s="64"/>
      <c r="CEB78" s="64"/>
      <c r="CEC78" s="64"/>
      <c r="CED78" s="64"/>
      <c r="CEE78" s="64"/>
      <c r="CEF78" s="64"/>
      <c r="CEG78" s="64"/>
      <c r="CEH78" s="64"/>
      <c r="CEI78" s="64"/>
      <c r="CEJ78" s="64"/>
      <c r="CEK78" s="64"/>
      <c r="CEL78" s="64"/>
      <c r="CEM78" s="64"/>
      <c r="CEN78" s="64"/>
      <c r="CEO78" s="64"/>
      <c r="CEP78" s="64"/>
      <c r="CEQ78" s="64"/>
      <c r="CER78" s="64"/>
      <c r="CES78" s="64"/>
      <c r="CET78" s="64"/>
      <c r="CEU78" s="64"/>
      <c r="CEV78" s="64"/>
      <c r="CEW78" s="64"/>
      <c r="CEX78" s="64"/>
      <c r="CEY78" s="64"/>
      <c r="CEZ78" s="64"/>
      <c r="CFA78" s="64"/>
      <c r="CFB78" s="64"/>
      <c r="CFC78" s="64"/>
      <c r="CFD78" s="64"/>
      <c r="CFE78" s="64"/>
      <c r="CFF78" s="64"/>
      <c r="CFG78" s="64"/>
      <c r="CFH78" s="64"/>
      <c r="CFI78" s="64"/>
      <c r="CFJ78" s="64"/>
      <c r="CFK78" s="64"/>
      <c r="CFL78" s="64"/>
      <c r="CFM78" s="64"/>
      <c r="CFN78" s="64"/>
      <c r="CFO78" s="64"/>
      <c r="CFP78" s="64"/>
      <c r="CFQ78" s="64"/>
      <c r="CFR78" s="64"/>
      <c r="CFS78" s="64"/>
      <c r="CFT78" s="64"/>
      <c r="CFU78" s="64"/>
      <c r="CFV78" s="64"/>
      <c r="CFW78" s="64"/>
      <c r="CFX78" s="64"/>
      <c r="CFY78" s="64"/>
      <c r="CFZ78" s="64"/>
      <c r="CGA78" s="64"/>
      <c r="CGB78" s="64"/>
      <c r="CGC78" s="64"/>
      <c r="CGD78" s="64"/>
      <c r="CGE78" s="64"/>
      <c r="CGF78" s="64"/>
      <c r="CGG78" s="64"/>
      <c r="CGH78" s="64"/>
      <c r="CGI78" s="64"/>
      <c r="CGJ78" s="64"/>
      <c r="CGK78" s="64"/>
      <c r="CGL78" s="64"/>
      <c r="CGM78" s="64"/>
      <c r="CGN78" s="64"/>
      <c r="CGO78" s="64"/>
      <c r="CGP78" s="64"/>
      <c r="CGQ78" s="64"/>
      <c r="CGR78" s="64"/>
      <c r="CGS78" s="64"/>
      <c r="CGT78" s="64"/>
      <c r="CGU78" s="64"/>
      <c r="CGV78" s="64"/>
      <c r="CGW78" s="64"/>
      <c r="CGX78" s="64"/>
      <c r="CGY78" s="64"/>
      <c r="CGZ78" s="64"/>
      <c r="CHA78" s="64"/>
      <c r="CHB78" s="64"/>
      <c r="CHC78" s="64"/>
      <c r="CHD78" s="64"/>
      <c r="CHE78" s="64"/>
      <c r="CHF78" s="64"/>
      <c r="CHG78" s="64"/>
      <c r="CHH78" s="64"/>
      <c r="CHI78" s="64"/>
      <c r="CHJ78" s="64"/>
      <c r="CHK78" s="64"/>
      <c r="CHL78" s="64"/>
      <c r="CHM78" s="64"/>
      <c r="CHN78" s="64"/>
      <c r="CHO78" s="64"/>
      <c r="CHP78" s="64"/>
      <c r="CHQ78" s="64"/>
      <c r="CHR78" s="64"/>
      <c r="CHS78" s="64"/>
      <c r="CHT78" s="64"/>
      <c r="CHU78" s="64"/>
      <c r="CHV78" s="64"/>
      <c r="CHW78" s="64"/>
      <c r="CHX78" s="64"/>
      <c r="CHY78" s="64"/>
      <c r="CHZ78" s="64"/>
      <c r="CIA78" s="64"/>
      <c r="CIB78" s="64"/>
      <c r="CIC78" s="64"/>
      <c r="CID78" s="64"/>
      <c r="CIE78" s="64"/>
      <c r="CIF78" s="64"/>
      <c r="CIG78" s="64"/>
      <c r="CIH78" s="64"/>
      <c r="CII78" s="64"/>
      <c r="CIJ78" s="64"/>
      <c r="CIK78" s="64"/>
      <c r="CIL78" s="64"/>
      <c r="CIM78" s="64"/>
      <c r="CIN78" s="64"/>
      <c r="CIO78" s="64"/>
      <c r="CIP78" s="64"/>
      <c r="CIQ78" s="64"/>
      <c r="CIR78" s="64"/>
      <c r="CIS78" s="64"/>
      <c r="CIT78" s="64"/>
      <c r="CIU78" s="64"/>
      <c r="CIV78" s="64"/>
      <c r="CIW78" s="64"/>
      <c r="CIX78" s="64"/>
      <c r="CIY78" s="64"/>
      <c r="CIZ78" s="64"/>
      <c r="CJA78" s="64"/>
      <c r="CJB78" s="64"/>
      <c r="CJC78" s="64"/>
      <c r="CJD78" s="64"/>
      <c r="CJE78" s="64"/>
      <c r="CJF78" s="64"/>
      <c r="CJG78" s="64"/>
      <c r="CJH78" s="64"/>
      <c r="CJI78" s="64"/>
      <c r="CJJ78" s="64"/>
      <c r="CJK78" s="64"/>
      <c r="CJL78" s="64"/>
      <c r="CJM78" s="64"/>
      <c r="CJN78" s="64"/>
      <c r="CJO78" s="64"/>
      <c r="CJP78" s="64"/>
      <c r="CJQ78" s="64"/>
      <c r="CJR78" s="64"/>
      <c r="CJS78" s="64"/>
      <c r="CJT78" s="64"/>
      <c r="CJU78" s="64"/>
      <c r="CJV78" s="64"/>
      <c r="CJW78" s="64"/>
      <c r="CJX78" s="64"/>
      <c r="CJY78" s="64"/>
      <c r="CJZ78" s="64"/>
      <c r="CKA78" s="64"/>
      <c r="CKB78" s="64"/>
      <c r="CKC78" s="64"/>
      <c r="CKD78" s="64"/>
      <c r="CKE78" s="64"/>
      <c r="CKF78" s="64"/>
      <c r="CKG78" s="64"/>
      <c r="CKH78" s="64"/>
      <c r="CKI78" s="64"/>
      <c r="CKJ78" s="64"/>
      <c r="CKK78" s="64"/>
      <c r="CKL78" s="64"/>
      <c r="CKM78" s="64"/>
      <c r="CKN78" s="64"/>
      <c r="CKO78" s="64"/>
      <c r="CKP78" s="64"/>
      <c r="CKQ78" s="64"/>
      <c r="CKR78" s="64"/>
      <c r="CKS78" s="64"/>
      <c r="CKT78" s="64"/>
      <c r="CKU78" s="64"/>
      <c r="CKV78" s="64"/>
      <c r="CKW78" s="64"/>
      <c r="CKX78" s="64"/>
      <c r="CKY78" s="64"/>
      <c r="CKZ78" s="64"/>
      <c r="CLA78" s="64"/>
      <c r="CLB78" s="64"/>
      <c r="CLC78" s="64"/>
      <c r="CLD78" s="64"/>
      <c r="CLE78" s="64"/>
      <c r="CLF78" s="64"/>
      <c r="CLG78" s="64"/>
      <c r="CLH78" s="64"/>
      <c r="CLI78" s="64"/>
      <c r="CLJ78" s="64"/>
      <c r="CLK78" s="64"/>
      <c r="CLL78" s="64"/>
      <c r="CLM78" s="64"/>
      <c r="CLN78" s="64"/>
      <c r="CLO78" s="64"/>
      <c r="CLP78" s="64"/>
      <c r="CLQ78" s="64"/>
      <c r="CLR78" s="64"/>
      <c r="CLS78" s="64"/>
      <c r="CLT78" s="64"/>
      <c r="CLU78" s="64"/>
      <c r="CLV78" s="64"/>
      <c r="CLW78" s="64"/>
      <c r="CLX78" s="64"/>
      <c r="CLY78" s="64"/>
      <c r="CLZ78" s="64"/>
      <c r="CMA78" s="64"/>
      <c r="CMB78" s="64"/>
      <c r="CMC78" s="64"/>
      <c r="CMD78" s="64"/>
      <c r="CME78" s="64"/>
      <c r="CMF78" s="64"/>
      <c r="CMG78" s="64"/>
      <c r="CMH78" s="64"/>
      <c r="CMI78" s="64"/>
      <c r="CMJ78" s="64"/>
      <c r="CMK78" s="64"/>
      <c r="CML78" s="64"/>
      <c r="CMM78" s="64"/>
      <c r="CMN78" s="64"/>
      <c r="CMO78" s="64"/>
      <c r="CMP78" s="64"/>
      <c r="CMQ78" s="64"/>
      <c r="CMR78" s="64"/>
      <c r="CMS78" s="64"/>
      <c r="CMT78" s="64"/>
      <c r="CMU78" s="64"/>
      <c r="CMV78" s="64"/>
      <c r="CMW78" s="64"/>
      <c r="CMX78" s="64"/>
      <c r="CMY78" s="64"/>
      <c r="CMZ78" s="64"/>
      <c r="CNA78" s="64"/>
      <c r="CNB78" s="64"/>
      <c r="CNC78" s="64"/>
      <c r="CND78" s="64"/>
      <c r="CNE78" s="64"/>
      <c r="CNF78" s="64"/>
      <c r="CNG78" s="64"/>
      <c r="CNH78" s="64"/>
      <c r="CNI78" s="64"/>
      <c r="CNJ78" s="64"/>
      <c r="CNK78" s="64"/>
      <c r="CNL78" s="64"/>
      <c r="CNM78" s="64"/>
      <c r="CNN78" s="64"/>
      <c r="CNO78" s="64"/>
      <c r="CNP78" s="64"/>
      <c r="CNQ78" s="64"/>
      <c r="CNR78" s="64"/>
      <c r="CNS78" s="64"/>
      <c r="CNT78" s="64"/>
      <c r="CNU78" s="64"/>
      <c r="CNV78" s="64"/>
      <c r="CNW78" s="64"/>
      <c r="CNX78" s="64"/>
      <c r="CNY78" s="64"/>
      <c r="CNZ78" s="64"/>
      <c r="COA78" s="64"/>
      <c r="COB78" s="64"/>
      <c r="COC78" s="64"/>
      <c r="COD78" s="64"/>
      <c r="COE78" s="64"/>
      <c r="COF78" s="64"/>
      <c r="COG78" s="64"/>
      <c r="COH78" s="64"/>
      <c r="COI78" s="64"/>
      <c r="COJ78" s="64"/>
      <c r="COK78" s="64"/>
      <c r="COL78" s="64"/>
      <c r="COM78" s="64"/>
      <c r="CON78" s="64"/>
      <c r="COO78" s="64"/>
      <c r="COP78" s="64"/>
      <c r="COQ78" s="64"/>
      <c r="COR78" s="64"/>
      <c r="COS78" s="64"/>
      <c r="COT78" s="64"/>
      <c r="COU78" s="64"/>
      <c r="COV78" s="64"/>
      <c r="COW78" s="64"/>
      <c r="COX78" s="64"/>
      <c r="COY78" s="64"/>
      <c r="COZ78" s="64"/>
      <c r="CPA78" s="64"/>
      <c r="CPB78" s="64"/>
      <c r="CPC78" s="64"/>
      <c r="CPD78" s="64"/>
      <c r="CPE78" s="64"/>
      <c r="CPF78" s="64"/>
      <c r="CPG78" s="64"/>
      <c r="CPH78" s="64"/>
      <c r="CPI78" s="64"/>
      <c r="CPJ78" s="64"/>
      <c r="CPK78" s="64"/>
      <c r="CPL78" s="64"/>
      <c r="CPM78" s="64"/>
      <c r="CPN78" s="64"/>
      <c r="CPO78" s="64"/>
      <c r="CPP78" s="64"/>
      <c r="CPQ78" s="64"/>
      <c r="CPR78" s="64"/>
      <c r="CPS78" s="64"/>
      <c r="CPT78" s="64"/>
      <c r="CPU78" s="64"/>
      <c r="CPV78" s="64"/>
      <c r="CPW78" s="64"/>
      <c r="CPX78" s="64"/>
      <c r="CPY78" s="64"/>
      <c r="CPZ78" s="64"/>
      <c r="CQA78" s="64"/>
      <c r="CQB78" s="64"/>
      <c r="CQC78" s="64"/>
      <c r="CQD78" s="64"/>
      <c r="CQE78" s="64"/>
      <c r="CQF78" s="64"/>
      <c r="CQG78" s="64"/>
      <c r="CQH78" s="64"/>
      <c r="CQI78" s="64"/>
      <c r="CQJ78" s="64"/>
      <c r="CQK78" s="64"/>
      <c r="CQL78" s="64"/>
      <c r="CQM78" s="64"/>
      <c r="CQN78" s="64"/>
      <c r="CQO78" s="64"/>
      <c r="CQP78" s="64"/>
      <c r="CQQ78" s="64"/>
      <c r="CQR78" s="64"/>
      <c r="CQS78" s="64"/>
      <c r="CQT78" s="64"/>
      <c r="CQU78" s="64"/>
      <c r="CQV78" s="64"/>
      <c r="CQW78" s="64"/>
      <c r="CQX78" s="64"/>
      <c r="CQY78" s="64"/>
      <c r="CQZ78" s="64"/>
      <c r="CRA78" s="64"/>
      <c r="CRB78" s="64"/>
      <c r="CRC78" s="64"/>
      <c r="CRD78" s="64"/>
      <c r="CRE78" s="64"/>
      <c r="CRF78" s="64"/>
      <c r="CRG78" s="64"/>
      <c r="CRH78" s="64"/>
      <c r="CRI78" s="64"/>
      <c r="CRJ78" s="64"/>
      <c r="CRK78" s="64"/>
      <c r="CRL78" s="64"/>
      <c r="CRM78" s="64"/>
      <c r="CRN78" s="64"/>
      <c r="CRO78" s="64"/>
      <c r="CRP78" s="64"/>
      <c r="CRQ78" s="64"/>
      <c r="CRR78" s="64"/>
      <c r="CRS78" s="64"/>
      <c r="CRT78" s="64"/>
      <c r="CRU78" s="64"/>
      <c r="CRV78" s="64"/>
      <c r="CRW78" s="64"/>
      <c r="CRX78" s="64"/>
      <c r="CRY78" s="64"/>
      <c r="CRZ78" s="64"/>
      <c r="CSA78" s="64"/>
      <c r="CSB78" s="64"/>
      <c r="CSC78" s="64"/>
      <c r="CSD78" s="64"/>
      <c r="CSE78" s="64"/>
      <c r="CSF78" s="64"/>
      <c r="CSG78" s="64"/>
      <c r="CSH78" s="64"/>
      <c r="CSI78" s="64"/>
      <c r="CSJ78" s="64"/>
      <c r="CSK78" s="64"/>
      <c r="CSL78" s="64"/>
      <c r="CSM78" s="64"/>
      <c r="CSN78" s="64"/>
      <c r="CSO78" s="64"/>
      <c r="CSP78" s="64"/>
      <c r="CSQ78" s="64"/>
      <c r="CSR78" s="64"/>
      <c r="CSS78" s="64"/>
      <c r="CST78" s="64"/>
      <c r="CSU78" s="64"/>
      <c r="CSV78" s="64"/>
      <c r="CSW78" s="64"/>
      <c r="CSX78" s="64"/>
      <c r="CSY78" s="64"/>
      <c r="CSZ78" s="64"/>
      <c r="CTA78" s="64"/>
      <c r="CTB78" s="64"/>
      <c r="CTC78" s="64"/>
      <c r="CTD78" s="64"/>
      <c r="CTE78" s="64"/>
      <c r="CTF78" s="64"/>
      <c r="CTG78" s="64"/>
      <c r="CTH78" s="64"/>
      <c r="CTI78" s="64"/>
      <c r="CTJ78" s="64"/>
      <c r="CTK78" s="64"/>
      <c r="CTL78" s="64"/>
      <c r="CTM78" s="64"/>
      <c r="CTN78" s="64"/>
      <c r="CTO78" s="64"/>
      <c r="CTP78" s="64"/>
      <c r="CTQ78" s="64"/>
      <c r="CTR78" s="64"/>
      <c r="CTS78" s="64"/>
      <c r="CTT78" s="64"/>
      <c r="CTU78" s="64"/>
      <c r="CTV78" s="64"/>
      <c r="CTW78" s="64"/>
      <c r="CTX78" s="64"/>
      <c r="CTY78" s="64"/>
      <c r="CTZ78" s="64"/>
      <c r="CUA78" s="64"/>
      <c r="CUB78" s="64"/>
      <c r="CUC78" s="64"/>
      <c r="CUD78" s="64"/>
      <c r="CUE78" s="64"/>
      <c r="CUF78" s="64"/>
      <c r="CUG78" s="64"/>
      <c r="CUH78" s="64"/>
      <c r="CUI78" s="64"/>
      <c r="CUJ78" s="64"/>
      <c r="CUK78" s="64"/>
      <c r="CUL78" s="64"/>
      <c r="CUM78" s="64"/>
      <c r="CUN78" s="64"/>
      <c r="CUO78" s="64"/>
      <c r="CUP78" s="64"/>
      <c r="CUQ78" s="64"/>
      <c r="CUR78" s="64"/>
      <c r="CUS78" s="64"/>
      <c r="CUT78" s="64"/>
      <c r="CUU78" s="64"/>
      <c r="CUV78" s="64"/>
      <c r="CUW78" s="64"/>
      <c r="CUX78" s="64"/>
      <c r="CUY78" s="64"/>
      <c r="CUZ78" s="64"/>
      <c r="CVA78" s="64"/>
      <c r="CVB78" s="64"/>
      <c r="CVC78" s="64"/>
      <c r="CVD78" s="64"/>
      <c r="CVE78" s="64"/>
      <c r="CVF78" s="64"/>
      <c r="CVG78" s="64"/>
      <c r="CVH78" s="64"/>
      <c r="CVI78" s="64"/>
      <c r="CVJ78" s="64"/>
      <c r="CVK78" s="64"/>
      <c r="CVL78" s="64"/>
      <c r="CVM78" s="64"/>
      <c r="CVN78" s="64"/>
      <c r="CVO78" s="64"/>
      <c r="CVP78" s="64"/>
      <c r="CVQ78" s="64"/>
      <c r="CVR78" s="64"/>
      <c r="CVS78" s="64"/>
      <c r="CVT78" s="64"/>
      <c r="CVU78" s="64"/>
      <c r="CVV78" s="64"/>
      <c r="CVW78" s="64"/>
      <c r="CVX78" s="64"/>
      <c r="CVY78" s="64"/>
      <c r="CVZ78" s="64"/>
      <c r="CWA78" s="64"/>
      <c r="CWB78" s="64"/>
      <c r="CWC78" s="64"/>
      <c r="CWD78" s="64"/>
      <c r="CWE78" s="64"/>
      <c r="CWF78" s="64"/>
      <c r="CWG78" s="64"/>
      <c r="CWH78" s="64"/>
      <c r="CWI78" s="64"/>
      <c r="CWJ78" s="64"/>
      <c r="CWK78" s="64"/>
      <c r="CWL78" s="64"/>
      <c r="CWM78" s="64"/>
      <c r="CWN78" s="64"/>
      <c r="CWO78" s="64"/>
      <c r="CWP78" s="64"/>
      <c r="CWQ78" s="64"/>
      <c r="CWR78" s="64"/>
      <c r="CWS78" s="64"/>
      <c r="CWT78" s="64"/>
      <c r="CWU78" s="64"/>
      <c r="CWV78" s="64"/>
      <c r="CWW78" s="64"/>
      <c r="CWX78" s="64"/>
      <c r="CWY78" s="64"/>
      <c r="CWZ78" s="64"/>
      <c r="CXA78" s="64"/>
      <c r="CXB78" s="64"/>
      <c r="CXC78" s="64"/>
      <c r="CXD78" s="64"/>
      <c r="CXE78" s="64"/>
      <c r="CXF78" s="64"/>
      <c r="CXG78" s="64"/>
      <c r="CXH78" s="64"/>
      <c r="CXI78" s="64"/>
      <c r="CXJ78" s="64"/>
      <c r="CXK78" s="64"/>
      <c r="CXL78" s="64"/>
      <c r="CXM78" s="64"/>
      <c r="CXN78" s="64"/>
      <c r="CXO78" s="64"/>
      <c r="CXP78" s="64"/>
      <c r="CXQ78" s="64"/>
      <c r="CXR78" s="64"/>
      <c r="CXS78" s="64"/>
      <c r="CXT78" s="64"/>
      <c r="CXU78" s="64"/>
      <c r="CXV78" s="64"/>
      <c r="CXW78" s="64"/>
      <c r="CXX78" s="64"/>
      <c r="CXY78" s="64"/>
      <c r="CXZ78" s="64"/>
      <c r="CYA78" s="64"/>
      <c r="CYB78" s="64"/>
      <c r="CYC78" s="64"/>
      <c r="CYD78" s="64"/>
      <c r="CYE78" s="64"/>
      <c r="CYF78" s="64"/>
      <c r="CYG78" s="64"/>
      <c r="CYH78" s="64"/>
      <c r="CYI78" s="64"/>
      <c r="CYJ78" s="64"/>
      <c r="CYK78" s="64"/>
      <c r="CYL78" s="64"/>
      <c r="CYM78" s="64"/>
      <c r="CYN78" s="64"/>
      <c r="CYO78" s="64"/>
      <c r="CYP78" s="64"/>
      <c r="CYQ78" s="64"/>
      <c r="CYR78" s="64"/>
      <c r="CYS78" s="64"/>
      <c r="CYT78" s="64"/>
      <c r="CYU78" s="64"/>
      <c r="CYV78" s="64"/>
      <c r="CYW78" s="64"/>
      <c r="CYX78" s="64"/>
      <c r="CYY78" s="64"/>
      <c r="CYZ78" s="64"/>
      <c r="CZA78" s="64"/>
      <c r="CZB78" s="64"/>
      <c r="CZC78" s="64"/>
      <c r="CZD78" s="64"/>
      <c r="CZE78" s="64"/>
      <c r="CZF78" s="64"/>
      <c r="CZG78" s="64"/>
      <c r="CZH78" s="64"/>
      <c r="CZI78" s="64"/>
      <c r="CZJ78" s="64"/>
      <c r="CZK78" s="64"/>
      <c r="CZL78" s="64"/>
      <c r="CZM78" s="64"/>
      <c r="CZN78" s="64"/>
      <c r="CZO78" s="64"/>
      <c r="CZP78" s="64"/>
      <c r="CZQ78" s="64"/>
      <c r="CZR78" s="64"/>
      <c r="CZS78" s="64"/>
      <c r="CZT78" s="64"/>
      <c r="CZU78" s="64"/>
      <c r="CZV78" s="64"/>
      <c r="CZW78" s="64"/>
      <c r="CZX78" s="64"/>
      <c r="CZY78" s="64"/>
      <c r="CZZ78" s="64"/>
      <c r="DAA78" s="64"/>
      <c r="DAB78" s="64"/>
      <c r="DAC78" s="64"/>
      <c r="DAD78" s="64"/>
      <c r="DAE78" s="64"/>
      <c r="DAF78" s="64"/>
      <c r="DAG78" s="64"/>
      <c r="DAH78" s="64"/>
      <c r="DAI78" s="64"/>
      <c r="DAJ78" s="64"/>
      <c r="DAK78" s="64"/>
      <c r="DAL78" s="64"/>
      <c r="DAM78" s="64"/>
      <c r="DAN78" s="64"/>
      <c r="DAO78" s="64"/>
      <c r="DAP78" s="64"/>
      <c r="DAQ78" s="64"/>
      <c r="DAR78" s="64"/>
      <c r="DAS78" s="64"/>
      <c r="DAT78" s="64"/>
      <c r="DAU78" s="64"/>
      <c r="DAV78" s="64"/>
      <c r="DAW78" s="64"/>
      <c r="DAX78" s="64"/>
      <c r="DAY78" s="64"/>
      <c r="DAZ78" s="64"/>
      <c r="DBA78" s="64"/>
      <c r="DBB78" s="64"/>
      <c r="DBC78" s="64"/>
      <c r="DBD78" s="64"/>
      <c r="DBE78" s="64"/>
      <c r="DBF78" s="64"/>
      <c r="DBG78" s="64"/>
      <c r="DBH78" s="64"/>
      <c r="DBI78" s="64"/>
      <c r="DBJ78" s="64"/>
      <c r="DBK78" s="64"/>
      <c r="DBL78" s="64"/>
      <c r="DBM78" s="64"/>
      <c r="DBN78" s="64"/>
      <c r="DBO78" s="64"/>
      <c r="DBP78" s="64"/>
      <c r="DBQ78" s="64"/>
      <c r="DBR78" s="64"/>
      <c r="DBS78" s="64"/>
      <c r="DBT78" s="64"/>
      <c r="DBU78" s="64"/>
      <c r="DBV78" s="64"/>
      <c r="DBW78" s="64"/>
      <c r="DBX78" s="64"/>
      <c r="DBY78" s="64"/>
      <c r="DBZ78" s="64"/>
      <c r="DCA78" s="64"/>
      <c r="DCB78" s="64"/>
      <c r="DCC78" s="64"/>
      <c r="DCD78" s="64"/>
      <c r="DCE78" s="64"/>
      <c r="DCF78" s="64"/>
      <c r="DCG78" s="64"/>
      <c r="DCH78" s="64"/>
      <c r="DCI78" s="64"/>
      <c r="DCJ78" s="64"/>
      <c r="DCK78" s="64"/>
      <c r="DCL78" s="64"/>
      <c r="DCM78" s="64"/>
      <c r="DCN78" s="64"/>
      <c r="DCO78" s="64"/>
      <c r="DCP78" s="64"/>
      <c r="DCQ78" s="64"/>
      <c r="DCR78" s="64"/>
      <c r="DCS78" s="64"/>
      <c r="DCT78" s="64"/>
      <c r="DCU78" s="64"/>
      <c r="DCV78" s="64"/>
      <c r="DCW78" s="64"/>
      <c r="DCX78" s="64"/>
      <c r="DCY78" s="64"/>
      <c r="DCZ78" s="64"/>
      <c r="DDA78" s="64"/>
      <c r="DDB78" s="64"/>
      <c r="DDC78" s="64"/>
      <c r="DDD78" s="64"/>
      <c r="DDE78" s="64"/>
      <c r="DDF78" s="64"/>
      <c r="DDG78" s="64"/>
      <c r="DDH78" s="64"/>
      <c r="DDI78" s="64"/>
      <c r="DDJ78" s="64"/>
      <c r="DDK78" s="64"/>
      <c r="DDL78" s="64"/>
      <c r="DDM78" s="64"/>
      <c r="DDN78" s="64"/>
      <c r="DDO78" s="64"/>
      <c r="DDP78" s="64"/>
      <c r="DDQ78" s="64"/>
      <c r="DDR78" s="64"/>
      <c r="DDS78" s="64"/>
      <c r="DDT78" s="64"/>
      <c r="DDU78" s="64"/>
      <c r="DDV78" s="64"/>
      <c r="DDW78" s="64"/>
      <c r="DDX78" s="64"/>
      <c r="DDY78" s="64"/>
      <c r="DDZ78" s="64"/>
      <c r="DEA78" s="64"/>
      <c r="DEB78" s="64"/>
      <c r="DEC78" s="64"/>
      <c r="DED78" s="64"/>
      <c r="DEE78" s="64"/>
      <c r="DEF78" s="64"/>
      <c r="DEG78" s="64"/>
      <c r="DEH78" s="64"/>
      <c r="DEI78" s="64"/>
      <c r="DEJ78" s="64"/>
      <c r="DEK78" s="64"/>
      <c r="DEL78" s="64"/>
      <c r="DEM78" s="64"/>
      <c r="DEN78" s="64"/>
      <c r="DEO78" s="64"/>
      <c r="DEP78" s="64"/>
      <c r="DEQ78" s="64"/>
      <c r="DER78" s="64"/>
      <c r="DES78" s="64"/>
      <c r="DET78" s="64"/>
      <c r="DEU78" s="64"/>
      <c r="DEV78" s="64"/>
      <c r="DEW78" s="64"/>
      <c r="DEX78" s="64"/>
      <c r="DEY78" s="64"/>
      <c r="DEZ78" s="64"/>
      <c r="DFA78" s="64"/>
      <c r="DFB78" s="64"/>
      <c r="DFC78" s="64"/>
      <c r="DFD78" s="64"/>
      <c r="DFE78" s="64"/>
      <c r="DFF78" s="64"/>
      <c r="DFG78" s="64"/>
      <c r="DFH78" s="64"/>
      <c r="DFI78" s="64"/>
      <c r="DFJ78" s="64"/>
      <c r="DFK78" s="64"/>
      <c r="DFL78" s="64"/>
      <c r="DFM78" s="64"/>
      <c r="DFN78" s="64"/>
      <c r="DFO78" s="64"/>
      <c r="DFP78" s="64"/>
      <c r="DFQ78" s="64"/>
      <c r="DFR78" s="64"/>
      <c r="DFS78" s="64"/>
      <c r="DFT78" s="64"/>
      <c r="DFU78" s="64"/>
      <c r="DFV78" s="64"/>
      <c r="DFW78" s="64"/>
      <c r="DFX78" s="64"/>
      <c r="DFY78" s="64"/>
      <c r="DFZ78" s="64"/>
      <c r="DGA78" s="64"/>
      <c r="DGB78" s="64"/>
      <c r="DGC78" s="64"/>
      <c r="DGD78" s="64"/>
      <c r="DGE78" s="64"/>
      <c r="DGF78" s="64"/>
      <c r="DGG78" s="64"/>
      <c r="DGH78" s="64"/>
      <c r="DGI78" s="64"/>
      <c r="DGJ78" s="64"/>
      <c r="DGK78" s="64"/>
      <c r="DGL78" s="64"/>
      <c r="DGM78" s="64"/>
      <c r="DGN78" s="64"/>
      <c r="DGO78" s="64"/>
      <c r="DGP78" s="64"/>
      <c r="DGQ78" s="64"/>
      <c r="DGR78" s="64"/>
      <c r="DGS78" s="64"/>
      <c r="DGT78" s="64"/>
      <c r="DGU78" s="64"/>
      <c r="DGV78" s="64"/>
      <c r="DGW78" s="64"/>
      <c r="DGX78" s="64"/>
      <c r="DGY78" s="64"/>
      <c r="DGZ78" s="64"/>
      <c r="DHA78" s="64"/>
      <c r="DHB78" s="64"/>
      <c r="DHC78" s="64"/>
      <c r="DHD78" s="64"/>
      <c r="DHE78" s="64"/>
      <c r="DHF78" s="64"/>
      <c r="DHG78" s="64"/>
      <c r="DHH78" s="64"/>
      <c r="DHI78" s="64"/>
      <c r="DHJ78" s="64"/>
      <c r="DHK78" s="64"/>
      <c r="DHL78" s="64"/>
      <c r="DHM78" s="64"/>
      <c r="DHN78" s="64"/>
      <c r="DHO78" s="64"/>
      <c r="DHP78" s="64"/>
      <c r="DHQ78" s="64"/>
      <c r="DHR78" s="64"/>
      <c r="DHS78" s="64"/>
      <c r="DHT78" s="64"/>
      <c r="DHU78" s="64"/>
      <c r="DHV78" s="64"/>
      <c r="DHW78" s="64"/>
      <c r="DHX78" s="64"/>
      <c r="DHY78" s="64"/>
      <c r="DHZ78" s="64"/>
      <c r="DIA78" s="64"/>
      <c r="DIB78" s="64"/>
      <c r="DIC78" s="64"/>
      <c r="DID78" s="64"/>
      <c r="DIE78" s="64"/>
      <c r="DIF78" s="64"/>
      <c r="DIG78" s="64"/>
      <c r="DIH78" s="64"/>
      <c r="DII78" s="64"/>
      <c r="DIJ78" s="64"/>
      <c r="DIK78" s="64"/>
      <c r="DIL78" s="64"/>
      <c r="DIM78" s="64"/>
      <c r="DIN78" s="64"/>
      <c r="DIO78" s="64"/>
      <c r="DIP78" s="64"/>
      <c r="DIQ78" s="64"/>
      <c r="DIR78" s="64"/>
      <c r="DIS78" s="64"/>
      <c r="DIT78" s="64"/>
      <c r="DIU78" s="64"/>
      <c r="DIV78" s="64"/>
      <c r="DIW78" s="64"/>
      <c r="DIX78" s="64"/>
      <c r="DIY78" s="64"/>
      <c r="DIZ78" s="64"/>
      <c r="DJA78" s="64"/>
      <c r="DJB78" s="64"/>
      <c r="DJC78" s="64"/>
      <c r="DJD78" s="64"/>
      <c r="DJE78" s="64"/>
      <c r="DJF78" s="64"/>
      <c r="DJG78" s="64"/>
      <c r="DJH78" s="64"/>
      <c r="DJI78" s="64"/>
      <c r="DJJ78" s="64"/>
      <c r="DJK78" s="64"/>
      <c r="DJL78" s="64"/>
      <c r="DJM78" s="64"/>
      <c r="DJN78" s="64"/>
      <c r="DJO78" s="64"/>
      <c r="DJP78" s="64"/>
      <c r="DJQ78" s="64"/>
      <c r="DJR78" s="64"/>
      <c r="DJS78" s="64"/>
      <c r="DJT78" s="64"/>
      <c r="DJU78" s="64"/>
      <c r="DJV78" s="64"/>
      <c r="DJW78" s="64"/>
      <c r="DJX78" s="64"/>
      <c r="DJY78" s="64"/>
      <c r="DJZ78" s="64"/>
      <c r="DKA78" s="64"/>
      <c r="DKB78" s="64"/>
      <c r="DKC78" s="64"/>
      <c r="DKD78" s="64"/>
      <c r="DKE78" s="64"/>
      <c r="DKF78" s="64"/>
      <c r="DKG78" s="64"/>
      <c r="DKH78" s="64"/>
      <c r="DKI78" s="64"/>
      <c r="DKJ78" s="64"/>
      <c r="DKK78" s="64"/>
      <c r="DKL78" s="64"/>
      <c r="DKM78" s="64"/>
      <c r="DKN78" s="64"/>
      <c r="DKO78" s="64"/>
      <c r="DKP78" s="64"/>
      <c r="DKQ78" s="64"/>
      <c r="DKR78" s="64"/>
      <c r="DKS78" s="64"/>
      <c r="DKT78" s="64"/>
      <c r="DKU78" s="64"/>
      <c r="DKV78" s="64"/>
      <c r="DKW78" s="64"/>
      <c r="DKX78" s="64"/>
      <c r="DKY78" s="64"/>
      <c r="DKZ78" s="64"/>
      <c r="DLA78" s="64"/>
      <c r="DLB78" s="64"/>
      <c r="DLC78" s="64"/>
      <c r="DLD78" s="64"/>
      <c r="DLE78" s="64"/>
      <c r="DLF78" s="64"/>
      <c r="DLG78" s="64"/>
      <c r="DLH78" s="64"/>
      <c r="DLI78" s="64"/>
      <c r="DLJ78" s="64"/>
      <c r="DLK78" s="64"/>
      <c r="DLL78" s="64"/>
      <c r="DLM78" s="64"/>
      <c r="DLN78" s="64"/>
      <c r="DLO78" s="64"/>
      <c r="DLP78" s="64"/>
      <c r="DLQ78" s="64"/>
      <c r="DLR78" s="64"/>
      <c r="DLS78" s="64"/>
      <c r="DLT78" s="64"/>
      <c r="DLU78" s="64"/>
      <c r="DLV78" s="64"/>
      <c r="DLW78" s="64"/>
      <c r="DLX78" s="64"/>
      <c r="DLY78" s="64"/>
      <c r="DLZ78" s="64"/>
      <c r="DMA78" s="64"/>
      <c r="DMB78" s="64"/>
      <c r="DMC78" s="64"/>
      <c r="DMD78" s="64"/>
      <c r="DME78" s="64"/>
      <c r="DMF78" s="64"/>
      <c r="DMG78" s="64"/>
      <c r="DMH78" s="64"/>
      <c r="DMI78" s="64"/>
      <c r="DMJ78" s="64"/>
      <c r="DMK78" s="64"/>
      <c r="DML78" s="64"/>
      <c r="DMM78" s="64"/>
      <c r="DMN78" s="64"/>
      <c r="DMO78" s="64"/>
      <c r="DMP78" s="64"/>
      <c r="DMQ78" s="64"/>
      <c r="DMR78" s="64"/>
      <c r="DMS78" s="64"/>
      <c r="DMT78" s="64"/>
      <c r="DMU78" s="64"/>
      <c r="DMV78" s="64"/>
      <c r="DMW78" s="64"/>
      <c r="DMX78" s="64"/>
      <c r="DMY78" s="64"/>
      <c r="DMZ78" s="64"/>
      <c r="DNA78" s="64"/>
      <c r="DNB78" s="64"/>
      <c r="DNC78" s="64"/>
      <c r="DND78" s="64"/>
      <c r="DNE78" s="64"/>
      <c r="DNF78" s="64"/>
      <c r="DNG78" s="64"/>
      <c r="DNH78" s="64"/>
      <c r="DNI78" s="64"/>
      <c r="DNJ78" s="64"/>
      <c r="DNK78" s="64"/>
      <c r="DNL78" s="64"/>
      <c r="DNM78" s="64"/>
      <c r="DNN78" s="64"/>
      <c r="DNO78" s="64"/>
      <c r="DNP78" s="64"/>
      <c r="DNQ78" s="64"/>
      <c r="DNR78" s="64"/>
      <c r="DNS78" s="64"/>
      <c r="DNT78" s="64"/>
      <c r="DNU78" s="64"/>
      <c r="DNV78" s="64"/>
      <c r="DNW78" s="64"/>
      <c r="DNX78" s="64"/>
      <c r="DNY78" s="64"/>
      <c r="DNZ78" s="64"/>
      <c r="DOA78" s="64"/>
      <c r="DOB78" s="64"/>
      <c r="DOC78" s="64"/>
      <c r="DOD78" s="64"/>
      <c r="DOE78" s="64"/>
      <c r="DOF78" s="64"/>
      <c r="DOG78" s="64"/>
      <c r="DOH78" s="64"/>
      <c r="DOI78" s="64"/>
      <c r="DOJ78" s="64"/>
      <c r="DOK78" s="64"/>
      <c r="DOL78" s="64"/>
      <c r="DOM78" s="64"/>
      <c r="DON78" s="64"/>
      <c r="DOO78" s="64"/>
      <c r="DOP78" s="64"/>
      <c r="DOQ78" s="64"/>
      <c r="DOR78" s="64"/>
      <c r="DOS78" s="64"/>
      <c r="DOT78" s="64"/>
      <c r="DOU78" s="64"/>
      <c r="DOV78" s="64"/>
      <c r="DOW78" s="64"/>
      <c r="DOX78" s="64"/>
      <c r="DOY78" s="64"/>
      <c r="DOZ78" s="64"/>
      <c r="DPA78" s="64"/>
      <c r="DPB78" s="64"/>
      <c r="DPC78" s="64"/>
      <c r="DPD78" s="64"/>
      <c r="DPE78" s="64"/>
      <c r="DPF78" s="64"/>
      <c r="DPG78" s="64"/>
      <c r="DPH78" s="64"/>
      <c r="DPI78" s="64"/>
      <c r="DPJ78" s="64"/>
      <c r="DPK78" s="64"/>
      <c r="DPL78" s="64"/>
      <c r="DPM78" s="64"/>
      <c r="DPN78" s="64"/>
      <c r="DPO78" s="64"/>
      <c r="DPP78" s="64"/>
      <c r="DPQ78" s="64"/>
      <c r="DPR78" s="64"/>
      <c r="DPS78" s="64"/>
      <c r="DPT78" s="64"/>
      <c r="DPU78" s="64"/>
      <c r="DPV78" s="64"/>
      <c r="DPW78" s="64"/>
      <c r="DPX78" s="64"/>
      <c r="DPY78" s="64"/>
      <c r="DPZ78" s="64"/>
      <c r="DQA78" s="64"/>
      <c r="DQB78" s="64"/>
      <c r="DQC78" s="64"/>
      <c r="DQD78" s="64"/>
      <c r="DQE78" s="64"/>
      <c r="DQF78" s="64"/>
      <c r="DQG78" s="64"/>
      <c r="DQH78" s="64"/>
      <c r="DQI78" s="64"/>
      <c r="DQJ78" s="64"/>
      <c r="DQK78" s="64"/>
      <c r="DQL78" s="64"/>
      <c r="DQM78" s="64"/>
      <c r="DQN78" s="64"/>
      <c r="DQO78" s="64"/>
      <c r="DQP78" s="64"/>
      <c r="DQQ78" s="64"/>
      <c r="DQR78" s="64"/>
      <c r="DQS78" s="64"/>
      <c r="DQT78" s="64"/>
      <c r="DQU78" s="64"/>
      <c r="DQV78" s="64"/>
      <c r="DQW78" s="64"/>
      <c r="DQX78" s="64"/>
      <c r="DQY78" s="64"/>
      <c r="DQZ78" s="64"/>
      <c r="DRA78" s="64"/>
      <c r="DRB78" s="64"/>
      <c r="DRC78" s="64"/>
      <c r="DRD78" s="64"/>
      <c r="DRE78" s="64"/>
      <c r="DRF78" s="64"/>
      <c r="DRG78" s="64"/>
      <c r="DRH78" s="64"/>
      <c r="DRI78" s="64"/>
      <c r="DRJ78" s="64"/>
      <c r="DRK78" s="64"/>
      <c r="DRL78" s="64"/>
      <c r="DRM78" s="64"/>
      <c r="DRN78" s="64"/>
      <c r="DRO78" s="64"/>
      <c r="DRP78" s="64"/>
      <c r="DRQ78" s="64"/>
      <c r="DRR78" s="64"/>
      <c r="DRS78" s="64"/>
      <c r="DRT78" s="64"/>
      <c r="DRU78" s="64"/>
      <c r="DRV78" s="64"/>
      <c r="DRW78" s="64"/>
      <c r="DRX78" s="64"/>
      <c r="DRY78" s="64"/>
      <c r="DRZ78" s="64"/>
      <c r="DSA78" s="64"/>
      <c r="DSB78" s="64"/>
      <c r="DSC78" s="64"/>
      <c r="DSD78" s="64"/>
      <c r="DSE78" s="64"/>
      <c r="DSF78" s="64"/>
      <c r="DSG78" s="64"/>
      <c r="DSH78" s="64"/>
      <c r="DSI78" s="64"/>
      <c r="DSJ78" s="64"/>
      <c r="DSK78" s="64"/>
      <c r="DSL78" s="64"/>
      <c r="DSM78" s="64"/>
      <c r="DSN78" s="64"/>
      <c r="DSO78" s="64"/>
      <c r="DSP78" s="64"/>
      <c r="DSQ78" s="64"/>
      <c r="DSR78" s="64"/>
      <c r="DSS78" s="64"/>
      <c r="DST78" s="64"/>
      <c r="DSU78" s="64"/>
      <c r="DSV78" s="64"/>
      <c r="DSW78" s="64"/>
      <c r="DSX78" s="64"/>
      <c r="DSY78" s="64"/>
      <c r="DSZ78" s="64"/>
      <c r="DTA78" s="64"/>
      <c r="DTB78" s="64"/>
      <c r="DTC78" s="64"/>
      <c r="DTD78" s="64"/>
      <c r="DTE78" s="64"/>
      <c r="DTF78" s="64"/>
      <c r="DTG78" s="64"/>
      <c r="DTH78" s="64"/>
      <c r="DTI78" s="64"/>
      <c r="DTJ78" s="64"/>
      <c r="DTK78" s="64"/>
      <c r="DTL78" s="64"/>
      <c r="DTM78" s="64"/>
      <c r="DTN78" s="64"/>
      <c r="DTO78" s="64"/>
      <c r="DTP78" s="64"/>
      <c r="DTQ78" s="64"/>
      <c r="DTR78" s="64"/>
      <c r="DTS78" s="64"/>
      <c r="DTT78" s="64"/>
      <c r="DTU78" s="64"/>
      <c r="DTV78" s="64"/>
      <c r="DTW78" s="64"/>
      <c r="DTX78" s="64"/>
      <c r="DTY78" s="64"/>
      <c r="DTZ78" s="64"/>
      <c r="DUA78" s="64"/>
      <c r="DUB78" s="64"/>
      <c r="DUC78" s="64"/>
      <c r="DUD78" s="64"/>
      <c r="DUE78" s="64"/>
      <c r="DUF78" s="64"/>
      <c r="DUG78" s="64"/>
      <c r="DUH78" s="64"/>
      <c r="DUI78" s="64"/>
      <c r="DUJ78" s="64"/>
      <c r="DUK78" s="64"/>
      <c r="DUL78" s="64"/>
      <c r="DUM78" s="64"/>
      <c r="DUN78" s="64"/>
      <c r="DUO78" s="64"/>
      <c r="DUP78" s="64"/>
      <c r="DUQ78" s="64"/>
      <c r="DUR78" s="64"/>
      <c r="DUS78" s="64"/>
      <c r="DUT78" s="64"/>
      <c r="DUU78" s="64"/>
      <c r="DUV78" s="64"/>
      <c r="DUW78" s="64"/>
      <c r="DUX78" s="64"/>
      <c r="DUY78" s="64"/>
      <c r="DUZ78" s="64"/>
      <c r="DVA78" s="64"/>
      <c r="DVB78" s="64"/>
      <c r="DVC78" s="64"/>
      <c r="DVD78" s="64"/>
      <c r="DVE78" s="64"/>
      <c r="DVF78" s="64"/>
      <c r="DVG78" s="64"/>
      <c r="DVH78" s="64"/>
      <c r="DVI78" s="64"/>
      <c r="DVJ78" s="64"/>
      <c r="DVK78" s="64"/>
      <c r="DVL78" s="64"/>
      <c r="DVM78" s="64"/>
      <c r="DVN78" s="64"/>
      <c r="DVO78" s="64"/>
      <c r="DVP78" s="64"/>
      <c r="DVQ78" s="64"/>
      <c r="DVR78" s="64"/>
      <c r="DVS78" s="64"/>
      <c r="DVT78" s="64"/>
      <c r="DVU78" s="64"/>
      <c r="DVV78" s="64"/>
      <c r="DVW78" s="64"/>
      <c r="DVX78" s="64"/>
      <c r="DVY78" s="64"/>
      <c r="DVZ78" s="64"/>
      <c r="DWA78" s="64"/>
      <c r="DWB78" s="64"/>
      <c r="DWC78" s="64"/>
      <c r="DWD78" s="64"/>
      <c r="DWE78" s="64"/>
      <c r="DWF78" s="64"/>
      <c r="DWG78" s="64"/>
      <c r="DWH78" s="64"/>
      <c r="DWI78" s="64"/>
      <c r="DWJ78" s="64"/>
      <c r="DWK78" s="64"/>
      <c r="DWL78" s="64"/>
      <c r="DWM78" s="64"/>
      <c r="DWN78" s="64"/>
      <c r="DWO78" s="64"/>
      <c r="DWP78" s="64"/>
      <c r="DWQ78" s="64"/>
      <c r="DWR78" s="64"/>
      <c r="DWS78" s="64"/>
      <c r="DWT78" s="64"/>
      <c r="DWU78" s="64"/>
      <c r="DWV78" s="64"/>
      <c r="DWW78" s="64"/>
      <c r="DWX78" s="64"/>
      <c r="DWY78" s="64"/>
      <c r="DWZ78" s="64"/>
      <c r="DXA78" s="64"/>
      <c r="DXB78" s="64"/>
      <c r="DXC78" s="64"/>
      <c r="DXD78" s="64"/>
      <c r="DXE78" s="64"/>
      <c r="DXF78" s="64"/>
      <c r="DXG78" s="64"/>
      <c r="DXH78" s="64"/>
      <c r="DXI78" s="64"/>
      <c r="DXJ78" s="64"/>
      <c r="DXK78" s="64"/>
      <c r="DXL78" s="64"/>
      <c r="DXM78" s="64"/>
      <c r="DXN78" s="64"/>
      <c r="DXO78" s="64"/>
      <c r="DXP78" s="64"/>
      <c r="DXQ78" s="64"/>
      <c r="DXR78" s="64"/>
      <c r="DXS78" s="64"/>
      <c r="DXT78" s="64"/>
      <c r="DXU78" s="64"/>
      <c r="DXV78" s="64"/>
      <c r="DXW78" s="64"/>
      <c r="DXX78" s="64"/>
      <c r="DXY78" s="64"/>
      <c r="DXZ78" s="64"/>
      <c r="DYA78" s="64"/>
      <c r="DYB78" s="64"/>
      <c r="DYC78" s="64"/>
      <c r="DYD78" s="64"/>
      <c r="DYE78" s="64"/>
      <c r="DYF78" s="64"/>
      <c r="DYG78" s="64"/>
      <c r="DYH78" s="64"/>
      <c r="DYI78" s="64"/>
      <c r="DYJ78" s="64"/>
      <c r="DYK78" s="64"/>
      <c r="DYL78" s="64"/>
      <c r="DYM78" s="64"/>
      <c r="DYN78" s="64"/>
      <c r="DYO78" s="64"/>
      <c r="DYP78" s="64"/>
      <c r="DYQ78" s="64"/>
      <c r="DYR78" s="64"/>
      <c r="DYS78" s="64"/>
      <c r="DYT78" s="64"/>
      <c r="DYU78" s="64"/>
      <c r="DYV78" s="64"/>
      <c r="DYW78" s="64"/>
      <c r="DYX78" s="64"/>
      <c r="DYY78" s="64"/>
      <c r="DYZ78" s="64"/>
      <c r="DZA78" s="64"/>
      <c r="DZB78" s="64"/>
      <c r="DZC78" s="64"/>
      <c r="DZD78" s="64"/>
      <c r="DZE78" s="64"/>
      <c r="DZF78" s="64"/>
      <c r="DZG78" s="64"/>
      <c r="DZH78" s="64"/>
      <c r="DZI78" s="64"/>
      <c r="DZJ78" s="64"/>
      <c r="DZK78" s="64"/>
      <c r="DZL78" s="64"/>
      <c r="DZM78" s="64"/>
      <c r="DZN78" s="64"/>
      <c r="DZO78" s="64"/>
      <c r="DZP78" s="64"/>
      <c r="DZQ78" s="64"/>
      <c r="DZR78" s="64"/>
      <c r="DZS78" s="64"/>
      <c r="DZT78" s="64"/>
      <c r="DZU78" s="64"/>
      <c r="DZV78" s="64"/>
      <c r="DZW78" s="64"/>
      <c r="DZX78" s="64"/>
      <c r="DZY78" s="64"/>
      <c r="DZZ78" s="64"/>
      <c r="EAA78" s="64"/>
      <c r="EAB78" s="64"/>
      <c r="EAC78" s="64"/>
      <c r="EAD78" s="64"/>
      <c r="EAE78" s="64"/>
      <c r="EAF78" s="64"/>
      <c r="EAG78" s="64"/>
      <c r="EAH78" s="64"/>
      <c r="EAI78" s="64"/>
      <c r="EAJ78" s="64"/>
      <c r="EAK78" s="64"/>
      <c r="EAL78" s="64"/>
      <c r="EAM78" s="64"/>
      <c r="EAN78" s="64"/>
      <c r="EAO78" s="64"/>
      <c r="EAP78" s="64"/>
      <c r="EAQ78" s="64"/>
      <c r="EAR78" s="64"/>
      <c r="EAS78" s="64"/>
      <c r="EAT78" s="64"/>
      <c r="EAU78" s="64"/>
      <c r="EAV78" s="64"/>
      <c r="EAW78" s="64"/>
      <c r="EAX78" s="64"/>
      <c r="EAY78" s="64"/>
      <c r="EAZ78" s="64"/>
      <c r="EBA78" s="64"/>
      <c r="EBB78" s="64"/>
      <c r="EBC78" s="64"/>
      <c r="EBD78" s="64"/>
      <c r="EBE78" s="64"/>
      <c r="EBF78" s="64"/>
      <c r="EBG78" s="64"/>
      <c r="EBH78" s="64"/>
      <c r="EBI78" s="64"/>
      <c r="EBJ78" s="64"/>
      <c r="EBK78" s="64"/>
      <c r="EBL78" s="64"/>
      <c r="EBM78" s="64"/>
      <c r="EBN78" s="64"/>
      <c r="EBO78" s="64"/>
      <c r="EBP78" s="64"/>
      <c r="EBQ78" s="64"/>
      <c r="EBR78" s="64"/>
      <c r="EBS78" s="64"/>
      <c r="EBT78" s="64"/>
      <c r="EBU78" s="64"/>
      <c r="EBV78" s="64"/>
      <c r="EBW78" s="64"/>
      <c r="EBX78" s="64"/>
      <c r="EBY78" s="64"/>
      <c r="EBZ78" s="64"/>
      <c r="ECA78" s="64"/>
      <c r="ECB78" s="64"/>
      <c r="ECC78" s="64"/>
      <c r="ECD78" s="64"/>
      <c r="ECE78" s="64"/>
      <c r="ECF78" s="64"/>
      <c r="ECG78" s="64"/>
      <c r="ECH78" s="64"/>
      <c r="ECI78" s="64"/>
      <c r="ECJ78" s="64"/>
      <c r="ECK78" s="64"/>
      <c r="ECL78" s="64"/>
      <c r="ECM78" s="64"/>
      <c r="ECN78" s="64"/>
      <c r="ECO78" s="64"/>
      <c r="ECP78" s="64"/>
      <c r="ECQ78" s="64"/>
      <c r="ECR78" s="64"/>
      <c r="ECS78" s="64"/>
      <c r="ECT78" s="64"/>
      <c r="ECU78" s="64"/>
      <c r="ECV78" s="64"/>
      <c r="ECW78" s="64"/>
      <c r="ECX78" s="64"/>
      <c r="ECY78" s="64"/>
      <c r="ECZ78" s="64"/>
      <c r="EDA78" s="64"/>
      <c r="EDB78" s="64"/>
      <c r="EDC78" s="64"/>
      <c r="EDD78" s="64"/>
      <c r="EDE78" s="64"/>
      <c r="EDF78" s="64"/>
      <c r="EDG78" s="64"/>
      <c r="EDH78" s="64"/>
      <c r="EDI78" s="64"/>
      <c r="EDJ78" s="64"/>
      <c r="EDK78" s="64"/>
      <c r="EDL78" s="64"/>
      <c r="EDM78" s="64"/>
      <c r="EDN78" s="64"/>
      <c r="EDO78" s="64"/>
      <c r="EDP78" s="64"/>
      <c r="EDQ78" s="64"/>
      <c r="EDR78" s="64"/>
      <c r="EDS78" s="64"/>
      <c r="EDT78" s="64"/>
      <c r="EDU78" s="64"/>
      <c r="EDV78" s="64"/>
      <c r="EDW78" s="64"/>
      <c r="EDX78" s="64"/>
      <c r="EDY78" s="64"/>
      <c r="EDZ78" s="64"/>
      <c r="EEA78" s="64"/>
      <c r="EEB78" s="64"/>
      <c r="EEC78" s="64"/>
      <c r="EED78" s="64"/>
      <c r="EEE78" s="64"/>
      <c r="EEF78" s="64"/>
      <c r="EEG78" s="64"/>
      <c r="EEH78" s="64"/>
      <c r="EEI78" s="64"/>
      <c r="EEJ78" s="64"/>
      <c r="EEK78" s="64"/>
      <c r="EEL78" s="64"/>
      <c r="EEM78" s="64"/>
      <c r="EEN78" s="64"/>
      <c r="EEO78" s="64"/>
      <c r="EEP78" s="64"/>
      <c r="EEQ78" s="64"/>
      <c r="EER78" s="64"/>
      <c r="EES78" s="64"/>
      <c r="EET78" s="64"/>
      <c r="EEU78" s="64"/>
      <c r="EEV78" s="64"/>
      <c r="EEW78" s="64"/>
      <c r="EEX78" s="64"/>
      <c r="EEY78" s="64"/>
      <c r="EEZ78" s="64"/>
      <c r="EFA78" s="64"/>
      <c r="EFB78" s="64"/>
      <c r="EFC78" s="64"/>
      <c r="EFD78" s="64"/>
      <c r="EFE78" s="64"/>
      <c r="EFF78" s="64"/>
      <c r="EFG78" s="64"/>
      <c r="EFH78" s="64"/>
      <c r="EFI78" s="64"/>
      <c r="EFJ78" s="64"/>
      <c r="EFK78" s="64"/>
      <c r="EFL78" s="64"/>
      <c r="EFM78" s="64"/>
      <c r="EFN78" s="64"/>
      <c r="EFO78" s="64"/>
      <c r="EFP78" s="64"/>
      <c r="EFQ78" s="64"/>
      <c r="EFR78" s="64"/>
      <c r="EFS78" s="64"/>
      <c r="EFT78" s="64"/>
      <c r="EFU78" s="64"/>
      <c r="EFV78" s="64"/>
      <c r="EFW78" s="64"/>
      <c r="EFX78" s="64"/>
      <c r="EFY78" s="64"/>
      <c r="EFZ78" s="64"/>
      <c r="EGA78" s="64"/>
      <c r="EGB78" s="64"/>
      <c r="EGC78" s="64"/>
      <c r="EGD78" s="64"/>
      <c r="EGE78" s="64"/>
      <c r="EGF78" s="64"/>
      <c r="EGG78" s="64"/>
      <c r="EGH78" s="64"/>
      <c r="EGI78" s="64"/>
      <c r="EGJ78" s="64"/>
      <c r="EGK78" s="64"/>
      <c r="EGL78" s="64"/>
      <c r="EGM78" s="64"/>
      <c r="EGN78" s="64"/>
      <c r="EGO78" s="64"/>
      <c r="EGP78" s="64"/>
      <c r="EGQ78" s="64"/>
      <c r="EGR78" s="64"/>
      <c r="EGS78" s="64"/>
      <c r="EGT78" s="64"/>
      <c r="EGU78" s="64"/>
      <c r="EGV78" s="64"/>
      <c r="EGW78" s="64"/>
      <c r="EGX78" s="64"/>
      <c r="EGY78" s="64"/>
      <c r="EGZ78" s="64"/>
      <c r="EHA78" s="64"/>
      <c r="EHB78" s="64"/>
      <c r="EHC78" s="64"/>
      <c r="EHD78" s="64"/>
      <c r="EHE78" s="64"/>
      <c r="EHF78" s="64"/>
      <c r="EHG78" s="64"/>
      <c r="EHH78" s="64"/>
      <c r="EHI78" s="64"/>
      <c r="EHJ78" s="64"/>
      <c r="EHK78" s="64"/>
      <c r="EHL78" s="64"/>
      <c r="EHM78" s="64"/>
      <c r="EHN78" s="64"/>
      <c r="EHO78" s="64"/>
      <c r="EHP78" s="64"/>
      <c r="EHQ78" s="64"/>
      <c r="EHR78" s="64"/>
      <c r="EHS78" s="64"/>
      <c r="EHT78" s="64"/>
      <c r="EHU78" s="64"/>
      <c r="EHV78" s="64"/>
      <c r="EHW78" s="64"/>
      <c r="EHX78" s="64"/>
      <c r="EHY78" s="64"/>
      <c r="EHZ78" s="64"/>
      <c r="EIA78" s="64"/>
      <c r="EIB78" s="64"/>
      <c r="EIC78" s="64"/>
      <c r="EID78" s="64"/>
      <c r="EIE78" s="64"/>
      <c r="EIF78" s="64"/>
      <c r="EIG78" s="64"/>
      <c r="EIH78" s="64"/>
      <c r="EII78" s="64"/>
      <c r="EIJ78" s="64"/>
      <c r="EIK78" s="64"/>
      <c r="EIL78" s="64"/>
      <c r="EIM78" s="64"/>
      <c r="EIN78" s="64"/>
      <c r="EIO78" s="64"/>
      <c r="EIP78" s="64"/>
      <c r="EIQ78" s="64"/>
      <c r="EIR78" s="64"/>
      <c r="EIS78" s="64"/>
      <c r="EIT78" s="64"/>
      <c r="EIU78" s="64"/>
      <c r="EIV78" s="64"/>
      <c r="EIW78" s="64"/>
      <c r="EIX78" s="64"/>
      <c r="EIY78" s="64"/>
      <c r="EIZ78" s="64"/>
      <c r="EJA78" s="64"/>
      <c r="EJB78" s="64"/>
      <c r="EJC78" s="64"/>
      <c r="EJD78" s="64"/>
      <c r="EJE78" s="64"/>
      <c r="EJF78" s="64"/>
      <c r="EJG78" s="64"/>
      <c r="EJH78" s="64"/>
      <c r="EJI78" s="64"/>
      <c r="EJJ78" s="64"/>
      <c r="EJK78" s="64"/>
      <c r="EJL78" s="64"/>
      <c r="EJM78" s="64"/>
      <c r="EJN78" s="64"/>
      <c r="EJO78" s="64"/>
      <c r="EJP78" s="64"/>
      <c r="EJQ78" s="64"/>
      <c r="EJR78" s="64"/>
      <c r="EJS78" s="64"/>
      <c r="EJT78" s="64"/>
      <c r="EJU78" s="64"/>
      <c r="EJV78" s="64"/>
      <c r="EJW78" s="64"/>
      <c r="EJX78" s="64"/>
      <c r="EJY78" s="64"/>
      <c r="EJZ78" s="64"/>
      <c r="EKA78" s="64"/>
      <c r="EKB78" s="64"/>
      <c r="EKC78" s="64"/>
      <c r="EKD78" s="64"/>
      <c r="EKE78" s="64"/>
      <c r="EKF78" s="64"/>
      <c r="EKG78" s="64"/>
      <c r="EKH78" s="64"/>
      <c r="EKI78" s="64"/>
      <c r="EKJ78" s="64"/>
      <c r="EKK78" s="64"/>
      <c r="EKL78" s="64"/>
      <c r="EKM78" s="64"/>
      <c r="EKN78" s="64"/>
      <c r="EKO78" s="64"/>
      <c r="EKP78" s="64"/>
      <c r="EKQ78" s="64"/>
      <c r="EKR78" s="64"/>
      <c r="EKS78" s="64"/>
      <c r="EKT78" s="64"/>
      <c r="EKU78" s="64"/>
      <c r="EKV78" s="64"/>
      <c r="EKW78" s="64"/>
      <c r="EKX78" s="64"/>
      <c r="EKY78" s="64"/>
      <c r="EKZ78" s="64"/>
      <c r="ELA78" s="64"/>
      <c r="ELB78" s="64"/>
      <c r="ELC78" s="64"/>
      <c r="ELD78" s="64"/>
      <c r="ELE78" s="64"/>
      <c r="ELF78" s="64"/>
      <c r="ELG78" s="64"/>
      <c r="ELH78" s="64"/>
      <c r="ELI78" s="64"/>
      <c r="ELJ78" s="64"/>
      <c r="ELK78" s="64"/>
      <c r="ELL78" s="64"/>
      <c r="ELM78" s="64"/>
      <c r="ELN78" s="64"/>
      <c r="ELO78" s="64"/>
      <c r="ELP78" s="64"/>
      <c r="ELQ78" s="64"/>
      <c r="ELR78" s="64"/>
      <c r="ELS78" s="64"/>
      <c r="ELT78" s="64"/>
      <c r="ELU78" s="64"/>
      <c r="ELV78" s="64"/>
      <c r="ELW78" s="64"/>
      <c r="ELX78" s="64"/>
      <c r="ELY78" s="64"/>
      <c r="ELZ78" s="64"/>
      <c r="EMA78" s="64"/>
      <c r="EMB78" s="64"/>
      <c r="EMC78" s="64"/>
      <c r="EMD78" s="64"/>
      <c r="EME78" s="64"/>
      <c r="EMF78" s="64"/>
      <c r="EMG78" s="64"/>
      <c r="EMH78" s="64"/>
      <c r="EMI78" s="64"/>
      <c r="EMJ78" s="64"/>
      <c r="EMK78" s="64"/>
      <c r="EML78" s="64"/>
      <c r="EMM78" s="64"/>
      <c r="EMN78" s="64"/>
      <c r="EMO78" s="64"/>
      <c r="EMP78" s="64"/>
      <c r="EMQ78" s="64"/>
      <c r="EMR78" s="64"/>
      <c r="EMS78" s="64"/>
      <c r="EMT78" s="64"/>
      <c r="EMU78" s="64"/>
      <c r="EMV78" s="64"/>
      <c r="EMW78" s="64"/>
      <c r="EMX78" s="64"/>
      <c r="EMY78" s="64"/>
      <c r="EMZ78" s="64"/>
      <c r="ENA78" s="64"/>
      <c r="ENB78" s="64"/>
      <c r="ENC78" s="64"/>
      <c r="END78" s="64"/>
      <c r="ENE78" s="64"/>
      <c r="ENF78" s="64"/>
      <c r="ENG78" s="64"/>
      <c r="ENH78" s="64"/>
      <c r="ENI78" s="64"/>
      <c r="ENJ78" s="64"/>
      <c r="ENK78" s="64"/>
      <c r="ENL78" s="64"/>
      <c r="ENM78" s="64"/>
      <c r="ENN78" s="64"/>
      <c r="ENO78" s="64"/>
      <c r="ENP78" s="64"/>
      <c r="ENQ78" s="64"/>
      <c r="ENR78" s="64"/>
      <c r="ENS78" s="64"/>
      <c r="ENT78" s="64"/>
      <c r="ENU78" s="64"/>
      <c r="ENV78" s="64"/>
      <c r="ENW78" s="64"/>
      <c r="ENX78" s="64"/>
      <c r="ENY78" s="64"/>
      <c r="ENZ78" s="64"/>
      <c r="EOA78" s="64"/>
      <c r="EOB78" s="64"/>
      <c r="EOC78" s="64"/>
      <c r="EOD78" s="64"/>
      <c r="EOE78" s="64"/>
      <c r="EOF78" s="64"/>
      <c r="EOG78" s="64"/>
      <c r="EOH78" s="64"/>
      <c r="EOI78" s="64"/>
      <c r="EOJ78" s="64"/>
      <c r="EOK78" s="64"/>
      <c r="EOL78" s="64"/>
      <c r="EOM78" s="64"/>
      <c r="EON78" s="64"/>
      <c r="EOO78" s="64"/>
      <c r="EOP78" s="64"/>
      <c r="EOQ78" s="64"/>
      <c r="EOR78" s="64"/>
      <c r="EOS78" s="64"/>
      <c r="EOT78" s="64"/>
      <c r="EOU78" s="64"/>
      <c r="EOV78" s="64"/>
      <c r="EOW78" s="64"/>
      <c r="EOX78" s="64"/>
      <c r="EOY78" s="64"/>
      <c r="EOZ78" s="64"/>
      <c r="EPA78" s="64"/>
      <c r="EPB78" s="64"/>
      <c r="EPC78" s="64"/>
      <c r="EPD78" s="64"/>
      <c r="EPE78" s="64"/>
      <c r="EPF78" s="64"/>
      <c r="EPG78" s="64"/>
      <c r="EPH78" s="64"/>
      <c r="EPI78" s="64"/>
      <c r="EPJ78" s="64"/>
      <c r="EPK78" s="64"/>
      <c r="EPL78" s="64"/>
      <c r="EPM78" s="64"/>
      <c r="EPN78" s="64"/>
      <c r="EPO78" s="64"/>
      <c r="EPP78" s="64"/>
      <c r="EPQ78" s="64"/>
      <c r="EPR78" s="64"/>
      <c r="EPS78" s="64"/>
      <c r="EPT78" s="64"/>
      <c r="EPU78" s="64"/>
      <c r="EPV78" s="64"/>
      <c r="EPW78" s="64"/>
      <c r="EPX78" s="64"/>
      <c r="EPY78" s="64"/>
      <c r="EPZ78" s="64"/>
      <c r="EQA78" s="64"/>
      <c r="EQB78" s="64"/>
      <c r="EQC78" s="64"/>
      <c r="EQD78" s="64"/>
      <c r="EQE78" s="64"/>
      <c r="EQF78" s="64"/>
      <c r="EQG78" s="64"/>
      <c r="EQH78" s="64"/>
      <c r="EQI78" s="64"/>
      <c r="EQJ78" s="64"/>
      <c r="EQK78" s="64"/>
      <c r="EQL78" s="64"/>
      <c r="EQM78" s="64"/>
      <c r="EQN78" s="64"/>
      <c r="EQO78" s="64"/>
      <c r="EQP78" s="64"/>
      <c r="EQQ78" s="64"/>
      <c r="EQR78" s="64"/>
      <c r="EQS78" s="64"/>
      <c r="EQT78" s="64"/>
      <c r="EQU78" s="64"/>
      <c r="EQV78" s="64"/>
      <c r="EQW78" s="64"/>
      <c r="EQX78" s="64"/>
      <c r="EQY78" s="64"/>
      <c r="EQZ78" s="64"/>
      <c r="ERA78" s="64"/>
      <c r="ERB78" s="64"/>
      <c r="ERC78" s="64"/>
      <c r="ERD78" s="64"/>
      <c r="ERE78" s="64"/>
      <c r="ERF78" s="64"/>
      <c r="ERG78" s="64"/>
      <c r="ERH78" s="64"/>
      <c r="ERI78" s="64"/>
      <c r="ERJ78" s="64"/>
      <c r="ERK78" s="64"/>
      <c r="ERL78" s="64"/>
      <c r="ERM78" s="64"/>
      <c r="ERN78" s="64"/>
      <c r="ERO78" s="64"/>
      <c r="ERP78" s="64"/>
      <c r="ERQ78" s="64"/>
      <c r="ERR78" s="64"/>
      <c r="ERS78" s="64"/>
      <c r="ERT78" s="64"/>
      <c r="ERU78" s="64"/>
      <c r="ERV78" s="64"/>
      <c r="ERW78" s="64"/>
      <c r="ERX78" s="64"/>
      <c r="ERY78" s="64"/>
      <c r="ERZ78" s="64"/>
      <c r="ESA78" s="64"/>
      <c r="ESB78" s="64"/>
      <c r="ESC78" s="64"/>
      <c r="ESD78" s="64"/>
      <c r="ESE78" s="64"/>
      <c r="ESF78" s="64"/>
      <c r="ESG78" s="64"/>
      <c r="ESH78" s="64"/>
      <c r="ESI78" s="64"/>
      <c r="ESJ78" s="64"/>
      <c r="ESK78" s="64"/>
      <c r="ESL78" s="64"/>
      <c r="ESM78" s="64"/>
      <c r="ESN78" s="64"/>
      <c r="ESO78" s="64"/>
      <c r="ESP78" s="64"/>
      <c r="ESQ78" s="64"/>
      <c r="ESR78" s="64"/>
      <c r="ESS78" s="64"/>
      <c r="EST78" s="64"/>
      <c r="ESU78" s="64"/>
      <c r="ESV78" s="64"/>
      <c r="ESW78" s="64"/>
      <c r="ESX78" s="64"/>
      <c r="ESY78" s="64"/>
      <c r="ESZ78" s="64"/>
      <c r="ETA78" s="64"/>
      <c r="ETB78" s="64"/>
      <c r="ETC78" s="64"/>
      <c r="ETD78" s="64"/>
      <c r="ETE78" s="64"/>
      <c r="ETF78" s="64"/>
      <c r="ETG78" s="64"/>
      <c r="ETH78" s="64"/>
      <c r="ETI78" s="64"/>
      <c r="ETJ78" s="64"/>
      <c r="ETK78" s="64"/>
      <c r="ETL78" s="64"/>
      <c r="ETM78" s="64"/>
      <c r="ETN78" s="64"/>
      <c r="ETO78" s="64"/>
      <c r="ETP78" s="64"/>
      <c r="ETQ78" s="64"/>
      <c r="ETR78" s="64"/>
      <c r="ETS78" s="64"/>
      <c r="ETT78" s="64"/>
      <c r="ETU78" s="64"/>
      <c r="ETV78" s="64"/>
      <c r="ETW78" s="64"/>
      <c r="ETX78" s="64"/>
      <c r="ETY78" s="64"/>
      <c r="ETZ78" s="64"/>
      <c r="EUA78" s="64"/>
      <c r="EUB78" s="64"/>
      <c r="EUC78" s="64"/>
      <c r="EUD78" s="64"/>
      <c r="EUE78" s="64"/>
      <c r="EUF78" s="64"/>
      <c r="EUG78" s="64"/>
      <c r="EUH78" s="64"/>
      <c r="EUI78" s="64"/>
      <c r="EUJ78" s="64"/>
      <c r="EUK78" s="64"/>
      <c r="EUL78" s="64"/>
      <c r="EUM78" s="64"/>
      <c r="EUN78" s="64"/>
      <c r="EUO78" s="64"/>
      <c r="EUP78" s="64"/>
      <c r="EUQ78" s="64"/>
      <c r="EUR78" s="64"/>
      <c r="EUS78" s="64"/>
      <c r="EUT78" s="64"/>
      <c r="EUU78" s="64"/>
      <c r="EUV78" s="64"/>
      <c r="EUW78" s="64"/>
      <c r="EUX78" s="64"/>
      <c r="EUY78" s="64"/>
      <c r="EUZ78" s="64"/>
      <c r="EVA78" s="64"/>
      <c r="EVB78" s="64"/>
      <c r="EVC78" s="64"/>
      <c r="EVD78" s="64"/>
      <c r="EVE78" s="64"/>
      <c r="EVF78" s="64"/>
      <c r="EVG78" s="64"/>
      <c r="EVH78" s="64"/>
      <c r="EVI78" s="64"/>
      <c r="EVJ78" s="64"/>
      <c r="EVK78" s="64"/>
      <c r="EVL78" s="64"/>
      <c r="EVM78" s="64"/>
      <c r="EVN78" s="64"/>
      <c r="EVO78" s="64"/>
      <c r="EVP78" s="64"/>
      <c r="EVQ78" s="64"/>
      <c r="EVR78" s="64"/>
      <c r="EVS78" s="64"/>
      <c r="EVT78" s="64"/>
      <c r="EVU78" s="64"/>
      <c r="EVV78" s="64"/>
      <c r="EVW78" s="64"/>
      <c r="EVX78" s="64"/>
      <c r="EVY78" s="64"/>
      <c r="EVZ78" s="64"/>
      <c r="EWA78" s="64"/>
      <c r="EWB78" s="64"/>
      <c r="EWC78" s="64"/>
      <c r="EWD78" s="64"/>
      <c r="EWE78" s="64"/>
      <c r="EWF78" s="64"/>
      <c r="EWG78" s="64"/>
      <c r="EWH78" s="64"/>
      <c r="EWI78" s="64"/>
      <c r="EWJ78" s="64"/>
      <c r="EWK78" s="64"/>
      <c r="EWL78" s="64"/>
      <c r="EWM78" s="64"/>
      <c r="EWN78" s="64"/>
      <c r="EWO78" s="64"/>
      <c r="EWP78" s="64"/>
      <c r="EWQ78" s="64"/>
      <c r="EWR78" s="64"/>
      <c r="EWS78" s="64"/>
      <c r="EWT78" s="64"/>
      <c r="EWU78" s="64"/>
      <c r="EWV78" s="64"/>
      <c r="EWW78" s="64"/>
      <c r="EWX78" s="64"/>
      <c r="EWY78" s="64"/>
      <c r="EWZ78" s="64"/>
      <c r="EXA78" s="64"/>
      <c r="EXB78" s="64"/>
      <c r="EXC78" s="64"/>
      <c r="EXD78" s="64"/>
      <c r="EXE78" s="64"/>
      <c r="EXF78" s="64"/>
      <c r="EXG78" s="64"/>
      <c r="EXH78" s="64"/>
      <c r="EXI78" s="64"/>
      <c r="EXJ78" s="64"/>
      <c r="EXK78" s="64"/>
      <c r="EXL78" s="64"/>
      <c r="EXM78" s="64"/>
      <c r="EXN78" s="64"/>
      <c r="EXO78" s="64"/>
      <c r="EXP78" s="64"/>
      <c r="EXQ78" s="64"/>
      <c r="EXR78" s="64"/>
      <c r="EXS78" s="64"/>
      <c r="EXT78" s="64"/>
      <c r="EXU78" s="64"/>
      <c r="EXV78" s="64"/>
      <c r="EXW78" s="64"/>
      <c r="EXX78" s="64"/>
      <c r="EXY78" s="64"/>
      <c r="EXZ78" s="64"/>
      <c r="EYA78" s="64"/>
      <c r="EYB78" s="64"/>
      <c r="EYC78" s="64"/>
      <c r="EYD78" s="64"/>
      <c r="EYE78" s="64"/>
      <c r="EYF78" s="64"/>
      <c r="EYG78" s="64"/>
      <c r="EYH78" s="64"/>
      <c r="EYI78" s="64"/>
      <c r="EYJ78" s="64"/>
      <c r="EYK78" s="64"/>
      <c r="EYL78" s="64"/>
      <c r="EYM78" s="64"/>
      <c r="EYN78" s="64"/>
      <c r="EYO78" s="64"/>
      <c r="EYP78" s="64"/>
      <c r="EYQ78" s="64"/>
      <c r="EYR78" s="64"/>
      <c r="EYS78" s="64"/>
      <c r="EYT78" s="64"/>
      <c r="EYU78" s="64"/>
      <c r="EYV78" s="64"/>
      <c r="EYW78" s="64"/>
      <c r="EYX78" s="64"/>
      <c r="EYY78" s="64"/>
      <c r="EYZ78" s="64"/>
      <c r="EZA78" s="64"/>
      <c r="EZB78" s="64"/>
      <c r="EZC78" s="64"/>
      <c r="EZD78" s="64"/>
      <c r="EZE78" s="64"/>
      <c r="EZF78" s="64"/>
      <c r="EZG78" s="64"/>
      <c r="EZH78" s="64"/>
      <c r="EZI78" s="64"/>
      <c r="EZJ78" s="64"/>
      <c r="EZK78" s="64"/>
      <c r="EZL78" s="64"/>
      <c r="EZM78" s="64"/>
      <c r="EZN78" s="64"/>
      <c r="EZO78" s="64"/>
      <c r="EZP78" s="64"/>
      <c r="EZQ78" s="64"/>
      <c r="EZR78" s="64"/>
      <c r="EZS78" s="64"/>
      <c r="EZT78" s="64"/>
      <c r="EZU78" s="64"/>
      <c r="EZV78" s="64"/>
      <c r="EZW78" s="64"/>
      <c r="EZX78" s="64"/>
      <c r="EZY78" s="64"/>
      <c r="EZZ78" s="64"/>
      <c r="FAA78" s="64"/>
      <c r="FAB78" s="64"/>
      <c r="FAC78" s="64"/>
      <c r="FAD78" s="64"/>
      <c r="FAE78" s="64"/>
      <c r="FAF78" s="64"/>
      <c r="FAG78" s="64"/>
      <c r="FAH78" s="64"/>
      <c r="FAI78" s="64"/>
      <c r="FAJ78" s="64"/>
      <c r="FAK78" s="64"/>
      <c r="FAL78" s="64"/>
      <c r="FAM78" s="64"/>
      <c r="FAN78" s="64"/>
      <c r="FAO78" s="64"/>
      <c r="FAP78" s="64"/>
      <c r="FAQ78" s="64"/>
      <c r="FAR78" s="64"/>
      <c r="FAS78" s="64"/>
      <c r="FAT78" s="64"/>
      <c r="FAU78" s="64"/>
      <c r="FAV78" s="64"/>
      <c r="FAW78" s="64"/>
      <c r="FAX78" s="64"/>
      <c r="FAY78" s="64"/>
      <c r="FAZ78" s="64"/>
      <c r="FBA78" s="64"/>
      <c r="FBB78" s="64"/>
      <c r="FBC78" s="64"/>
      <c r="FBD78" s="64"/>
      <c r="FBE78" s="64"/>
      <c r="FBF78" s="64"/>
      <c r="FBG78" s="64"/>
      <c r="FBH78" s="64"/>
      <c r="FBI78" s="64"/>
      <c r="FBJ78" s="64"/>
      <c r="FBK78" s="64"/>
      <c r="FBL78" s="64"/>
      <c r="FBM78" s="64"/>
      <c r="FBN78" s="64"/>
      <c r="FBO78" s="64"/>
      <c r="FBP78" s="64"/>
      <c r="FBQ78" s="64"/>
      <c r="FBR78" s="64"/>
      <c r="FBS78" s="64"/>
      <c r="FBT78" s="64"/>
      <c r="FBU78" s="64"/>
      <c r="FBV78" s="64"/>
      <c r="FBW78" s="64"/>
      <c r="FBX78" s="64"/>
      <c r="FBY78" s="64"/>
      <c r="FBZ78" s="64"/>
      <c r="FCA78" s="64"/>
      <c r="FCB78" s="64"/>
      <c r="FCC78" s="64"/>
      <c r="FCD78" s="64"/>
      <c r="FCE78" s="64"/>
      <c r="FCF78" s="64"/>
      <c r="FCG78" s="64"/>
      <c r="FCH78" s="64"/>
      <c r="FCI78" s="64"/>
      <c r="FCJ78" s="64"/>
      <c r="FCK78" s="64"/>
      <c r="FCL78" s="64"/>
      <c r="FCM78" s="64"/>
      <c r="FCN78" s="64"/>
      <c r="FCO78" s="64"/>
      <c r="FCP78" s="64"/>
      <c r="FCQ78" s="64"/>
      <c r="FCR78" s="64"/>
      <c r="FCS78" s="64"/>
      <c r="FCT78" s="64"/>
      <c r="FCU78" s="64"/>
      <c r="FCV78" s="64"/>
      <c r="FCW78" s="64"/>
      <c r="FCX78" s="64"/>
      <c r="FCY78" s="64"/>
      <c r="FCZ78" s="64"/>
      <c r="FDA78" s="64"/>
      <c r="FDB78" s="64"/>
      <c r="FDC78" s="64"/>
      <c r="FDD78" s="64"/>
      <c r="FDE78" s="64"/>
      <c r="FDF78" s="64"/>
      <c r="FDG78" s="64"/>
      <c r="FDH78" s="64"/>
      <c r="FDI78" s="64"/>
      <c r="FDJ78" s="64"/>
      <c r="FDK78" s="64"/>
      <c r="FDL78" s="64"/>
      <c r="FDM78" s="64"/>
      <c r="FDN78" s="64"/>
      <c r="FDO78" s="64"/>
      <c r="FDP78" s="64"/>
      <c r="FDQ78" s="64"/>
      <c r="FDR78" s="64"/>
      <c r="FDS78" s="64"/>
      <c r="FDT78" s="64"/>
      <c r="FDU78" s="64"/>
      <c r="FDV78" s="64"/>
      <c r="FDW78" s="64"/>
      <c r="FDX78" s="64"/>
      <c r="FDY78" s="64"/>
      <c r="FDZ78" s="64"/>
      <c r="FEA78" s="64"/>
      <c r="FEB78" s="64"/>
      <c r="FEC78" s="64"/>
      <c r="FED78" s="64"/>
      <c r="FEE78" s="64"/>
      <c r="FEF78" s="64"/>
      <c r="FEG78" s="64"/>
      <c r="FEH78" s="64"/>
      <c r="FEI78" s="64"/>
      <c r="FEJ78" s="64"/>
      <c r="FEK78" s="64"/>
      <c r="FEL78" s="64"/>
      <c r="FEM78" s="64"/>
      <c r="FEN78" s="64"/>
      <c r="FEO78" s="64"/>
      <c r="FEP78" s="64"/>
      <c r="FEQ78" s="64"/>
      <c r="FER78" s="64"/>
      <c r="FES78" s="64"/>
      <c r="FET78" s="64"/>
      <c r="FEU78" s="64"/>
      <c r="FEV78" s="64"/>
      <c r="FEW78" s="64"/>
      <c r="FEX78" s="64"/>
      <c r="FEY78" s="64"/>
      <c r="FEZ78" s="64"/>
      <c r="FFA78" s="64"/>
      <c r="FFB78" s="64"/>
      <c r="FFC78" s="64"/>
      <c r="FFD78" s="64"/>
      <c r="FFE78" s="64"/>
      <c r="FFF78" s="64"/>
      <c r="FFG78" s="64"/>
      <c r="FFH78" s="64"/>
      <c r="FFI78" s="64"/>
      <c r="FFJ78" s="64"/>
      <c r="FFK78" s="64"/>
      <c r="FFL78" s="64"/>
      <c r="FFM78" s="64"/>
      <c r="FFN78" s="64"/>
      <c r="FFO78" s="64"/>
      <c r="FFP78" s="64"/>
      <c r="FFQ78" s="64"/>
      <c r="FFR78" s="64"/>
      <c r="FFS78" s="64"/>
      <c r="FFT78" s="64"/>
      <c r="FFU78" s="64"/>
      <c r="FFV78" s="64"/>
      <c r="FFW78" s="64"/>
      <c r="FFX78" s="64"/>
      <c r="FFY78" s="64"/>
      <c r="FFZ78" s="64"/>
      <c r="FGA78" s="64"/>
      <c r="FGB78" s="64"/>
      <c r="FGC78" s="64"/>
      <c r="FGD78" s="64"/>
      <c r="FGE78" s="64"/>
      <c r="FGF78" s="64"/>
      <c r="FGG78" s="64"/>
      <c r="FGH78" s="64"/>
      <c r="FGI78" s="64"/>
      <c r="FGJ78" s="64"/>
      <c r="FGK78" s="64"/>
      <c r="FGL78" s="64"/>
      <c r="FGM78" s="64"/>
      <c r="FGN78" s="64"/>
      <c r="FGO78" s="64"/>
      <c r="FGP78" s="64"/>
      <c r="FGQ78" s="64"/>
      <c r="FGR78" s="64"/>
      <c r="FGS78" s="64"/>
      <c r="FGT78" s="64"/>
      <c r="FGU78" s="64"/>
      <c r="FGV78" s="64"/>
      <c r="FGW78" s="64"/>
      <c r="FGX78" s="64"/>
      <c r="FGY78" s="64"/>
      <c r="FGZ78" s="64"/>
      <c r="FHA78" s="64"/>
      <c r="FHB78" s="64"/>
      <c r="FHC78" s="64"/>
      <c r="FHD78" s="64"/>
      <c r="FHE78" s="64"/>
      <c r="FHF78" s="64"/>
      <c r="FHG78" s="64"/>
      <c r="FHH78" s="64"/>
      <c r="FHI78" s="64"/>
      <c r="FHJ78" s="64"/>
      <c r="FHK78" s="64"/>
      <c r="FHL78" s="64"/>
      <c r="FHM78" s="64"/>
      <c r="FHN78" s="64"/>
      <c r="FHO78" s="64"/>
      <c r="FHP78" s="64"/>
      <c r="FHQ78" s="64"/>
      <c r="FHR78" s="64"/>
      <c r="FHS78" s="64"/>
      <c r="FHT78" s="64"/>
      <c r="FHU78" s="64"/>
      <c r="FHV78" s="64"/>
      <c r="FHW78" s="64"/>
      <c r="FHX78" s="64"/>
      <c r="FHY78" s="64"/>
      <c r="FHZ78" s="64"/>
      <c r="FIA78" s="64"/>
      <c r="FIB78" s="64"/>
      <c r="FIC78" s="64"/>
      <c r="FID78" s="64"/>
      <c r="FIE78" s="64"/>
      <c r="FIF78" s="64"/>
      <c r="FIG78" s="64"/>
      <c r="FIH78" s="64"/>
      <c r="FII78" s="64"/>
      <c r="FIJ78" s="64"/>
      <c r="FIK78" s="64"/>
      <c r="FIL78" s="64"/>
      <c r="FIM78" s="64"/>
      <c r="FIN78" s="64"/>
      <c r="FIO78" s="64"/>
      <c r="FIP78" s="64"/>
      <c r="FIQ78" s="64"/>
      <c r="FIR78" s="64"/>
      <c r="FIS78" s="64"/>
      <c r="FIT78" s="64"/>
      <c r="FIU78" s="64"/>
      <c r="FIV78" s="64"/>
      <c r="FIW78" s="64"/>
      <c r="FIX78" s="64"/>
      <c r="FIY78" s="64"/>
      <c r="FIZ78" s="64"/>
      <c r="FJA78" s="64"/>
      <c r="FJB78" s="64"/>
      <c r="FJC78" s="64"/>
      <c r="FJD78" s="64"/>
      <c r="FJE78" s="64"/>
      <c r="FJF78" s="64"/>
      <c r="FJG78" s="64"/>
      <c r="FJH78" s="64"/>
      <c r="FJI78" s="64"/>
      <c r="FJJ78" s="64"/>
      <c r="FJK78" s="64"/>
      <c r="FJL78" s="64"/>
      <c r="FJM78" s="64"/>
      <c r="FJN78" s="64"/>
      <c r="FJO78" s="64"/>
      <c r="FJP78" s="64"/>
      <c r="FJQ78" s="64"/>
      <c r="FJR78" s="64"/>
      <c r="FJS78" s="64"/>
      <c r="FJT78" s="64"/>
      <c r="FJU78" s="64"/>
      <c r="FJV78" s="64"/>
      <c r="FJW78" s="64"/>
      <c r="FJX78" s="64"/>
      <c r="FJY78" s="64"/>
      <c r="FJZ78" s="64"/>
      <c r="FKA78" s="64"/>
      <c r="FKB78" s="64"/>
      <c r="FKC78" s="64"/>
      <c r="FKD78" s="64"/>
      <c r="FKE78" s="64"/>
      <c r="FKF78" s="64"/>
      <c r="FKG78" s="64"/>
      <c r="FKH78" s="64"/>
      <c r="FKI78" s="64"/>
      <c r="FKJ78" s="64"/>
      <c r="FKK78" s="64"/>
      <c r="FKL78" s="64"/>
      <c r="FKM78" s="64"/>
      <c r="FKN78" s="64"/>
      <c r="FKO78" s="64"/>
      <c r="FKP78" s="64"/>
      <c r="FKQ78" s="64"/>
      <c r="FKR78" s="64"/>
      <c r="FKS78" s="64"/>
      <c r="FKT78" s="64"/>
      <c r="FKU78" s="64"/>
      <c r="FKV78" s="64"/>
      <c r="FKW78" s="64"/>
      <c r="FKX78" s="64"/>
      <c r="FKY78" s="64"/>
      <c r="FKZ78" s="64"/>
      <c r="FLA78" s="64"/>
      <c r="FLB78" s="64"/>
      <c r="FLC78" s="64"/>
      <c r="FLD78" s="64"/>
      <c r="FLE78" s="64"/>
      <c r="FLF78" s="64"/>
      <c r="FLG78" s="64"/>
      <c r="FLH78" s="64"/>
      <c r="FLI78" s="64"/>
      <c r="FLJ78" s="64"/>
      <c r="FLK78" s="64"/>
      <c r="FLL78" s="64"/>
      <c r="FLM78" s="64"/>
      <c r="FLN78" s="64"/>
      <c r="FLO78" s="64"/>
      <c r="FLP78" s="64"/>
      <c r="FLQ78" s="64"/>
      <c r="FLR78" s="64"/>
      <c r="FLS78" s="64"/>
      <c r="FLT78" s="64"/>
      <c r="FLU78" s="64"/>
      <c r="FLV78" s="64"/>
      <c r="FLW78" s="64"/>
      <c r="FLX78" s="64"/>
      <c r="FLY78" s="64"/>
      <c r="FLZ78" s="64"/>
      <c r="FMA78" s="64"/>
      <c r="FMB78" s="64"/>
      <c r="FMC78" s="64"/>
      <c r="FMD78" s="64"/>
      <c r="FME78" s="64"/>
      <c r="FMF78" s="64"/>
      <c r="FMG78" s="64"/>
      <c r="FMH78" s="64"/>
      <c r="FMI78" s="64"/>
      <c r="FMJ78" s="64"/>
      <c r="FMK78" s="64"/>
      <c r="FML78" s="64"/>
      <c r="FMM78" s="64"/>
      <c r="FMN78" s="64"/>
      <c r="FMO78" s="64"/>
      <c r="FMP78" s="64"/>
      <c r="FMQ78" s="64"/>
      <c r="FMR78" s="64"/>
      <c r="FMS78" s="64"/>
      <c r="FMT78" s="64"/>
      <c r="FMU78" s="64"/>
      <c r="FMV78" s="64"/>
      <c r="FMW78" s="64"/>
      <c r="FMX78" s="64"/>
      <c r="FMY78" s="64"/>
      <c r="FMZ78" s="64"/>
      <c r="FNA78" s="64"/>
      <c r="FNB78" s="64"/>
      <c r="FNC78" s="64"/>
      <c r="FND78" s="64"/>
      <c r="FNE78" s="64"/>
      <c r="FNF78" s="64"/>
      <c r="FNG78" s="64"/>
      <c r="FNH78" s="64"/>
      <c r="FNI78" s="64"/>
      <c r="FNJ78" s="64"/>
      <c r="FNK78" s="64"/>
      <c r="FNL78" s="64"/>
      <c r="FNM78" s="64"/>
      <c r="FNN78" s="64"/>
      <c r="FNO78" s="64"/>
      <c r="FNP78" s="64"/>
      <c r="FNQ78" s="64"/>
      <c r="FNR78" s="64"/>
      <c r="FNS78" s="64"/>
      <c r="FNT78" s="64"/>
      <c r="FNU78" s="64"/>
      <c r="FNV78" s="64"/>
      <c r="FNW78" s="64"/>
      <c r="FNX78" s="64"/>
      <c r="FNY78" s="64"/>
      <c r="FNZ78" s="64"/>
      <c r="FOA78" s="64"/>
      <c r="FOB78" s="64"/>
      <c r="FOC78" s="64"/>
      <c r="FOD78" s="64"/>
      <c r="FOE78" s="64"/>
      <c r="FOF78" s="64"/>
      <c r="FOG78" s="64"/>
      <c r="FOH78" s="64"/>
      <c r="FOI78" s="64"/>
      <c r="FOJ78" s="64"/>
      <c r="FOK78" s="64"/>
      <c r="FOL78" s="64"/>
      <c r="FOM78" s="64"/>
      <c r="FON78" s="64"/>
      <c r="FOO78" s="64"/>
      <c r="FOP78" s="64"/>
      <c r="FOQ78" s="64"/>
      <c r="FOR78" s="64"/>
      <c r="FOS78" s="64"/>
      <c r="FOT78" s="64"/>
      <c r="FOU78" s="64"/>
      <c r="FOV78" s="64"/>
      <c r="FOW78" s="64"/>
      <c r="FOX78" s="64"/>
      <c r="FOY78" s="64"/>
      <c r="FOZ78" s="64"/>
      <c r="FPA78" s="64"/>
      <c r="FPB78" s="64"/>
      <c r="FPC78" s="64"/>
      <c r="FPD78" s="64"/>
      <c r="FPE78" s="64"/>
      <c r="FPF78" s="64"/>
      <c r="FPG78" s="64"/>
      <c r="FPH78" s="64"/>
      <c r="FPI78" s="64"/>
      <c r="FPJ78" s="64"/>
      <c r="FPK78" s="64"/>
      <c r="FPL78" s="64"/>
      <c r="FPM78" s="64"/>
      <c r="FPN78" s="64"/>
      <c r="FPO78" s="64"/>
      <c r="FPP78" s="64"/>
      <c r="FPQ78" s="64"/>
      <c r="FPR78" s="64"/>
      <c r="FPS78" s="64"/>
      <c r="FPT78" s="64"/>
      <c r="FPU78" s="64"/>
      <c r="FPV78" s="64"/>
      <c r="FPW78" s="64"/>
      <c r="FPX78" s="64"/>
      <c r="FPY78" s="64"/>
      <c r="FPZ78" s="64"/>
      <c r="FQA78" s="64"/>
      <c r="FQB78" s="64"/>
      <c r="FQC78" s="64"/>
      <c r="FQD78" s="64"/>
      <c r="FQE78" s="64"/>
      <c r="FQF78" s="64"/>
      <c r="FQG78" s="64"/>
      <c r="FQH78" s="64"/>
      <c r="FQI78" s="64"/>
      <c r="FQJ78" s="64"/>
      <c r="FQK78" s="64"/>
      <c r="FQL78" s="64"/>
      <c r="FQM78" s="64"/>
      <c r="FQN78" s="64"/>
      <c r="FQO78" s="64"/>
      <c r="FQP78" s="64"/>
      <c r="FQQ78" s="64"/>
      <c r="FQR78" s="64"/>
      <c r="FQS78" s="64"/>
      <c r="FQT78" s="64"/>
      <c r="FQU78" s="64"/>
      <c r="FQV78" s="64"/>
      <c r="FQW78" s="64"/>
      <c r="FQX78" s="64"/>
      <c r="FQY78" s="64"/>
      <c r="FQZ78" s="64"/>
      <c r="FRA78" s="64"/>
      <c r="FRB78" s="64"/>
      <c r="FRC78" s="64"/>
      <c r="FRD78" s="64"/>
      <c r="FRE78" s="64"/>
      <c r="FRF78" s="64"/>
      <c r="FRG78" s="64"/>
      <c r="FRH78" s="64"/>
      <c r="FRI78" s="64"/>
      <c r="FRJ78" s="64"/>
      <c r="FRK78" s="64"/>
      <c r="FRL78" s="64"/>
      <c r="FRM78" s="64"/>
      <c r="FRN78" s="64"/>
      <c r="FRO78" s="64"/>
      <c r="FRP78" s="64"/>
      <c r="FRQ78" s="64"/>
      <c r="FRR78" s="64"/>
      <c r="FRS78" s="64"/>
      <c r="FRT78" s="64"/>
      <c r="FRU78" s="64"/>
      <c r="FRV78" s="64"/>
      <c r="FRW78" s="64"/>
      <c r="FRX78" s="64"/>
      <c r="FRY78" s="64"/>
      <c r="FRZ78" s="64"/>
      <c r="FSA78" s="64"/>
      <c r="FSB78" s="64"/>
      <c r="FSC78" s="64"/>
      <c r="FSD78" s="64"/>
      <c r="FSE78" s="64"/>
      <c r="FSF78" s="64"/>
      <c r="FSG78" s="64"/>
      <c r="FSH78" s="64"/>
      <c r="FSI78" s="64"/>
      <c r="FSJ78" s="64"/>
      <c r="FSK78" s="64"/>
      <c r="FSL78" s="64"/>
      <c r="FSM78" s="64"/>
      <c r="FSN78" s="64"/>
      <c r="FSO78" s="64"/>
      <c r="FSP78" s="64"/>
      <c r="FSQ78" s="64"/>
      <c r="FSR78" s="64"/>
      <c r="FSS78" s="64"/>
      <c r="FST78" s="64"/>
      <c r="FSU78" s="64"/>
      <c r="FSV78" s="64"/>
      <c r="FSW78" s="64"/>
      <c r="FSX78" s="64"/>
      <c r="FSY78" s="64"/>
      <c r="FSZ78" s="64"/>
      <c r="FTA78" s="64"/>
      <c r="FTB78" s="64"/>
      <c r="FTC78" s="64"/>
      <c r="FTD78" s="64"/>
      <c r="FTE78" s="64"/>
      <c r="FTF78" s="64"/>
      <c r="FTG78" s="64"/>
      <c r="FTH78" s="64"/>
      <c r="FTI78" s="64"/>
      <c r="FTJ78" s="64"/>
      <c r="FTK78" s="64"/>
      <c r="FTL78" s="64"/>
      <c r="FTM78" s="64"/>
      <c r="FTN78" s="64"/>
      <c r="FTO78" s="64"/>
      <c r="FTP78" s="64"/>
      <c r="FTQ78" s="64"/>
      <c r="FTR78" s="64"/>
      <c r="FTS78" s="64"/>
      <c r="FTT78" s="64"/>
      <c r="FTU78" s="64"/>
      <c r="FTV78" s="64"/>
      <c r="FTW78" s="64"/>
      <c r="FTX78" s="64"/>
      <c r="FTY78" s="64"/>
      <c r="FTZ78" s="64"/>
      <c r="FUA78" s="64"/>
      <c r="FUB78" s="64"/>
      <c r="FUC78" s="64"/>
      <c r="FUD78" s="64"/>
      <c r="FUE78" s="64"/>
      <c r="FUF78" s="64"/>
      <c r="FUG78" s="64"/>
      <c r="FUH78" s="64"/>
      <c r="FUI78" s="64"/>
      <c r="FUJ78" s="64"/>
      <c r="FUK78" s="64"/>
      <c r="FUL78" s="64"/>
      <c r="FUM78" s="64"/>
      <c r="FUN78" s="64"/>
      <c r="FUO78" s="64"/>
      <c r="FUP78" s="64"/>
      <c r="FUQ78" s="64"/>
      <c r="FUR78" s="64"/>
      <c r="FUS78" s="64"/>
      <c r="FUT78" s="64"/>
      <c r="FUU78" s="64"/>
      <c r="FUV78" s="64"/>
      <c r="FUW78" s="64"/>
      <c r="FUX78" s="64"/>
      <c r="FUY78" s="64"/>
      <c r="FUZ78" s="64"/>
      <c r="FVA78" s="64"/>
      <c r="FVB78" s="64"/>
      <c r="FVC78" s="64"/>
      <c r="FVD78" s="64"/>
      <c r="FVE78" s="64"/>
      <c r="FVF78" s="64"/>
      <c r="FVG78" s="64"/>
      <c r="FVH78" s="64"/>
      <c r="FVI78" s="64"/>
      <c r="FVJ78" s="64"/>
      <c r="FVK78" s="64"/>
      <c r="FVL78" s="64"/>
      <c r="FVM78" s="64"/>
      <c r="FVN78" s="64"/>
      <c r="FVO78" s="64"/>
      <c r="FVP78" s="64"/>
      <c r="FVQ78" s="64"/>
      <c r="FVR78" s="64"/>
      <c r="FVS78" s="64"/>
      <c r="FVT78" s="64"/>
      <c r="FVU78" s="64"/>
      <c r="FVV78" s="64"/>
      <c r="FVW78" s="64"/>
      <c r="FVX78" s="64"/>
      <c r="FVY78" s="64"/>
      <c r="FVZ78" s="64"/>
      <c r="FWA78" s="64"/>
      <c r="FWB78" s="64"/>
      <c r="FWC78" s="64"/>
      <c r="FWD78" s="64"/>
      <c r="FWE78" s="64"/>
      <c r="FWF78" s="64"/>
      <c r="FWG78" s="64"/>
      <c r="FWH78" s="64"/>
      <c r="FWI78" s="64"/>
      <c r="FWJ78" s="64"/>
      <c r="FWK78" s="64"/>
      <c r="FWL78" s="64"/>
      <c r="FWM78" s="64"/>
      <c r="FWN78" s="64"/>
      <c r="FWO78" s="64"/>
      <c r="FWP78" s="64"/>
      <c r="FWQ78" s="64"/>
      <c r="FWR78" s="64"/>
      <c r="FWS78" s="64"/>
      <c r="FWT78" s="64"/>
      <c r="FWU78" s="64"/>
      <c r="FWV78" s="64"/>
      <c r="FWW78" s="64"/>
      <c r="FWX78" s="64"/>
      <c r="FWY78" s="64"/>
      <c r="FWZ78" s="64"/>
      <c r="FXA78" s="64"/>
      <c r="FXB78" s="64"/>
      <c r="FXC78" s="64"/>
      <c r="FXD78" s="64"/>
      <c r="FXE78" s="64"/>
      <c r="FXF78" s="64"/>
      <c r="FXG78" s="64"/>
      <c r="FXH78" s="64"/>
      <c r="FXI78" s="64"/>
      <c r="FXJ78" s="64"/>
      <c r="FXK78" s="64"/>
      <c r="FXL78" s="64"/>
      <c r="FXM78" s="64"/>
      <c r="FXN78" s="64"/>
      <c r="FXO78" s="64"/>
      <c r="FXP78" s="64"/>
      <c r="FXQ78" s="64"/>
      <c r="FXR78" s="64"/>
      <c r="FXS78" s="64"/>
      <c r="FXT78" s="64"/>
      <c r="FXU78" s="64"/>
      <c r="FXV78" s="64"/>
      <c r="FXW78" s="64"/>
      <c r="FXX78" s="64"/>
      <c r="FXY78" s="64"/>
      <c r="FXZ78" s="64"/>
      <c r="FYA78" s="64"/>
      <c r="FYB78" s="64"/>
      <c r="FYC78" s="64"/>
      <c r="FYD78" s="64"/>
      <c r="FYE78" s="64"/>
      <c r="FYF78" s="64"/>
      <c r="FYG78" s="64"/>
      <c r="FYH78" s="64"/>
      <c r="FYI78" s="64"/>
      <c r="FYJ78" s="64"/>
      <c r="FYK78" s="64"/>
      <c r="FYL78" s="64"/>
      <c r="FYM78" s="64"/>
      <c r="FYN78" s="64"/>
      <c r="FYO78" s="64"/>
      <c r="FYP78" s="64"/>
      <c r="FYQ78" s="64"/>
      <c r="FYR78" s="64"/>
      <c r="FYS78" s="64"/>
      <c r="FYT78" s="64"/>
      <c r="FYU78" s="64"/>
      <c r="FYV78" s="64"/>
      <c r="FYW78" s="64"/>
      <c r="FYX78" s="64"/>
      <c r="FYY78" s="64"/>
      <c r="FYZ78" s="64"/>
      <c r="FZA78" s="64"/>
      <c r="FZB78" s="64"/>
      <c r="FZC78" s="64"/>
      <c r="FZD78" s="64"/>
      <c r="FZE78" s="64"/>
      <c r="FZF78" s="64"/>
      <c r="FZG78" s="64"/>
      <c r="FZH78" s="64"/>
      <c r="FZI78" s="64"/>
      <c r="FZJ78" s="64"/>
      <c r="FZK78" s="64"/>
      <c r="FZL78" s="64"/>
      <c r="FZM78" s="64"/>
      <c r="FZN78" s="64"/>
      <c r="FZO78" s="64"/>
      <c r="FZP78" s="64"/>
      <c r="FZQ78" s="64"/>
      <c r="FZR78" s="64"/>
      <c r="FZS78" s="64"/>
      <c r="FZT78" s="64"/>
      <c r="FZU78" s="64"/>
      <c r="FZV78" s="64"/>
      <c r="FZW78" s="64"/>
      <c r="FZX78" s="64"/>
      <c r="FZY78" s="64"/>
      <c r="FZZ78" s="64"/>
      <c r="GAA78" s="64"/>
      <c r="GAB78" s="64"/>
      <c r="GAC78" s="64"/>
      <c r="GAD78" s="64"/>
      <c r="GAE78" s="64"/>
      <c r="GAF78" s="64"/>
      <c r="GAG78" s="64"/>
      <c r="GAH78" s="64"/>
      <c r="GAI78" s="64"/>
      <c r="GAJ78" s="64"/>
      <c r="GAK78" s="64"/>
      <c r="GAL78" s="64"/>
      <c r="GAM78" s="64"/>
      <c r="GAN78" s="64"/>
      <c r="GAO78" s="64"/>
      <c r="GAP78" s="64"/>
      <c r="GAQ78" s="64"/>
      <c r="GAR78" s="64"/>
      <c r="GAS78" s="64"/>
      <c r="GAT78" s="64"/>
      <c r="GAU78" s="64"/>
      <c r="GAV78" s="64"/>
      <c r="GAW78" s="64"/>
      <c r="GAX78" s="64"/>
      <c r="GAY78" s="64"/>
      <c r="GAZ78" s="64"/>
      <c r="GBA78" s="64"/>
      <c r="GBB78" s="64"/>
      <c r="GBC78" s="64"/>
      <c r="GBD78" s="64"/>
      <c r="GBE78" s="64"/>
      <c r="GBF78" s="64"/>
      <c r="GBG78" s="64"/>
      <c r="GBH78" s="64"/>
      <c r="GBI78" s="64"/>
      <c r="GBJ78" s="64"/>
      <c r="GBK78" s="64"/>
      <c r="GBL78" s="64"/>
      <c r="GBM78" s="64"/>
      <c r="GBN78" s="64"/>
      <c r="GBO78" s="64"/>
      <c r="GBP78" s="64"/>
      <c r="GBQ78" s="64"/>
      <c r="GBR78" s="64"/>
      <c r="GBS78" s="64"/>
      <c r="GBT78" s="64"/>
      <c r="GBU78" s="64"/>
      <c r="GBV78" s="64"/>
      <c r="GBW78" s="64"/>
      <c r="GBX78" s="64"/>
      <c r="GBY78" s="64"/>
      <c r="GBZ78" s="64"/>
      <c r="GCA78" s="64"/>
      <c r="GCB78" s="64"/>
      <c r="GCC78" s="64"/>
      <c r="GCD78" s="64"/>
      <c r="GCE78" s="64"/>
      <c r="GCF78" s="64"/>
      <c r="GCG78" s="64"/>
      <c r="GCH78" s="64"/>
      <c r="GCI78" s="64"/>
      <c r="GCJ78" s="64"/>
      <c r="GCK78" s="64"/>
      <c r="GCL78" s="64"/>
      <c r="GCM78" s="64"/>
      <c r="GCN78" s="64"/>
      <c r="GCO78" s="64"/>
      <c r="GCP78" s="64"/>
      <c r="GCQ78" s="64"/>
      <c r="GCR78" s="64"/>
      <c r="GCS78" s="64"/>
      <c r="GCT78" s="64"/>
      <c r="GCU78" s="64"/>
      <c r="GCV78" s="64"/>
      <c r="GCW78" s="64"/>
      <c r="GCX78" s="64"/>
      <c r="GCY78" s="64"/>
      <c r="GCZ78" s="64"/>
      <c r="GDA78" s="64"/>
      <c r="GDB78" s="64"/>
      <c r="GDC78" s="64"/>
      <c r="GDD78" s="64"/>
      <c r="GDE78" s="64"/>
      <c r="GDF78" s="64"/>
      <c r="GDG78" s="64"/>
      <c r="GDH78" s="64"/>
      <c r="GDI78" s="64"/>
      <c r="GDJ78" s="64"/>
      <c r="GDK78" s="64"/>
      <c r="GDL78" s="64"/>
      <c r="GDM78" s="64"/>
      <c r="GDN78" s="64"/>
      <c r="GDO78" s="64"/>
      <c r="GDP78" s="64"/>
      <c r="GDQ78" s="64"/>
      <c r="GDR78" s="64"/>
      <c r="GDS78" s="64"/>
      <c r="GDT78" s="64"/>
      <c r="GDU78" s="64"/>
      <c r="GDV78" s="64"/>
      <c r="GDW78" s="64"/>
      <c r="GDX78" s="64"/>
      <c r="GDY78" s="64"/>
      <c r="GDZ78" s="64"/>
      <c r="GEA78" s="64"/>
      <c r="GEB78" s="64"/>
      <c r="GEC78" s="64"/>
      <c r="GED78" s="64"/>
      <c r="GEE78" s="64"/>
      <c r="GEF78" s="64"/>
      <c r="GEG78" s="64"/>
      <c r="GEH78" s="64"/>
      <c r="GEI78" s="64"/>
      <c r="GEJ78" s="64"/>
      <c r="GEK78" s="64"/>
      <c r="GEL78" s="64"/>
      <c r="GEM78" s="64"/>
      <c r="GEN78" s="64"/>
      <c r="GEO78" s="64"/>
      <c r="GEP78" s="64"/>
      <c r="GEQ78" s="64"/>
      <c r="GER78" s="64"/>
      <c r="GES78" s="64"/>
      <c r="GET78" s="64"/>
      <c r="GEU78" s="64"/>
      <c r="GEV78" s="64"/>
      <c r="GEW78" s="64"/>
      <c r="GEX78" s="64"/>
      <c r="GEY78" s="64"/>
      <c r="GEZ78" s="64"/>
      <c r="GFA78" s="64"/>
      <c r="GFB78" s="64"/>
      <c r="GFC78" s="64"/>
      <c r="GFD78" s="64"/>
      <c r="GFE78" s="64"/>
      <c r="GFF78" s="64"/>
      <c r="GFG78" s="64"/>
      <c r="GFH78" s="64"/>
      <c r="GFI78" s="64"/>
      <c r="GFJ78" s="64"/>
      <c r="GFK78" s="64"/>
      <c r="GFL78" s="64"/>
      <c r="GFM78" s="64"/>
      <c r="GFN78" s="64"/>
      <c r="GFO78" s="64"/>
      <c r="GFP78" s="64"/>
      <c r="GFQ78" s="64"/>
      <c r="GFR78" s="64"/>
      <c r="GFS78" s="64"/>
      <c r="GFT78" s="64"/>
      <c r="GFU78" s="64"/>
      <c r="GFV78" s="64"/>
      <c r="GFW78" s="64"/>
      <c r="GFX78" s="64"/>
      <c r="GFY78" s="64"/>
      <c r="GFZ78" s="64"/>
      <c r="GGA78" s="64"/>
      <c r="GGB78" s="64"/>
      <c r="GGC78" s="64"/>
      <c r="GGD78" s="64"/>
      <c r="GGE78" s="64"/>
      <c r="GGF78" s="64"/>
      <c r="GGG78" s="64"/>
      <c r="GGH78" s="64"/>
      <c r="GGI78" s="64"/>
      <c r="GGJ78" s="64"/>
      <c r="GGK78" s="64"/>
      <c r="GGL78" s="64"/>
      <c r="GGM78" s="64"/>
      <c r="GGN78" s="64"/>
      <c r="GGO78" s="64"/>
      <c r="GGP78" s="64"/>
      <c r="GGQ78" s="64"/>
      <c r="GGR78" s="64"/>
      <c r="GGS78" s="64"/>
      <c r="GGT78" s="64"/>
      <c r="GGU78" s="64"/>
      <c r="GGV78" s="64"/>
      <c r="GGW78" s="64"/>
      <c r="GGX78" s="64"/>
      <c r="GGY78" s="64"/>
      <c r="GGZ78" s="64"/>
      <c r="GHA78" s="64"/>
      <c r="GHB78" s="64"/>
      <c r="GHC78" s="64"/>
      <c r="GHD78" s="64"/>
      <c r="GHE78" s="64"/>
      <c r="GHF78" s="64"/>
      <c r="GHG78" s="64"/>
      <c r="GHH78" s="64"/>
      <c r="GHI78" s="64"/>
      <c r="GHJ78" s="64"/>
      <c r="GHK78" s="64"/>
      <c r="GHL78" s="64"/>
      <c r="GHM78" s="64"/>
      <c r="GHN78" s="64"/>
      <c r="GHO78" s="64"/>
      <c r="GHP78" s="64"/>
      <c r="GHQ78" s="64"/>
      <c r="GHR78" s="64"/>
      <c r="GHS78" s="64"/>
      <c r="GHT78" s="64"/>
      <c r="GHU78" s="64"/>
      <c r="GHV78" s="64"/>
      <c r="GHW78" s="64"/>
      <c r="GHX78" s="64"/>
      <c r="GHY78" s="64"/>
      <c r="GHZ78" s="64"/>
      <c r="GIA78" s="64"/>
      <c r="GIB78" s="64"/>
      <c r="GIC78" s="64"/>
      <c r="GID78" s="64"/>
      <c r="GIE78" s="64"/>
      <c r="GIF78" s="64"/>
      <c r="GIG78" s="64"/>
      <c r="GIH78" s="64"/>
      <c r="GII78" s="64"/>
      <c r="GIJ78" s="64"/>
      <c r="GIK78" s="64"/>
      <c r="GIL78" s="64"/>
      <c r="GIM78" s="64"/>
      <c r="GIN78" s="64"/>
      <c r="GIO78" s="64"/>
      <c r="GIP78" s="64"/>
      <c r="GIQ78" s="64"/>
      <c r="GIR78" s="64"/>
      <c r="GIS78" s="64"/>
      <c r="GIT78" s="64"/>
      <c r="GIU78" s="64"/>
      <c r="GIV78" s="64"/>
      <c r="GIW78" s="64"/>
      <c r="GIX78" s="64"/>
      <c r="GIY78" s="64"/>
      <c r="GIZ78" s="64"/>
      <c r="GJA78" s="64"/>
      <c r="GJB78" s="64"/>
      <c r="GJC78" s="64"/>
      <c r="GJD78" s="64"/>
      <c r="GJE78" s="64"/>
      <c r="GJF78" s="64"/>
      <c r="GJG78" s="64"/>
      <c r="GJH78" s="64"/>
      <c r="GJI78" s="64"/>
      <c r="GJJ78" s="64"/>
      <c r="GJK78" s="64"/>
      <c r="GJL78" s="64"/>
      <c r="GJM78" s="64"/>
      <c r="GJN78" s="64"/>
      <c r="GJO78" s="64"/>
      <c r="GJP78" s="64"/>
      <c r="GJQ78" s="64"/>
      <c r="GJR78" s="64"/>
      <c r="GJS78" s="64"/>
      <c r="GJT78" s="64"/>
      <c r="GJU78" s="64"/>
      <c r="GJV78" s="64"/>
      <c r="GJW78" s="64"/>
      <c r="GJX78" s="64"/>
      <c r="GJY78" s="64"/>
      <c r="GJZ78" s="64"/>
      <c r="GKA78" s="64"/>
      <c r="GKB78" s="64"/>
      <c r="GKC78" s="64"/>
      <c r="GKD78" s="64"/>
      <c r="GKE78" s="64"/>
      <c r="GKF78" s="64"/>
      <c r="GKG78" s="64"/>
      <c r="GKH78" s="64"/>
      <c r="GKI78" s="64"/>
      <c r="GKJ78" s="64"/>
      <c r="GKK78" s="64"/>
      <c r="GKL78" s="64"/>
      <c r="GKM78" s="64"/>
      <c r="GKN78" s="64"/>
      <c r="GKO78" s="64"/>
      <c r="GKP78" s="64"/>
      <c r="GKQ78" s="64"/>
      <c r="GKR78" s="64"/>
      <c r="GKS78" s="64"/>
      <c r="GKT78" s="64"/>
      <c r="GKU78" s="64"/>
      <c r="GKV78" s="64"/>
      <c r="GKW78" s="64"/>
      <c r="GKX78" s="64"/>
      <c r="GKY78" s="64"/>
      <c r="GKZ78" s="64"/>
      <c r="GLA78" s="64"/>
      <c r="GLB78" s="64"/>
      <c r="GLC78" s="64"/>
      <c r="GLD78" s="64"/>
      <c r="GLE78" s="64"/>
      <c r="GLF78" s="64"/>
      <c r="GLG78" s="64"/>
      <c r="GLH78" s="64"/>
      <c r="GLI78" s="64"/>
      <c r="GLJ78" s="64"/>
      <c r="GLK78" s="64"/>
      <c r="GLL78" s="64"/>
      <c r="GLM78" s="64"/>
      <c r="GLN78" s="64"/>
      <c r="GLO78" s="64"/>
      <c r="GLP78" s="64"/>
      <c r="GLQ78" s="64"/>
      <c r="GLR78" s="64"/>
      <c r="GLS78" s="64"/>
      <c r="GLT78" s="64"/>
      <c r="GLU78" s="64"/>
      <c r="GLV78" s="64"/>
      <c r="GLW78" s="64"/>
      <c r="GLX78" s="64"/>
      <c r="GLY78" s="64"/>
      <c r="GLZ78" s="64"/>
      <c r="GMA78" s="64"/>
      <c r="GMB78" s="64"/>
      <c r="GMC78" s="64"/>
      <c r="GMD78" s="64"/>
      <c r="GME78" s="64"/>
      <c r="GMF78" s="64"/>
      <c r="GMG78" s="64"/>
      <c r="GMH78" s="64"/>
      <c r="GMI78" s="64"/>
      <c r="GMJ78" s="64"/>
      <c r="GMK78" s="64"/>
      <c r="GML78" s="64"/>
      <c r="GMM78" s="64"/>
      <c r="GMN78" s="64"/>
      <c r="GMO78" s="64"/>
      <c r="GMP78" s="64"/>
      <c r="GMQ78" s="64"/>
      <c r="GMR78" s="64"/>
      <c r="GMS78" s="64"/>
      <c r="GMT78" s="64"/>
      <c r="GMU78" s="64"/>
      <c r="GMV78" s="64"/>
      <c r="GMW78" s="64"/>
      <c r="GMX78" s="64"/>
      <c r="GMY78" s="64"/>
      <c r="GMZ78" s="64"/>
      <c r="GNA78" s="64"/>
      <c r="GNB78" s="64"/>
      <c r="GNC78" s="64"/>
      <c r="GND78" s="64"/>
      <c r="GNE78" s="64"/>
      <c r="GNF78" s="64"/>
      <c r="GNG78" s="64"/>
      <c r="GNH78" s="64"/>
      <c r="GNI78" s="64"/>
      <c r="GNJ78" s="64"/>
      <c r="GNK78" s="64"/>
      <c r="GNL78" s="64"/>
      <c r="GNM78" s="64"/>
      <c r="GNN78" s="64"/>
      <c r="GNO78" s="64"/>
      <c r="GNP78" s="64"/>
      <c r="GNQ78" s="64"/>
      <c r="GNR78" s="64"/>
      <c r="GNS78" s="64"/>
      <c r="GNT78" s="64"/>
      <c r="GNU78" s="64"/>
      <c r="GNV78" s="64"/>
      <c r="GNW78" s="64"/>
      <c r="GNX78" s="64"/>
      <c r="GNY78" s="64"/>
      <c r="GNZ78" s="64"/>
      <c r="GOA78" s="64"/>
      <c r="GOB78" s="64"/>
      <c r="GOC78" s="64"/>
      <c r="GOD78" s="64"/>
      <c r="GOE78" s="64"/>
      <c r="GOF78" s="64"/>
      <c r="GOG78" s="64"/>
      <c r="GOH78" s="64"/>
      <c r="GOI78" s="64"/>
      <c r="GOJ78" s="64"/>
      <c r="GOK78" s="64"/>
      <c r="GOL78" s="64"/>
      <c r="GOM78" s="64"/>
      <c r="GON78" s="64"/>
      <c r="GOO78" s="64"/>
      <c r="GOP78" s="64"/>
      <c r="GOQ78" s="64"/>
      <c r="GOR78" s="64"/>
      <c r="GOS78" s="64"/>
      <c r="GOT78" s="64"/>
      <c r="GOU78" s="64"/>
      <c r="GOV78" s="64"/>
      <c r="GOW78" s="64"/>
      <c r="GOX78" s="64"/>
      <c r="GOY78" s="64"/>
      <c r="GOZ78" s="64"/>
      <c r="GPA78" s="64"/>
      <c r="GPB78" s="64"/>
      <c r="GPC78" s="64"/>
      <c r="GPD78" s="64"/>
      <c r="GPE78" s="64"/>
      <c r="GPF78" s="64"/>
      <c r="GPG78" s="64"/>
      <c r="GPH78" s="64"/>
      <c r="GPI78" s="64"/>
      <c r="GPJ78" s="64"/>
      <c r="GPK78" s="64"/>
      <c r="GPL78" s="64"/>
      <c r="GPM78" s="64"/>
      <c r="GPN78" s="64"/>
      <c r="GPO78" s="64"/>
      <c r="GPP78" s="64"/>
      <c r="GPQ78" s="64"/>
      <c r="GPR78" s="64"/>
      <c r="GPS78" s="64"/>
      <c r="GPT78" s="64"/>
      <c r="GPU78" s="64"/>
      <c r="GPV78" s="64"/>
      <c r="GPW78" s="64"/>
      <c r="GPX78" s="64"/>
      <c r="GPY78" s="64"/>
      <c r="GPZ78" s="64"/>
      <c r="GQA78" s="64"/>
      <c r="GQB78" s="64"/>
      <c r="GQC78" s="64"/>
      <c r="GQD78" s="64"/>
      <c r="GQE78" s="64"/>
      <c r="GQF78" s="64"/>
      <c r="GQG78" s="64"/>
      <c r="GQH78" s="64"/>
      <c r="GQI78" s="64"/>
      <c r="GQJ78" s="64"/>
      <c r="GQK78" s="64"/>
      <c r="GQL78" s="64"/>
      <c r="GQM78" s="64"/>
      <c r="GQN78" s="64"/>
      <c r="GQO78" s="64"/>
      <c r="GQP78" s="64"/>
      <c r="GQQ78" s="64"/>
      <c r="GQR78" s="64"/>
      <c r="GQS78" s="64"/>
      <c r="GQT78" s="64"/>
      <c r="GQU78" s="64"/>
      <c r="GQV78" s="64"/>
      <c r="GQW78" s="64"/>
      <c r="GQX78" s="64"/>
      <c r="GQY78" s="64"/>
      <c r="GQZ78" s="64"/>
      <c r="GRA78" s="64"/>
      <c r="GRB78" s="64"/>
      <c r="GRC78" s="64"/>
      <c r="GRD78" s="64"/>
      <c r="GRE78" s="64"/>
      <c r="GRF78" s="64"/>
      <c r="GRG78" s="64"/>
      <c r="GRH78" s="64"/>
      <c r="GRI78" s="64"/>
      <c r="GRJ78" s="64"/>
      <c r="GRK78" s="64"/>
      <c r="GRL78" s="64"/>
      <c r="GRM78" s="64"/>
      <c r="GRN78" s="64"/>
      <c r="GRO78" s="64"/>
      <c r="GRP78" s="64"/>
      <c r="GRQ78" s="64"/>
      <c r="GRR78" s="64"/>
      <c r="GRS78" s="64"/>
      <c r="GRT78" s="64"/>
      <c r="GRU78" s="64"/>
      <c r="GRV78" s="64"/>
      <c r="GRW78" s="64"/>
      <c r="GRX78" s="64"/>
      <c r="GRY78" s="64"/>
      <c r="GRZ78" s="64"/>
      <c r="GSA78" s="64"/>
      <c r="GSB78" s="64"/>
      <c r="GSC78" s="64"/>
      <c r="GSD78" s="64"/>
      <c r="GSE78" s="64"/>
      <c r="GSF78" s="64"/>
      <c r="GSG78" s="64"/>
      <c r="GSH78" s="64"/>
      <c r="GSI78" s="64"/>
      <c r="GSJ78" s="64"/>
      <c r="GSK78" s="64"/>
      <c r="GSL78" s="64"/>
      <c r="GSM78" s="64"/>
      <c r="GSN78" s="64"/>
      <c r="GSO78" s="64"/>
      <c r="GSP78" s="64"/>
      <c r="GSQ78" s="64"/>
      <c r="GSR78" s="64"/>
      <c r="GSS78" s="64"/>
      <c r="GST78" s="64"/>
      <c r="GSU78" s="64"/>
      <c r="GSV78" s="64"/>
      <c r="GSW78" s="64"/>
      <c r="GSX78" s="64"/>
      <c r="GSY78" s="64"/>
      <c r="GSZ78" s="64"/>
      <c r="GTA78" s="64"/>
      <c r="GTB78" s="64"/>
      <c r="GTC78" s="64"/>
      <c r="GTD78" s="64"/>
      <c r="GTE78" s="64"/>
      <c r="GTF78" s="64"/>
      <c r="GTG78" s="64"/>
      <c r="GTH78" s="64"/>
      <c r="GTI78" s="64"/>
      <c r="GTJ78" s="64"/>
      <c r="GTK78" s="64"/>
      <c r="GTL78" s="64"/>
      <c r="GTM78" s="64"/>
      <c r="GTN78" s="64"/>
      <c r="GTO78" s="64"/>
      <c r="GTP78" s="64"/>
      <c r="GTQ78" s="64"/>
      <c r="GTR78" s="64"/>
      <c r="GTS78" s="64"/>
      <c r="GTT78" s="64"/>
      <c r="GTU78" s="64"/>
      <c r="GTV78" s="64"/>
      <c r="GTW78" s="64"/>
      <c r="GTX78" s="64"/>
      <c r="GTY78" s="64"/>
      <c r="GTZ78" s="64"/>
      <c r="GUA78" s="64"/>
      <c r="GUB78" s="64"/>
      <c r="GUC78" s="64"/>
      <c r="GUD78" s="64"/>
      <c r="GUE78" s="64"/>
      <c r="GUF78" s="64"/>
      <c r="GUG78" s="64"/>
      <c r="GUH78" s="64"/>
      <c r="GUI78" s="64"/>
      <c r="GUJ78" s="64"/>
      <c r="GUK78" s="64"/>
      <c r="GUL78" s="64"/>
      <c r="GUM78" s="64"/>
      <c r="GUN78" s="64"/>
      <c r="GUO78" s="64"/>
      <c r="GUP78" s="64"/>
      <c r="GUQ78" s="64"/>
      <c r="GUR78" s="64"/>
      <c r="GUS78" s="64"/>
      <c r="GUT78" s="64"/>
      <c r="GUU78" s="64"/>
      <c r="GUV78" s="64"/>
      <c r="GUW78" s="64"/>
      <c r="GUX78" s="64"/>
      <c r="GUY78" s="64"/>
      <c r="GUZ78" s="64"/>
      <c r="GVA78" s="64"/>
      <c r="GVB78" s="64"/>
      <c r="GVC78" s="64"/>
      <c r="GVD78" s="64"/>
      <c r="GVE78" s="64"/>
      <c r="GVF78" s="64"/>
      <c r="GVG78" s="64"/>
      <c r="GVH78" s="64"/>
      <c r="GVI78" s="64"/>
      <c r="GVJ78" s="64"/>
      <c r="GVK78" s="64"/>
      <c r="GVL78" s="64"/>
      <c r="GVM78" s="64"/>
      <c r="GVN78" s="64"/>
      <c r="GVO78" s="64"/>
      <c r="GVP78" s="64"/>
      <c r="GVQ78" s="64"/>
      <c r="GVR78" s="64"/>
      <c r="GVS78" s="64"/>
      <c r="GVT78" s="64"/>
      <c r="GVU78" s="64"/>
      <c r="GVV78" s="64"/>
      <c r="GVW78" s="64"/>
      <c r="GVX78" s="64"/>
      <c r="GVY78" s="64"/>
      <c r="GVZ78" s="64"/>
      <c r="GWA78" s="64"/>
      <c r="GWB78" s="64"/>
      <c r="GWC78" s="64"/>
      <c r="GWD78" s="64"/>
      <c r="GWE78" s="64"/>
      <c r="GWF78" s="64"/>
      <c r="GWG78" s="64"/>
      <c r="GWH78" s="64"/>
      <c r="GWI78" s="64"/>
      <c r="GWJ78" s="64"/>
      <c r="GWK78" s="64"/>
      <c r="GWL78" s="64"/>
      <c r="GWM78" s="64"/>
      <c r="GWN78" s="64"/>
      <c r="GWO78" s="64"/>
      <c r="GWP78" s="64"/>
      <c r="GWQ78" s="64"/>
      <c r="GWR78" s="64"/>
      <c r="GWS78" s="64"/>
      <c r="GWT78" s="64"/>
      <c r="GWU78" s="64"/>
      <c r="GWV78" s="64"/>
      <c r="GWW78" s="64"/>
      <c r="GWX78" s="64"/>
      <c r="GWY78" s="64"/>
      <c r="GWZ78" s="64"/>
      <c r="GXA78" s="64"/>
      <c r="GXB78" s="64"/>
      <c r="GXC78" s="64"/>
      <c r="GXD78" s="64"/>
      <c r="GXE78" s="64"/>
      <c r="GXF78" s="64"/>
      <c r="GXG78" s="64"/>
      <c r="GXH78" s="64"/>
      <c r="GXI78" s="64"/>
      <c r="GXJ78" s="64"/>
      <c r="GXK78" s="64"/>
      <c r="GXL78" s="64"/>
      <c r="GXM78" s="64"/>
      <c r="GXN78" s="64"/>
      <c r="GXO78" s="64"/>
      <c r="GXP78" s="64"/>
      <c r="GXQ78" s="64"/>
      <c r="GXR78" s="64"/>
      <c r="GXS78" s="64"/>
      <c r="GXT78" s="64"/>
      <c r="GXU78" s="64"/>
      <c r="GXV78" s="64"/>
      <c r="GXW78" s="64"/>
      <c r="GXX78" s="64"/>
      <c r="GXY78" s="64"/>
      <c r="GXZ78" s="64"/>
      <c r="GYA78" s="64"/>
      <c r="GYB78" s="64"/>
      <c r="GYC78" s="64"/>
      <c r="GYD78" s="64"/>
      <c r="GYE78" s="64"/>
      <c r="GYF78" s="64"/>
      <c r="GYG78" s="64"/>
      <c r="GYH78" s="64"/>
      <c r="GYI78" s="64"/>
      <c r="GYJ78" s="64"/>
      <c r="GYK78" s="64"/>
      <c r="GYL78" s="64"/>
      <c r="GYM78" s="64"/>
      <c r="GYN78" s="64"/>
      <c r="GYO78" s="64"/>
      <c r="GYP78" s="64"/>
      <c r="GYQ78" s="64"/>
      <c r="GYR78" s="64"/>
      <c r="GYS78" s="64"/>
      <c r="GYT78" s="64"/>
      <c r="GYU78" s="64"/>
      <c r="GYV78" s="64"/>
      <c r="GYW78" s="64"/>
      <c r="GYX78" s="64"/>
      <c r="GYY78" s="64"/>
      <c r="GYZ78" s="64"/>
      <c r="GZA78" s="64"/>
      <c r="GZB78" s="64"/>
      <c r="GZC78" s="64"/>
      <c r="GZD78" s="64"/>
      <c r="GZE78" s="64"/>
      <c r="GZF78" s="64"/>
      <c r="GZG78" s="64"/>
      <c r="GZH78" s="64"/>
      <c r="GZI78" s="64"/>
      <c r="GZJ78" s="64"/>
      <c r="GZK78" s="64"/>
      <c r="GZL78" s="64"/>
      <c r="GZM78" s="64"/>
      <c r="GZN78" s="64"/>
      <c r="GZO78" s="64"/>
      <c r="GZP78" s="64"/>
      <c r="GZQ78" s="64"/>
      <c r="GZR78" s="64"/>
      <c r="GZS78" s="64"/>
      <c r="GZT78" s="64"/>
      <c r="GZU78" s="64"/>
      <c r="GZV78" s="64"/>
      <c r="GZW78" s="64"/>
      <c r="GZX78" s="64"/>
      <c r="GZY78" s="64"/>
      <c r="GZZ78" s="64"/>
      <c r="HAA78" s="64"/>
      <c r="HAB78" s="64"/>
      <c r="HAC78" s="64"/>
      <c r="HAD78" s="64"/>
      <c r="HAE78" s="64"/>
      <c r="HAF78" s="64"/>
      <c r="HAG78" s="64"/>
      <c r="HAH78" s="64"/>
      <c r="HAI78" s="64"/>
      <c r="HAJ78" s="64"/>
      <c r="HAK78" s="64"/>
      <c r="HAL78" s="64"/>
      <c r="HAM78" s="64"/>
      <c r="HAN78" s="64"/>
      <c r="HAO78" s="64"/>
      <c r="HAP78" s="64"/>
      <c r="HAQ78" s="64"/>
      <c r="HAR78" s="64"/>
      <c r="HAS78" s="64"/>
      <c r="HAT78" s="64"/>
      <c r="HAU78" s="64"/>
      <c r="HAV78" s="64"/>
      <c r="HAW78" s="64"/>
      <c r="HAX78" s="64"/>
      <c r="HAY78" s="64"/>
      <c r="HAZ78" s="64"/>
      <c r="HBA78" s="64"/>
      <c r="HBB78" s="64"/>
      <c r="HBC78" s="64"/>
      <c r="HBD78" s="64"/>
      <c r="HBE78" s="64"/>
      <c r="HBF78" s="64"/>
      <c r="HBG78" s="64"/>
      <c r="HBH78" s="64"/>
      <c r="HBI78" s="64"/>
      <c r="HBJ78" s="64"/>
      <c r="HBK78" s="64"/>
      <c r="HBL78" s="64"/>
      <c r="HBM78" s="64"/>
      <c r="HBN78" s="64"/>
      <c r="HBO78" s="64"/>
      <c r="HBP78" s="64"/>
      <c r="HBQ78" s="64"/>
      <c r="HBR78" s="64"/>
      <c r="HBS78" s="64"/>
      <c r="HBT78" s="64"/>
      <c r="HBU78" s="64"/>
      <c r="HBV78" s="64"/>
      <c r="HBW78" s="64"/>
      <c r="HBX78" s="64"/>
      <c r="HBY78" s="64"/>
      <c r="HBZ78" s="64"/>
      <c r="HCA78" s="64"/>
      <c r="HCB78" s="64"/>
      <c r="HCC78" s="64"/>
      <c r="HCD78" s="64"/>
      <c r="HCE78" s="64"/>
      <c r="HCF78" s="64"/>
      <c r="HCG78" s="64"/>
      <c r="HCH78" s="64"/>
      <c r="HCI78" s="64"/>
      <c r="HCJ78" s="64"/>
      <c r="HCK78" s="64"/>
      <c r="HCL78" s="64"/>
      <c r="HCM78" s="64"/>
      <c r="HCN78" s="64"/>
      <c r="HCO78" s="64"/>
      <c r="HCP78" s="64"/>
      <c r="HCQ78" s="64"/>
      <c r="HCR78" s="64"/>
      <c r="HCS78" s="64"/>
      <c r="HCT78" s="64"/>
      <c r="HCU78" s="64"/>
      <c r="HCV78" s="64"/>
      <c r="HCW78" s="64"/>
      <c r="HCX78" s="64"/>
      <c r="HCY78" s="64"/>
      <c r="HCZ78" s="64"/>
      <c r="HDA78" s="64"/>
      <c r="HDB78" s="64"/>
      <c r="HDC78" s="64"/>
      <c r="HDD78" s="64"/>
      <c r="HDE78" s="64"/>
      <c r="HDF78" s="64"/>
      <c r="HDG78" s="64"/>
      <c r="HDH78" s="64"/>
      <c r="HDI78" s="64"/>
      <c r="HDJ78" s="64"/>
      <c r="HDK78" s="64"/>
      <c r="HDL78" s="64"/>
      <c r="HDM78" s="64"/>
      <c r="HDN78" s="64"/>
      <c r="HDO78" s="64"/>
      <c r="HDP78" s="64"/>
      <c r="HDQ78" s="64"/>
      <c r="HDR78" s="64"/>
      <c r="HDS78" s="64"/>
      <c r="HDT78" s="64"/>
      <c r="HDU78" s="64"/>
      <c r="HDV78" s="64"/>
      <c r="HDW78" s="64"/>
      <c r="HDX78" s="64"/>
      <c r="HDY78" s="64"/>
      <c r="HDZ78" s="64"/>
      <c r="HEA78" s="64"/>
      <c r="HEB78" s="64"/>
      <c r="HEC78" s="64"/>
      <c r="HED78" s="64"/>
      <c r="HEE78" s="64"/>
      <c r="HEF78" s="64"/>
      <c r="HEG78" s="64"/>
      <c r="HEH78" s="64"/>
      <c r="HEI78" s="64"/>
      <c r="HEJ78" s="64"/>
      <c r="HEK78" s="64"/>
      <c r="HEL78" s="64"/>
      <c r="HEM78" s="64"/>
      <c r="HEN78" s="64"/>
      <c r="HEO78" s="64"/>
      <c r="HEP78" s="64"/>
      <c r="HEQ78" s="64"/>
      <c r="HER78" s="64"/>
      <c r="HES78" s="64"/>
      <c r="HET78" s="64"/>
      <c r="HEU78" s="64"/>
      <c r="HEV78" s="64"/>
      <c r="HEW78" s="64"/>
      <c r="HEX78" s="64"/>
      <c r="HEY78" s="64"/>
      <c r="HEZ78" s="64"/>
      <c r="HFA78" s="64"/>
      <c r="HFB78" s="64"/>
      <c r="HFC78" s="64"/>
      <c r="HFD78" s="64"/>
      <c r="HFE78" s="64"/>
      <c r="HFF78" s="64"/>
      <c r="HFG78" s="64"/>
      <c r="HFH78" s="64"/>
      <c r="HFI78" s="64"/>
      <c r="HFJ78" s="64"/>
      <c r="HFK78" s="64"/>
      <c r="HFL78" s="64"/>
      <c r="HFM78" s="64"/>
      <c r="HFN78" s="64"/>
      <c r="HFO78" s="64"/>
      <c r="HFP78" s="64"/>
      <c r="HFQ78" s="64"/>
      <c r="HFR78" s="64"/>
      <c r="HFS78" s="64"/>
      <c r="HFT78" s="64"/>
      <c r="HFU78" s="64"/>
      <c r="HFV78" s="64"/>
      <c r="HFW78" s="64"/>
      <c r="HFX78" s="64"/>
      <c r="HFY78" s="64"/>
      <c r="HFZ78" s="64"/>
      <c r="HGA78" s="64"/>
      <c r="HGB78" s="64"/>
      <c r="HGC78" s="64"/>
      <c r="HGD78" s="64"/>
      <c r="HGE78" s="64"/>
      <c r="HGF78" s="64"/>
      <c r="HGG78" s="64"/>
      <c r="HGH78" s="64"/>
      <c r="HGI78" s="64"/>
      <c r="HGJ78" s="64"/>
      <c r="HGK78" s="64"/>
      <c r="HGL78" s="64"/>
      <c r="HGM78" s="64"/>
      <c r="HGN78" s="64"/>
      <c r="HGO78" s="64"/>
      <c r="HGP78" s="64"/>
      <c r="HGQ78" s="64"/>
      <c r="HGR78" s="64"/>
      <c r="HGS78" s="64"/>
      <c r="HGT78" s="64"/>
      <c r="HGU78" s="64"/>
      <c r="HGV78" s="64"/>
      <c r="HGW78" s="64"/>
      <c r="HGX78" s="64"/>
      <c r="HGY78" s="64"/>
      <c r="HGZ78" s="64"/>
      <c r="HHA78" s="64"/>
      <c r="HHB78" s="64"/>
      <c r="HHC78" s="64"/>
      <c r="HHD78" s="64"/>
      <c r="HHE78" s="64"/>
      <c r="HHF78" s="64"/>
      <c r="HHG78" s="64"/>
      <c r="HHH78" s="64"/>
      <c r="HHI78" s="64"/>
      <c r="HHJ78" s="64"/>
      <c r="HHK78" s="64"/>
      <c r="HHL78" s="64"/>
      <c r="HHM78" s="64"/>
      <c r="HHN78" s="64"/>
      <c r="HHO78" s="64"/>
      <c r="HHP78" s="64"/>
      <c r="HHQ78" s="64"/>
      <c r="HHR78" s="64"/>
      <c r="HHS78" s="64"/>
      <c r="HHT78" s="64"/>
      <c r="HHU78" s="64"/>
      <c r="HHV78" s="64"/>
      <c r="HHW78" s="64"/>
      <c r="HHX78" s="64"/>
      <c r="HHY78" s="64"/>
      <c r="HHZ78" s="64"/>
      <c r="HIA78" s="64"/>
      <c r="HIB78" s="64"/>
      <c r="HIC78" s="64"/>
      <c r="HID78" s="64"/>
      <c r="HIE78" s="64"/>
      <c r="HIF78" s="64"/>
      <c r="HIG78" s="64"/>
      <c r="HIH78" s="64"/>
      <c r="HII78" s="64"/>
      <c r="HIJ78" s="64"/>
      <c r="HIK78" s="64"/>
      <c r="HIL78" s="64"/>
      <c r="HIM78" s="64"/>
      <c r="HIN78" s="64"/>
      <c r="HIO78" s="64"/>
      <c r="HIP78" s="64"/>
      <c r="HIQ78" s="64"/>
      <c r="HIR78" s="64"/>
      <c r="HIS78" s="64"/>
      <c r="HIT78" s="64"/>
      <c r="HIU78" s="64"/>
      <c r="HIV78" s="64"/>
      <c r="HIW78" s="64"/>
      <c r="HIX78" s="64"/>
      <c r="HIY78" s="64"/>
      <c r="HIZ78" s="64"/>
      <c r="HJA78" s="64"/>
      <c r="HJB78" s="64"/>
      <c r="HJC78" s="64"/>
      <c r="HJD78" s="64"/>
      <c r="HJE78" s="64"/>
      <c r="HJF78" s="64"/>
      <c r="HJG78" s="64"/>
      <c r="HJH78" s="64"/>
      <c r="HJI78" s="64"/>
      <c r="HJJ78" s="64"/>
      <c r="HJK78" s="64"/>
      <c r="HJL78" s="64"/>
      <c r="HJM78" s="64"/>
      <c r="HJN78" s="64"/>
      <c r="HJO78" s="64"/>
      <c r="HJP78" s="64"/>
      <c r="HJQ78" s="64"/>
      <c r="HJR78" s="64"/>
      <c r="HJS78" s="64"/>
      <c r="HJT78" s="64"/>
      <c r="HJU78" s="64"/>
      <c r="HJV78" s="64"/>
      <c r="HJW78" s="64"/>
      <c r="HJX78" s="64"/>
      <c r="HJY78" s="64"/>
      <c r="HJZ78" s="64"/>
      <c r="HKA78" s="64"/>
      <c r="HKB78" s="64"/>
      <c r="HKC78" s="64"/>
      <c r="HKD78" s="64"/>
      <c r="HKE78" s="64"/>
      <c r="HKF78" s="64"/>
      <c r="HKG78" s="64"/>
      <c r="HKH78" s="64"/>
      <c r="HKI78" s="64"/>
      <c r="HKJ78" s="64"/>
      <c r="HKK78" s="64"/>
      <c r="HKL78" s="64"/>
      <c r="HKM78" s="64"/>
      <c r="HKN78" s="64"/>
      <c r="HKO78" s="64"/>
      <c r="HKP78" s="64"/>
      <c r="HKQ78" s="64"/>
      <c r="HKR78" s="64"/>
      <c r="HKS78" s="64"/>
      <c r="HKT78" s="64"/>
      <c r="HKU78" s="64"/>
      <c r="HKV78" s="64"/>
      <c r="HKW78" s="64"/>
      <c r="HKX78" s="64"/>
      <c r="HKY78" s="64"/>
      <c r="HKZ78" s="64"/>
      <c r="HLA78" s="64"/>
      <c r="HLB78" s="64"/>
      <c r="HLC78" s="64"/>
      <c r="HLD78" s="64"/>
      <c r="HLE78" s="64"/>
      <c r="HLF78" s="64"/>
      <c r="HLG78" s="64"/>
      <c r="HLH78" s="64"/>
      <c r="HLI78" s="64"/>
      <c r="HLJ78" s="64"/>
      <c r="HLK78" s="64"/>
      <c r="HLL78" s="64"/>
      <c r="HLM78" s="64"/>
      <c r="HLN78" s="64"/>
      <c r="HLO78" s="64"/>
      <c r="HLP78" s="64"/>
      <c r="HLQ78" s="64"/>
      <c r="HLR78" s="64"/>
      <c r="HLS78" s="64"/>
      <c r="HLT78" s="64"/>
      <c r="HLU78" s="64"/>
      <c r="HLV78" s="64"/>
      <c r="HLW78" s="64"/>
      <c r="HLX78" s="64"/>
      <c r="HLY78" s="64"/>
      <c r="HLZ78" s="64"/>
      <c r="HMA78" s="64"/>
      <c r="HMB78" s="64"/>
      <c r="HMC78" s="64"/>
      <c r="HMD78" s="64"/>
      <c r="HME78" s="64"/>
      <c r="HMF78" s="64"/>
      <c r="HMG78" s="64"/>
      <c r="HMH78" s="64"/>
      <c r="HMI78" s="64"/>
      <c r="HMJ78" s="64"/>
      <c r="HMK78" s="64"/>
      <c r="HML78" s="64"/>
      <c r="HMM78" s="64"/>
      <c r="HMN78" s="64"/>
      <c r="HMO78" s="64"/>
      <c r="HMP78" s="64"/>
      <c r="HMQ78" s="64"/>
      <c r="HMR78" s="64"/>
      <c r="HMS78" s="64"/>
      <c r="HMT78" s="64"/>
      <c r="HMU78" s="64"/>
      <c r="HMV78" s="64"/>
      <c r="HMW78" s="64"/>
      <c r="HMX78" s="64"/>
      <c r="HMY78" s="64"/>
      <c r="HMZ78" s="64"/>
      <c r="HNA78" s="64"/>
      <c r="HNB78" s="64"/>
      <c r="HNC78" s="64"/>
      <c r="HND78" s="64"/>
      <c r="HNE78" s="64"/>
      <c r="HNF78" s="64"/>
      <c r="HNG78" s="64"/>
      <c r="HNH78" s="64"/>
      <c r="HNI78" s="64"/>
      <c r="HNJ78" s="64"/>
      <c r="HNK78" s="64"/>
      <c r="HNL78" s="64"/>
      <c r="HNM78" s="64"/>
      <c r="HNN78" s="64"/>
      <c r="HNO78" s="64"/>
      <c r="HNP78" s="64"/>
      <c r="HNQ78" s="64"/>
      <c r="HNR78" s="64"/>
      <c r="HNS78" s="64"/>
      <c r="HNT78" s="64"/>
      <c r="HNU78" s="64"/>
      <c r="HNV78" s="64"/>
      <c r="HNW78" s="64"/>
      <c r="HNX78" s="64"/>
      <c r="HNY78" s="64"/>
      <c r="HNZ78" s="64"/>
      <c r="HOA78" s="64"/>
      <c r="HOB78" s="64"/>
      <c r="HOC78" s="64"/>
      <c r="HOD78" s="64"/>
      <c r="HOE78" s="64"/>
      <c r="HOF78" s="64"/>
      <c r="HOG78" s="64"/>
      <c r="HOH78" s="64"/>
      <c r="HOI78" s="64"/>
      <c r="HOJ78" s="64"/>
      <c r="HOK78" s="64"/>
      <c r="HOL78" s="64"/>
      <c r="HOM78" s="64"/>
      <c r="HON78" s="64"/>
      <c r="HOO78" s="64"/>
      <c r="HOP78" s="64"/>
      <c r="HOQ78" s="64"/>
      <c r="HOR78" s="64"/>
      <c r="HOS78" s="64"/>
      <c r="HOT78" s="64"/>
      <c r="HOU78" s="64"/>
      <c r="HOV78" s="64"/>
      <c r="HOW78" s="64"/>
      <c r="HOX78" s="64"/>
      <c r="HOY78" s="64"/>
      <c r="HOZ78" s="64"/>
      <c r="HPA78" s="64"/>
      <c r="HPB78" s="64"/>
      <c r="HPC78" s="64"/>
      <c r="HPD78" s="64"/>
      <c r="HPE78" s="64"/>
      <c r="HPF78" s="64"/>
      <c r="HPG78" s="64"/>
      <c r="HPH78" s="64"/>
      <c r="HPI78" s="64"/>
      <c r="HPJ78" s="64"/>
      <c r="HPK78" s="64"/>
      <c r="HPL78" s="64"/>
      <c r="HPM78" s="64"/>
      <c r="HPN78" s="64"/>
      <c r="HPO78" s="64"/>
      <c r="HPP78" s="64"/>
      <c r="HPQ78" s="64"/>
      <c r="HPR78" s="64"/>
      <c r="HPS78" s="64"/>
      <c r="HPT78" s="64"/>
      <c r="HPU78" s="64"/>
      <c r="HPV78" s="64"/>
      <c r="HPW78" s="64"/>
      <c r="HPX78" s="64"/>
      <c r="HPY78" s="64"/>
      <c r="HPZ78" s="64"/>
      <c r="HQA78" s="64"/>
      <c r="HQB78" s="64"/>
      <c r="HQC78" s="64"/>
      <c r="HQD78" s="64"/>
      <c r="HQE78" s="64"/>
      <c r="HQF78" s="64"/>
      <c r="HQG78" s="64"/>
      <c r="HQH78" s="64"/>
      <c r="HQI78" s="64"/>
      <c r="HQJ78" s="64"/>
      <c r="HQK78" s="64"/>
      <c r="HQL78" s="64"/>
      <c r="HQM78" s="64"/>
      <c r="HQN78" s="64"/>
      <c r="HQO78" s="64"/>
      <c r="HQP78" s="64"/>
      <c r="HQQ78" s="64"/>
      <c r="HQR78" s="64"/>
      <c r="HQS78" s="64"/>
      <c r="HQT78" s="64"/>
      <c r="HQU78" s="64"/>
      <c r="HQV78" s="64"/>
      <c r="HQW78" s="64"/>
      <c r="HQX78" s="64"/>
      <c r="HQY78" s="64"/>
      <c r="HQZ78" s="64"/>
      <c r="HRA78" s="64"/>
      <c r="HRB78" s="64"/>
      <c r="HRC78" s="64"/>
      <c r="HRD78" s="64"/>
      <c r="HRE78" s="64"/>
      <c r="HRF78" s="64"/>
      <c r="HRG78" s="64"/>
      <c r="HRH78" s="64"/>
      <c r="HRI78" s="64"/>
      <c r="HRJ78" s="64"/>
      <c r="HRK78" s="64"/>
      <c r="HRL78" s="64"/>
      <c r="HRM78" s="64"/>
      <c r="HRN78" s="64"/>
      <c r="HRO78" s="64"/>
      <c r="HRP78" s="64"/>
      <c r="HRQ78" s="64"/>
      <c r="HRR78" s="64"/>
      <c r="HRS78" s="64"/>
      <c r="HRT78" s="64"/>
      <c r="HRU78" s="64"/>
      <c r="HRV78" s="64"/>
      <c r="HRW78" s="64"/>
      <c r="HRX78" s="64"/>
      <c r="HRY78" s="64"/>
      <c r="HRZ78" s="64"/>
      <c r="HSA78" s="64"/>
      <c r="HSB78" s="64"/>
      <c r="HSC78" s="64"/>
      <c r="HSD78" s="64"/>
      <c r="HSE78" s="64"/>
      <c r="HSF78" s="64"/>
      <c r="HSG78" s="64"/>
      <c r="HSH78" s="64"/>
      <c r="HSI78" s="64"/>
      <c r="HSJ78" s="64"/>
      <c r="HSK78" s="64"/>
      <c r="HSL78" s="64"/>
      <c r="HSM78" s="64"/>
      <c r="HSN78" s="64"/>
      <c r="HSO78" s="64"/>
      <c r="HSP78" s="64"/>
      <c r="HSQ78" s="64"/>
      <c r="HSR78" s="64"/>
      <c r="HSS78" s="64"/>
      <c r="HST78" s="64"/>
      <c r="HSU78" s="64"/>
      <c r="HSV78" s="64"/>
      <c r="HSW78" s="64"/>
      <c r="HSX78" s="64"/>
      <c r="HSY78" s="64"/>
      <c r="HSZ78" s="64"/>
      <c r="HTA78" s="64"/>
      <c r="HTB78" s="64"/>
      <c r="HTC78" s="64"/>
      <c r="HTD78" s="64"/>
      <c r="HTE78" s="64"/>
      <c r="HTF78" s="64"/>
      <c r="HTG78" s="64"/>
      <c r="HTH78" s="64"/>
      <c r="HTI78" s="64"/>
      <c r="HTJ78" s="64"/>
      <c r="HTK78" s="64"/>
      <c r="HTL78" s="64"/>
      <c r="HTM78" s="64"/>
      <c r="HTN78" s="64"/>
      <c r="HTO78" s="64"/>
      <c r="HTP78" s="64"/>
      <c r="HTQ78" s="64"/>
      <c r="HTR78" s="64"/>
      <c r="HTS78" s="64"/>
      <c r="HTT78" s="64"/>
      <c r="HTU78" s="64"/>
      <c r="HTV78" s="64"/>
      <c r="HTW78" s="64"/>
      <c r="HTX78" s="64"/>
      <c r="HTY78" s="64"/>
      <c r="HTZ78" s="64"/>
      <c r="HUA78" s="64"/>
      <c r="HUB78" s="64"/>
      <c r="HUC78" s="64"/>
      <c r="HUD78" s="64"/>
      <c r="HUE78" s="64"/>
      <c r="HUF78" s="64"/>
      <c r="HUG78" s="64"/>
      <c r="HUH78" s="64"/>
      <c r="HUI78" s="64"/>
      <c r="HUJ78" s="64"/>
      <c r="HUK78" s="64"/>
      <c r="HUL78" s="64"/>
      <c r="HUM78" s="64"/>
      <c r="HUN78" s="64"/>
      <c r="HUO78" s="64"/>
      <c r="HUP78" s="64"/>
      <c r="HUQ78" s="64"/>
      <c r="HUR78" s="64"/>
      <c r="HUS78" s="64"/>
      <c r="HUT78" s="64"/>
      <c r="HUU78" s="64"/>
      <c r="HUV78" s="64"/>
      <c r="HUW78" s="64"/>
      <c r="HUX78" s="64"/>
      <c r="HUY78" s="64"/>
      <c r="HUZ78" s="64"/>
      <c r="HVA78" s="64"/>
      <c r="HVB78" s="64"/>
      <c r="HVC78" s="64"/>
      <c r="HVD78" s="64"/>
      <c r="HVE78" s="64"/>
      <c r="HVF78" s="64"/>
      <c r="HVG78" s="64"/>
      <c r="HVH78" s="64"/>
      <c r="HVI78" s="64"/>
      <c r="HVJ78" s="64"/>
      <c r="HVK78" s="64"/>
      <c r="HVL78" s="64"/>
      <c r="HVM78" s="64"/>
      <c r="HVN78" s="64"/>
      <c r="HVO78" s="64"/>
      <c r="HVP78" s="64"/>
      <c r="HVQ78" s="64"/>
      <c r="HVR78" s="64"/>
      <c r="HVS78" s="64"/>
      <c r="HVT78" s="64"/>
      <c r="HVU78" s="64"/>
      <c r="HVV78" s="64"/>
      <c r="HVW78" s="64"/>
      <c r="HVX78" s="64"/>
      <c r="HVY78" s="64"/>
      <c r="HVZ78" s="64"/>
      <c r="HWA78" s="64"/>
      <c r="HWB78" s="64"/>
      <c r="HWC78" s="64"/>
      <c r="HWD78" s="64"/>
      <c r="HWE78" s="64"/>
      <c r="HWF78" s="64"/>
      <c r="HWG78" s="64"/>
      <c r="HWH78" s="64"/>
      <c r="HWI78" s="64"/>
      <c r="HWJ78" s="64"/>
      <c r="HWK78" s="64"/>
      <c r="HWL78" s="64"/>
      <c r="HWM78" s="64"/>
      <c r="HWN78" s="64"/>
      <c r="HWO78" s="64"/>
      <c r="HWP78" s="64"/>
      <c r="HWQ78" s="64"/>
      <c r="HWR78" s="64"/>
      <c r="HWS78" s="64"/>
      <c r="HWT78" s="64"/>
      <c r="HWU78" s="64"/>
      <c r="HWV78" s="64"/>
      <c r="HWW78" s="64"/>
      <c r="HWX78" s="64"/>
      <c r="HWY78" s="64"/>
      <c r="HWZ78" s="64"/>
      <c r="HXA78" s="64"/>
      <c r="HXB78" s="64"/>
      <c r="HXC78" s="64"/>
      <c r="HXD78" s="64"/>
      <c r="HXE78" s="64"/>
      <c r="HXF78" s="64"/>
      <c r="HXG78" s="64"/>
      <c r="HXH78" s="64"/>
      <c r="HXI78" s="64"/>
      <c r="HXJ78" s="64"/>
      <c r="HXK78" s="64"/>
      <c r="HXL78" s="64"/>
      <c r="HXM78" s="64"/>
      <c r="HXN78" s="64"/>
      <c r="HXO78" s="64"/>
      <c r="HXP78" s="64"/>
      <c r="HXQ78" s="64"/>
      <c r="HXR78" s="64"/>
      <c r="HXS78" s="64"/>
      <c r="HXT78" s="64"/>
      <c r="HXU78" s="64"/>
      <c r="HXV78" s="64"/>
      <c r="HXW78" s="64"/>
      <c r="HXX78" s="64"/>
      <c r="HXY78" s="64"/>
      <c r="HXZ78" s="64"/>
      <c r="HYA78" s="64"/>
      <c r="HYB78" s="64"/>
      <c r="HYC78" s="64"/>
      <c r="HYD78" s="64"/>
      <c r="HYE78" s="64"/>
      <c r="HYF78" s="64"/>
      <c r="HYG78" s="64"/>
      <c r="HYH78" s="64"/>
      <c r="HYI78" s="64"/>
      <c r="HYJ78" s="64"/>
      <c r="HYK78" s="64"/>
      <c r="HYL78" s="64"/>
      <c r="HYM78" s="64"/>
      <c r="HYN78" s="64"/>
      <c r="HYO78" s="64"/>
      <c r="HYP78" s="64"/>
      <c r="HYQ78" s="64"/>
      <c r="HYR78" s="64"/>
      <c r="HYS78" s="64"/>
      <c r="HYT78" s="64"/>
      <c r="HYU78" s="64"/>
      <c r="HYV78" s="64"/>
      <c r="HYW78" s="64"/>
      <c r="HYX78" s="64"/>
      <c r="HYY78" s="64"/>
      <c r="HYZ78" s="64"/>
      <c r="HZA78" s="64"/>
      <c r="HZB78" s="64"/>
      <c r="HZC78" s="64"/>
      <c r="HZD78" s="64"/>
      <c r="HZE78" s="64"/>
      <c r="HZF78" s="64"/>
      <c r="HZG78" s="64"/>
      <c r="HZH78" s="64"/>
      <c r="HZI78" s="64"/>
      <c r="HZJ78" s="64"/>
      <c r="HZK78" s="64"/>
      <c r="HZL78" s="64"/>
      <c r="HZM78" s="64"/>
      <c r="HZN78" s="64"/>
      <c r="HZO78" s="64"/>
      <c r="HZP78" s="64"/>
      <c r="HZQ78" s="64"/>
      <c r="HZR78" s="64"/>
      <c r="HZS78" s="64"/>
      <c r="HZT78" s="64"/>
      <c r="HZU78" s="64"/>
      <c r="HZV78" s="64"/>
      <c r="HZW78" s="64"/>
      <c r="HZX78" s="64"/>
      <c r="HZY78" s="64"/>
      <c r="HZZ78" s="64"/>
      <c r="IAA78" s="64"/>
      <c r="IAB78" s="64"/>
      <c r="IAC78" s="64"/>
      <c r="IAD78" s="64"/>
      <c r="IAE78" s="64"/>
      <c r="IAF78" s="64"/>
      <c r="IAG78" s="64"/>
      <c r="IAH78" s="64"/>
      <c r="IAI78" s="64"/>
      <c r="IAJ78" s="64"/>
      <c r="IAK78" s="64"/>
      <c r="IAL78" s="64"/>
      <c r="IAM78" s="64"/>
      <c r="IAN78" s="64"/>
      <c r="IAO78" s="64"/>
      <c r="IAP78" s="64"/>
      <c r="IAQ78" s="64"/>
      <c r="IAR78" s="64"/>
      <c r="IAS78" s="64"/>
      <c r="IAT78" s="64"/>
      <c r="IAU78" s="64"/>
      <c r="IAV78" s="64"/>
      <c r="IAW78" s="64"/>
      <c r="IAX78" s="64"/>
      <c r="IAY78" s="64"/>
      <c r="IAZ78" s="64"/>
      <c r="IBA78" s="64"/>
      <c r="IBB78" s="64"/>
      <c r="IBC78" s="64"/>
      <c r="IBD78" s="64"/>
      <c r="IBE78" s="64"/>
      <c r="IBF78" s="64"/>
      <c r="IBG78" s="64"/>
      <c r="IBH78" s="64"/>
      <c r="IBI78" s="64"/>
      <c r="IBJ78" s="64"/>
      <c r="IBK78" s="64"/>
      <c r="IBL78" s="64"/>
      <c r="IBM78" s="64"/>
      <c r="IBN78" s="64"/>
      <c r="IBO78" s="64"/>
      <c r="IBP78" s="64"/>
      <c r="IBQ78" s="64"/>
      <c r="IBR78" s="64"/>
      <c r="IBS78" s="64"/>
      <c r="IBT78" s="64"/>
      <c r="IBU78" s="64"/>
      <c r="IBV78" s="64"/>
      <c r="IBW78" s="64"/>
      <c r="IBX78" s="64"/>
      <c r="IBY78" s="64"/>
      <c r="IBZ78" s="64"/>
      <c r="ICA78" s="64"/>
      <c r="ICB78" s="64"/>
      <c r="ICC78" s="64"/>
      <c r="ICD78" s="64"/>
      <c r="ICE78" s="64"/>
      <c r="ICF78" s="64"/>
      <c r="ICG78" s="64"/>
      <c r="ICH78" s="64"/>
      <c r="ICI78" s="64"/>
      <c r="ICJ78" s="64"/>
      <c r="ICK78" s="64"/>
      <c r="ICL78" s="64"/>
      <c r="ICM78" s="64"/>
      <c r="ICN78" s="64"/>
      <c r="ICO78" s="64"/>
      <c r="ICP78" s="64"/>
      <c r="ICQ78" s="64"/>
      <c r="ICR78" s="64"/>
      <c r="ICS78" s="64"/>
      <c r="ICT78" s="64"/>
      <c r="ICU78" s="64"/>
      <c r="ICV78" s="64"/>
      <c r="ICW78" s="64"/>
      <c r="ICX78" s="64"/>
      <c r="ICY78" s="64"/>
      <c r="ICZ78" s="64"/>
      <c r="IDA78" s="64"/>
      <c r="IDB78" s="64"/>
      <c r="IDC78" s="64"/>
      <c r="IDD78" s="64"/>
      <c r="IDE78" s="64"/>
      <c r="IDF78" s="64"/>
      <c r="IDG78" s="64"/>
      <c r="IDH78" s="64"/>
      <c r="IDI78" s="64"/>
      <c r="IDJ78" s="64"/>
      <c r="IDK78" s="64"/>
      <c r="IDL78" s="64"/>
      <c r="IDM78" s="64"/>
      <c r="IDN78" s="64"/>
      <c r="IDO78" s="64"/>
      <c r="IDP78" s="64"/>
      <c r="IDQ78" s="64"/>
      <c r="IDR78" s="64"/>
      <c r="IDS78" s="64"/>
      <c r="IDT78" s="64"/>
      <c r="IDU78" s="64"/>
      <c r="IDV78" s="64"/>
      <c r="IDW78" s="64"/>
      <c r="IDX78" s="64"/>
      <c r="IDY78" s="64"/>
      <c r="IDZ78" s="64"/>
      <c r="IEA78" s="64"/>
      <c r="IEB78" s="64"/>
      <c r="IEC78" s="64"/>
      <c r="IED78" s="64"/>
      <c r="IEE78" s="64"/>
      <c r="IEF78" s="64"/>
      <c r="IEG78" s="64"/>
      <c r="IEH78" s="64"/>
      <c r="IEI78" s="64"/>
      <c r="IEJ78" s="64"/>
      <c r="IEK78" s="64"/>
      <c r="IEL78" s="64"/>
      <c r="IEM78" s="64"/>
      <c r="IEN78" s="64"/>
      <c r="IEO78" s="64"/>
      <c r="IEP78" s="64"/>
      <c r="IEQ78" s="64"/>
      <c r="IER78" s="64"/>
      <c r="IES78" s="64"/>
      <c r="IET78" s="64"/>
      <c r="IEU78" s="64"/>
      <c r="IEV78" s="64"/>
      <c r="IEW78" s="64"/>
      <c r="IEX78" s="64"/>
      <c r="IEY78" s="64"/>
      <c r="IEZ78" s="64"/>
      <c r="IFA78" s="64"/>
      <c r="IFB78" s="64"/>
      <c r="IFC78" s="64"/>
      <c r="IFD78" s="64"/>
      <c r="IFE78" s="64"/>
      <c r="IFF78" s="64"/>
      <c r="IFG78" s="64"/>
      <c r="IFH78" s="64"/>
      <c r="IFI78" s="64"/>
      <c r="IFJ78" s="64"/>
      <c r="IFK78" s="64"/>
      <c r="IFL78" s="64"/>
      <c r="IFM78" s="64"/>
      <c r="IFN78" s="64"/>
      <c r="IFO78" s="64"/>
      <c r="IFP78" s="64"/>
      <c r="IFQ78" s="64"/>
      <c r="IFR78" s="64"/>
      <c r="IFS78" s="64"/>
      <c r="IFT78" s="64"/>
      <c r="IFU78" s="64"/>
      <c r="IFV78" s="64"/>
      <c r="IFW78" s="64"/>
      <c r="IFX78" s="64"/>
      <c r="IFY78" s="64"/>
      <c r="IFZ78" s="64"/>
      <c r="IGA78" s="64"/>
      <c r="IGB78" s="64"/>
      <c r="IGC78" s="64"/>
      <c r="IGD78" s="64"/>
      <c r="IGE78" s="64"/>
      <c r="IGF78" s="64"/>
      <c r="IGG78" s="64"/>
      <c r="IGH78" s="64"/>
      <c r="IGI78" s="64"/>
      <c r="IGJ78" s="64"/>
      <c r="IGK78" s="64"/>
      <c r="IGL78" s="64"/>
      <c r="IGM78" s="64"/>
      <c r="IGN78" s="64"/>
      <c r="IGO78" s="64"/>
      <c r="IGP78" s="64"/>
      <c r="IGQ78" s="64"/>
      <c r="IGR78" s="64"/>
      <c r="IGS78" s="64"/>
      <c r="IGT78" s="64"/>
      <c r="IGU78" s="64"/>
      <c r="IGV78" s="64"/>
      <c r="IGW78" s="64"/>
      <c r="IGX78" s="64"/>
      <c r="IGY78" s="64"/>
      <c r="IGZ78" s="64"/>
      <c r="IHA78" s="64"/>
      <c r="IHB78" s="64"/>
      <c r="IHC78" s="64"/>
      <c r="IHD78" s="64"/>
      <c r="IHE78" s="64"/>
      <c r="IHF78" s="64"/>
      <c r="IHG78" s="64"/>
      <c r="IHH78" s="64"/>
      <c r="IHI78" s="64"/>
      <c r="IHJ78" s="64"/>
      <c r="IHK78" s="64"/>
      <c r="IHL78" s="64"/>
      <c r="IHM78" s="64"/>
      <c r="IHN78" s="64"/>
      <c r="IHO78" s="64"/>
      <c r="IHP78" s="64"/>
      <c r="IHQ78" s="64"/>
      <c r="IHR78" s="64"/>
      <c r="IHS78" s="64"/>
      <c r="IHT78" s="64"/>
      <c r="IHU78" s="64"/>
      <c r="IHV78" s="64"/>
      <c r="IHW78" s="64"/>
      <c r="IHX78" s="64"/>
      <c r="IHY78" s="64"/>
      <c r="IHZ78" s="64"/>
      <c r="IIA78" s="64"/>
      <c r="IIB78" s="64"/>
      <c r="IIC78" s="64"/>
      <c r="IID78" s="64"/>
      <c r="IIE78" s="64"/>
      <c r="IIF78" s="64"/>
      <c r="IIG78" s="64"/>
      <c r="IIH78" s="64"/>
      <c r="III78" s="64"/>
      <c r="IIJ78" s="64"/>
      <c r="IIK78" s="64"/>
      <c r="IIL78" s="64"/>
      <c r="IIM78" s="64"/>
      <c r="IIN78" s="64"/>
      <c r="IIO78" s="64"/>
      <c r="IIP78" s="64"/>
      <c r="IIQ78" s="64"/>
      <c r="IIR78" s="64"/>
      <c r="IIS78" s="64"/>
      <c r="IIT78" s="64"/>
      <c r="IIU78" s="64"/>
      <c r="IIV78" s="64"/>
      <c r="IIW78" s="64"/>
      <c r="IIX78" s="64"/>
      <c r="IIY78" s="64"/>
      <c r="IIZ78" s="64"/>
      <c r="IJA78" s="64"/>
      <c r="IJB78" s="64"/>
      <c r="IJC78" s="64"/>
      <c r="IJD78" s="64"/>
      <c r="IJE78" s="64"/>
      <c r="IJF78" s="64"/>
      <c r="IJG78" s="64"/>
      <c r="IJH78" s="64"/>
      <c r="IJI78" s="64"/>
      <c r="IJJ78" s="64"/>
      <c r="IJK78" s="64"/>
      <c r="IJL78" s="64"/>
      <c r="IJM78" s="64"/>
      <c r="IJN78" s="64"/>
      <c r="IJO78" s="64"/>
      <c r="IJP78" s="64"/>
      <c r="IJQ78" s="64"/>
      <c r="IJR78" s="64"/>
      <c r="IJS78" s="64"/>
      <c r="IJT78" s="64"/>
      <c r="IJU78" s="64"/>
      <c r="IJV78" s="64"/>
      <c r="IJW78" s="64"/>
      <c r="IJX78" s="64"/>
      <c r="IJY78" s="64"/>
      <c r="IJZ78" s="64"/>
      <c r="IKA78" s="64"/>
      <c r="IKB78" s="64"/>
      <c r="IKC78" s="64"/>
      <c r="IKD78" s="64"/>
      <c r="IKE78" s="64"/>
      <c r="IKF78" s="64"/>
      <c r="IKG78" s="64"/>
      <c r="IKH78" s="64"/>
      <c r="IKI78" s="64"/>
      <c r="IKJ78" s="64"/>
      <c r="IKK78" s="64"/>
      <c r="IKL78" s="64"/>
      <c r="IKM78" s="64"/>
      <c r="IKN78" s="64"/>
      <c r="IKO78" s="64"/>
      <c r="IKP78" s="64"/>
      <c r="IKQ78" s="64"/>
      <c r="IKR78" s="64"/>
      <c r="IKS78" s="64"/>
      <c r="IKT78" s="64"/>
      <c r="IKU78" s="64"/>
      <c r="IKV78" s="64"/>
      <c r="IKW78" s="64"/>
      <c r="IKX78" s="64"/>
      <c r="IKY78" s="64"/>
      <c r="IKZ78" s="64"/>
      <c r="ILA78" s="64"/>
      <c r="ILB78" s="64"/>
      <c r="ILC78" s="64"/>
      <c r="ILD78" s="64"/>
      <c r="ILE78" s="64"/>
      <c r="ILF78" s="64"/>
      <c r="ILG78" s="64"/>
      <c r="ILH78" s="64"/>
      <c r="ILI78" s="64"/>
      <c r="ILJ78" s="64"/>
      <c r="ILK78" s="64"/>
      <c r="ILL78" s="64"/>
      <c r="ILM78" s="64"/>
      <c r="ILN78" s="64"/>
      <c r="ILO78" s="64"/>
      <c r="ILP78" s="64"/>
      <c r="ILQ78" s="64"/>
      <c r="ILR78" s="64"/>
      <c r="ILS78" s="64"/>
      <c r="ILT78" s="64"/>
      <c r="ILU78" s="64"/>
      <c r="ILV78" s="64"/>
      <c r="ILW78" s="64"/>
      <c r="ILX78" s="64"/>
      <c r="ILY78" s="64"/>
      <c r="ILZ78" s="64"/>
      <c r="IMA78" s="64"/>
      <c r="IMB78" s="64"/>
      <c r="IMC78" s="64"/>
      <c r="IMD78" s="64"/>
      <c r="IME78" s="64"/>
      <c r="IMF78" s="64"/>
      <c r="IMG78" s="64"/>
      <c r="IMH78" s="64"/>
      <c r="IMI78" s="64"/>
      <c r="IMJ78" s="64"/>
      <c r="IMK78" s="64"/>
      <c r="IML78" s="64"/>
      <c r="IMM78" s="64"/>
      <c r="IMN78" s="64"/>
      <c r="IMO78" s="64"/>
      <c r="IMP78" s="64"/>
      <c r="IMQ78" s="64"/>
      <c r="IMR78" s="64"/>
      <c r="IMS78" s="64"/>
      <c r="IMT78" s="64"/>
      <c r="IMU78" s="64"/>
      <c r="IMV78" s="64"/>
      <c r="IMW78" s="64"/>
      <c r="IMX78" s="64"/>
      <c r="IMY78" s="64"/>
      <c r="IMZ78" s="64"/>
      <c r="INA78" s="64"/>
      <c r="INB78" s="64"/>
      <c r="INC78" s="64"/>
      <c r="IND78" s="64"/>
      <c r="INE78" s="64"/>
      <c r="INF78" s="64"/>
      <c r="ING78" s="64"/>
      <c r="INH78" s="64"/>
      <c r="INI78" s="64"/>
      <c r="INJ78" s="64"/>
      <c r="INK78" s="64"/>
      <c r="INL78" s="64"/>
      <c r="INM78" s="64"/>
      <c r="INN78" s="64"/>
      <c r="INO78" s="64"/>
      <c r="INP78" s="64"/>
      <c r="INQ78" s="64"/>
      <c r="INR78" s="64"/>
      <c r="INS78" s="64"/>
      <c r="INT78" s="64"/>
      <c r="INU78" s="64"/>
      <c r="INV78" s="64"/>
      <c r="INW78" s="64"/>
      <c r="INX78" s="64"/>
      <c r="INY78" s="64"/>
      <c r="INZ78" s="64"/>
      <c r="IOA78" s="64"/>
      <c r="IOB78" s="64"/>
      <c r="IOC78" s="64"/>
      <c r="IOD78" s="64"/>
      <c r="IOE78" s="64"/>
      <c r="IOF78" s="64"/>
      <c r="IOG78" s="64"/>
      <c r="IOH78" s="64"/>
      <c r="IOI78" s="64"/>
      <c r="IOJ78" s="64"/>
      <c r="IOK78" s="64"/>
      <c r="IOL78" s="64"/>
      <c r="IOM78" s="64"/>
      <c r="ION78" s="64"/>
      <c r="IOO78" s="64"/>
      <c r="IOP78" s="64"/>
      <c r="IOQ78" s="64"/>
      <c r="IOR78" s="64"/>
      <c r="IOS78" s="64"/>
      <c r="IOT78" s="64"/>
      <c r="IOU78" s="64"/>
      <c r="IOV78" s="64"/>
      <c r="IOW78" s="64"/>
      <c r="IOX78" s="64"/>
      <c r="IOY78" s="64"/>
      <c r="IOZ78" s="64"/>
      <c r="IPA78" s="64"/>
      <c r="IPB78" s="64"/>
      <c r="IPC78" s="64"/>
      <c r="IPD78" s="64"/>
      <c r="IPE78" s="64"/>
      <c r="IPF78" s="64"/>
      <c r="IPG78" s="64"/>
      <c r="IPH78" s="64"/>
      <c r="IPI78" s="64"/>
      <c r="IPJ78" s="64"/>
      <c r="IPK78" s="64"/>
      <c r="IPL78" s="64"/>
      <c r="IPM78" s="64"/>
      <c r="IPN78" s="64"/>
      <c r="IPO78" s="64"/>
      <c r="IPP78" s="64"/>
      <c r="IPQ78" s="64"/>
      <c r="IPR78" s="64"/>
      <c r="IPS78" s="64"/>
      <c r="IPT78" s="64"/>
      <c r="IPU78" s="64"/>
      <c r="IPV78" s="64"/>
      <c r="IPW78" s="64"/>
      <c r="IPX78" s="64"/>
      <c r="IPY78" s="64"/>
      <c r="IPZ78" s="64"/>
      <c r="IQA78" s="64"/>
      <c r="IQB78" s="64"/>
      <c r="IQC78" s="64"/>
      <c r="IQD78" s="64"/>
      <c r="IQE78" s="64"/>
      <c r="IQF78" s="64"/>
      <c r="IQG78" s="64"/>
      <c r="IQH78" s="64"/>
      <c r="IQI78" s="64"/>
      <c r="IQJ78" s="64"/>
      <c r="IQK78" s="64"/>
      <c r="IQL78" s="64"/>
      <c r="IQM78" s="64"/>
      <c r="IQN78" s="64"/>
      <c r="IQO78" s="64"/>
      <c r="IQP78" s="64"/>
      <c r="IQQ78" s="64"/>
      <c r="IQR78" s="64"/>
      <c r="IQS78" s="64"/>
      <c r="IQT78" s="64"/>
      <c r="IQU78" s="64"/>
      <c r="IQV78" s="64"/>
      <c r="IQW78" s="64"/>
      <c r="IQX78" s="64"/>
      <c r="IQY78" s="64"/>
      <c r="IQZ78" s="64"/>
      <c r="IRA78" s="64"/>
      <c r="IRB78" s="64"/>
      <c r="IRC78" s="64"/>
      <c r="IRD78" s="64"/>
      <c r="IRE78" s="64"/>
      <c r="IRF78" s="64"/>
      <c r="IRG78" s="64"/>
      <c r="IRH78" s="64"/>
      <c r="IRI78" s="64"/>
      <c r="IRJ78" s="64"/>
      <c r="IRK78" s="64"/>
      <c r="IRL78" s="64"/>
      <c r="IRM78" s="64"/>
      <c r="IRN78" s="64"/>
      <c r="IRO78" s="64"/>
      <c r="IRP78" s="64"/>
      <c r="IRQ78" s="64"/>
      <c r="IRR78" s="64"/>
      <c r="IRS78" s="64"/>
      <c r="IRT78" s="64"/>
      <c r="IRU78" s="64"/>
      <c r="IRV78" s="64"/>
      <c r="IRW78" s="64"/>
      <c r="IRX78" s="64"/>
      <c r="IRY78" s="64"/>
      <c r="IRZ78" s="64"/>
      <c r="ISA78" s="64"/>
      <c r="ISB78" s="64"/>
      <c r="ISC78" s="64"/>
      <c r="ISD78" s="64"/>
      <c r="ISE78" s="64"/>
      <c r="ISF78" s="64"/>
      <c r="ISG78" s="64"/>
      <c r="ISH78" s="64"/>
      <c r="ISI78" s="64"/>
      <c r="ISJ78" s="64"/>
      <c r="ISK78" s="64"/>
      <c r="ISL78" s="64"/>
      <c r="ISM78" s="64"/>
      <c r="ISN78" s="64"/>
      <c r="ISO78" s="64"/>
      <c r="ISP78" s="64"/>
      <c r="ISQ78" s="64"/>
      <c r="ISR78" s="64"/>
      <c r="ISS78" s="64"/>
      <c r="IST78" s="64"/>
      <c r="ISU78" s="64"/>
      <c r="ISV78" s="64"/>
      <c r="ISW78" s="64"/>
      <c r="ISX78" s="64"/>
      <c r="ISY78" s="64"/>
      <c r="ISZ78" s="64"/>
      <c r="ITA78" s="64"/>
      <c r="ITB78" s="64"/>
      <c r="ITC78" s="64"/>
      <c r="ITD78" s="64"/>
      <c r="ITE78" s="64"/>
      <c r="ITF78" s="64"/>
      <c r="ITG78" s="64"/>
      <c r="ITH78" s="64"/>
      <c r="ITI78" s="64"/>
      <c r="ITJ78" s="64"/>
      <c r="ITK78" s="64"/>
      <c r="ITL78" s="64"/>
      <c r="ITM78" s="64"/>
      <c r="ITN78" s="64"/>
      <c r="ITO78" s="64"/>
      <c r="ITP78" s="64"/>
      <c r="ITQ78" s="64"/>
      <c r="ITR78" s="64"/>
      <c r="ITS78" s="64"/>
      <c r="ITT78" s="64"/>
      <c r="ITU78" s="64"/>
      <c r="ITV78" s="64"/>
      <c r="ITW78" s="64"/>
      <c r="ITX78" s="64"/>
      <c r="ITY78" s="64"/>
      <c r="ITZ78" s="64"/>
      <c r="IUA78" s="64"/>
      <c r="IUB78" s="64"/>
      <c r="IUC78" s="64"/>
      <c r="IUD78" s="64"/>
      <c r="IUE78" s="64"/>
      <c r="IUF78" s="64"/>
      <c r="IUG78" s="64"/>
      <c r="IUH78" s="64"/>
      <c r="IUI78" s="64"/>
      <c r="IUJ78" s="64"/>
      <c r="IUK78" s="64"/>
      <c r="IUL78" s="64"/>
      <c r="IUM78" s="64"/>
      <c r="IUN78" s="64"/>
      <c r="IUO78" s="64"/>
      <c r="IUP78" s="64"/>
      <c r="IUQ78" s="64"/>
      <c r="IUR78" s="64"/>
      <c r="IUS78" s="64"/>
      <c r="IUT78" s="64"/>
      <c r="IUU78" s="64"/>
      <c r="IUV78" s="64"/>
      <c r="IUW78" s="64"/>
      <c r="IUX78" s="64"/>
      <c r="IUY78" s="64"/>
      <c r="IUZ78" s="64"/>
      <c r="IVA78" s="64"/>
      <c r="IVB78" s="64"/>
      <c r="IVC78" s="64"/>
      <c r="IVD78" s="64"/>
      <c r="IVE78" s="64"/>
      <c r="IVF78" s="64"/>
      <c r="IVG78" s="64"/>
      <c r="IVH78" s="64"/>
      <c r="IVI78" s="64"/>
      <c r="IVJ78" s="64"/>
      <c r="IVK78" s="64"/>
      <c r="IVL78" s="64"/>
      <c r="IVM78" s="64"/>
      <c r="IVN78" s="64"/>
      <c r="IVO78" s="64"/>
      <c r="IVP78" s="64"/>
      <c r="IVQ78" s="64"/>
      <c r="IVR78" s="64"/>
      <c r="IVS78" s="64"/>
      <c r="IVT78" s="64"/>
      <c r="IVU78" s="64"/>
      <c r="IVV78" s="64"/>
      <c r="IVW78" s="64"/>
      <c r="IVX78" s="64"/>
      <c r="IVY78" s="64"/>
      <c r="IVZ78" s="64"/>
      <c r="IWA78" s="64"/>
      <c r="IWB78" s="64"/>
      <c r="IWC78" s="64"/>
      <c r="IWD78" s="64"/>
      <c r="IWE78" s="64"/>
      <c r="IWF78" s="64"/>
      <c r="IWG78" s="64"/>
      <c r="IWH78" s="64"/>
      <c r="IWI78" s="64"/>
      <c r="IWJ78" s="64"/>
      <c r="IWK78" s="64"/>
      <c r="IWL78" s="64"/>
      <c r="IWM78" s="64"/>
      <c r="IWN78" s="64"/>
      <c r="IWO78" s="64"/>
      <c r="IWP78" s="64"/>
      <c r="IWQ78" s="64"/>
      <c r="IWR78" s="64"/>
      <c r="IWS78" s="64"/>
      <c r="IWT78" s="64"/>
      <c r="IWU78" s="64"/>
      <c r="IWV78" s="64"/>
      <c r="IWW78" s="64"/>
      <c r="IWX78" s="64"/>
      <c r="IWY78" s="64"/>
      <c r="IWZ78" s="64"/>
      <c r="IXA78" s="64"/>
      <c r="IXB78" s="64"/>
      <c r="IXC78" s="64"/>
      <c r="IXD78" s="64"/>
      <c r="IXE78" s="64"/>
      <c r="IXF78" s="64"/>
      <c r="IXG78" s="64"/>
      <c r="IXH78" s="64"/>
      <c r="IXI78" s="64"/>
      <c r="IXJ78" s="64"/>
      <c r="IXK78" s="64"/>
      <c r="IXL78" s="64"/>
      <c r="IXM78" s="64"/>
      <c r="IXN78" s="64"/>
      <c r="IXO78" s="64"/>
      <c r="IXP78" s="64"/>
      <c r="IXQ78" s="64"/>
      <c r="IXR78" s="64"/>
      <c r="IXS78" s="64"/>
      <c r="IXT78" s="64"/>
      <c r="IXU78" s="64"/>
      <c r="IXV78" s="64"/>
      <c r="IXW78" s="64"/>
      <c r="IXX78" s="64"/>
      <c r="IXY78" s="64"/>
      <c r="IXZ78" s="64"/>
      <c r="IYA78" s="64"/>
      <c r="IYB78" s="64"/>
      <c r="IYC78" s="64"/>
      <c r="IYD78" s="64"/>
      <c r="IYE78" s="64"/>
      <c r="IYF78" s="64"/>
      <c r="IYG78" s="64"/>
      <c r="IYH78" s="64"/>
      <c r="IYI78" s="64"/>
      <c r="IYJ78" s="64"/>
      <c r="IYK78" s="64"/>
      <c r="IYL78" s="64"/>
      <c r="IYM78" s="64"/>
      <c r="IYN78" s="64"/>
      <c r="IYO78" s="64"/>
      <c r="IYP78" s="64"/>
      <c r="IYQ78" s="64"/>
      <c r="IYR78" s="64"/>
      <c r="IYS78" s="64"/>
      <c r="IYT78" s="64"/>
      <c r="IYU78" s="64"/>
      <c r="IYV78" s="64"/>
      <c r="IYW78" s="64"/>
      <c r="IYX78" s="64"/>
      <c r="IYY78" s="64"/>
      <c r="IYZ78" s="64"/>
      <c r="IZA78" s="64"/>
      <c r="IZB78" s="64"/>
      <c r="IZC78" s="64"/>
      <c r="IZD78" s="64"/>
      <c r="IZE78" s="64"/>
      <c r="IZF78" s="64"/>
      <c r="IZG78" s="64"/>
      <c r="IZH78" s="64"/>
      <c r="IZI78" s="64"/>
      <c r="IZJ78" s="64"/>
      <c r="IZK78" s="64"/>
      <c r="IZL78" s="64"/>
      <c r="IZM78" s="64"/>
      <c r="IZN78" s="64"/>
      <c r="IZO78" s="64"/>
      <c r="IZP78" s="64"/>
      <c r="IZQ78" s="64"/>
      <c r="IZR78" s="64"/>
      <c r="IZS78" s="64"/>
      <c r="IZT78" s="64"/>
      <c r="IZU78" s="64"/>
      <c r="IZV78" s="64"/>
      <c r="IZW78" s="64"/>
      <c r="IZX78" s="64"/>
      <c r="IZY78" s="64"/>
      <c r="IZZ78" s="64"/>
      <c r="JAA78" s="64"/>
      <c r="JAB78" s="64"/>
      <c r="JAC78" s="64"/>
      <c r="JAD78" s="64"/>
      <c r="JAE78" s="64"/>
      <c r="JAF78" s="64"/>
      <c r="JAG78" s="64"/>
      <c r="JAH78" s="64"/>
      <c r="JAI78" s="64"/>
      <c r="JAJ78" s="64"/>
      <c r="JAK78" s="64"/>
      <c r="JAL78" s="64"/>
      <c r="JAM78" s="64"/>
      <c r="JAN78" s="64"/>
      <c r="JAO78" s="64"/>
      <c r="JAP78" s="64"/>
      <c r="JAQ78" s="64"/>
      <c r="JAR78" s="64"/>
      <c r="JAS78" s="64"/>
      <c r="JAT78" s="64"/>
      <c r="JAU78" s="64"/>
      <c r="JAV78" s="64"/>
      <c r="JAW78" s="64"/>
      <c r="JAX78" s="64"/>
      <c r="JAY78" s="64"/>
      <c r="JAZ78" s="64"/>
      <c r="JBA78" s="64"/>
      <c r="JBB78" s="64"/>
      <c r="JBC78" s="64"/>
      <c r="JBD78" s="64"/>
      <c r="JBE78" s="64"/>
      <c r="JBF78" s="64"/>
      <c r="JBG78" s="64"/>
      <c r="JBH78" s="64"/>
      <c r="JBI78" s="64"/>
      <c r="JBJ78" s="64"/>
      <c r="JBK78" s="64"/>
      <c r="JBL78" s="64"/>
      <c r="JBM78" s="64"/>
      <c r="JBN78" s="64"/>
      <c r="JBO78" s="64"/>
      <c r="JBP78" s="64"/>
      <c r="JBQ78" s="64"/>
      <c r="JBR78" s="64"/>
      <c r="JBS78" s="64"/>
      <c r="JBT78" s="64"/>
      <c r="JBU78" s="64"/>
      <c r="JBV78" s="64"/>
      <c r="JBW78" s="64"/>
      <c r="JBX78" s="64"/>
      <c r="JBY78" s="64"/>
      <c r="JBZ78" s="64"/>
      <c r="JCA78" s="64"/>
      <c r="JCB78" s="64"/>
      <c r="JCC78" s="64"/>
      <c r="JCD78" s="64"/>
      <c r="JCE78" s="64"/>
      <c r="JCF78" s="64"/>
      <c r="JCG78" s="64"/>
      <c r="JCH78" s="64"/>
      <c r="JCI78" s="64"/>
      <c r="JCJ78" s="64"/>
      <c r="JCK78" s="64"/>
      <c r="JCL78" s="64"/>
      <c r="JCM78" s="64"/>
      <c r="JCN78" s="64"/>
      <c r="JCO78" s="64"/>
      <c r="JCP78" s="64"/>
      <c r="JCQ78" s="64"/>
      <c r="JCR78" s="64"/>
      <c r="JCS78" s="64"/>
      <c r="JCT78" s="64"/>
      <c r="JCU78" s="64"/>
      <c r="JCV78" s="64"/>
      <c r="JCW78" s="64"/>
      <c r="JCX78" s="64"/>
      <c r="JCY78" s="64"/>
      <c r="JCZ78" s="64"/>
      <c r="JDA78" s="64"/>
      <c r="JDB78" s="64"/>
      <c r="JDC78" s="64"/>
      <c r="JDD78" s="64"/>
      <c r="JDE78" s="64"/>
      <c r="JDF78" s="64"/>
      <c r="JDG78" s="64"/>
      <c r="JDH78" s="64"/>
      <c r="JDI78" s="64"/>
      <c r="JDJ78" s="64"/>
      <c r="JDK78" s="64"/>
      <c r="JDL78" s="64"/>
      <c r="JDM78" s="64"/>
      <c r="JDN78" s="64"/>
      <c r="JDO78" s="64"/>
      <c r="JDP78" s="64"/>
      <c r="JDQ78" s="64"/>
      <c r="JDR78" s="64"/>
      <c r="JDS78" s="64"/>
      <c r="JDT78" s="64"/>
      <c r="JDU78" s="64"/>
      <c r="JDV78" s="64"/>
      <c r="JDW78" s="64"/>
      <c r="JDX78" s="64"/>
      <c r="JDY78" s="64"/>
      <c r="JDZ78" s="64"/>
      <c r="JEA78" s="64"/>
      <c r="JEB78" s="64"/>
      <c r="JEC78" s="64"/>
      <c r="JED78" s="64"/>
      <c r="JEE78" s="64"/>
      <c r="JEF78" s="64"/>
      <c r="JEG78" s="64"/>
      <c r="JEH78" s="64"/>
      <c r="JEI78" s="64"/>
      <c r="JEJ78" s="64"/>
      <c r="JEK78" s="64"/>
      <c r="JEL78" s="64"/>
      <c r="JEM78" s="64"/>
      <c r="JEN78" s="64"/>
      <c r="JEO78" s="64"/>
      <c r="JEP78" s="64"/>
      <c r="JEQ78" s="64"/>
      <c r="JER78" s="64"/>
      <c r="JES78" s="64"/>
      <c r="JET78" s="64"/>
      <c r="JEU78" s="64"/>
      <c r="JEV78" s="64"/>
      <c r="JEW78" s="64"/>
      <c r="JEX78" s="64"/>
      <c r="JEY78" s="64"/>
      <c r="JEZ78" s="64"/>
      <c r="JFA78" s="64"/>
      <c r="JFB78" s="64"/>
      <c r="JFC78" s="64"/>
      <c r="JFD78" s="64"/>
      <c r="JFE78" s="64"/>
      <c r="JFF78" s="64"/>
      <c r="JFG78" s="64"/>
      <c r="JFH78" s="64"/>
      <c r="JFI78" s="64"/>
      <c r="JFJ78" s="64"/>
      <c r="JFK78" s="64"/>
      <c r="JFL78" s="64"/>
      <c r="JFM78" s="64"/>
      <c r="JFN78" s="64"/>
      <c r="JFO78" s="64"/>
      <c r="JFP78" s="64"/>
      <c r="JFQ78" s="64"/>
      <c r="JFR78" s="64"/>
      <c r="JFS78" s="64"/>
      <c r="JFT78" s="64"/>
      <c r="JFU78" s="64"/>
      <c r="JFV78" s="64"/>
      <c r="JFW78" s="64"/>
      <c r="JFX78" s="64"/>
      <c r="JFY78" s="64"/>
      <c r="JFZ78" s="64"/>
      <c r="JGA78" s="64"/>
      <c r="JGB78" s="64"/>
      <c r="JGC78" s="64"/>
      <c r="JGD78" s="64"/>
      <c r="JGE78" s="64"/>
      <c r="JGF78" s="64"/>
      <c r="JGG78" s="64"/>
      <c r="JGH78" s="64"/>
      <c r="JGI78" s="64"/>
      <c r="JGJ78" s="64"/>
      <c r="JGK78" s="64"/>
      <c r="JGL78" s="64"/>
      <c r="JGM78" s="64"/>
      <c r="JGN78" s="64"/>
      <c r="JGO78" s="64"/>
      <c r="JGP78" s="64"/>
      <c r="JGQ78" s="64"/>
      <c r="JGR78" s="64"/>
      <c r="JGS78" s="64"/>
      <c r="JGT78" s="64"/>
      <c r="JGU78" s="64"/>
      <c r="JGV78" s="64"/>
      <c r="JGW78" s="64"/>
      <c r="JGX78" s="64"/>
      <c r="JGY78" s="64"/>
      <c r="JGZ78" s="64"/>
      <c r="JHA78" s="64"/>
      <c r="JHB78" s="64"/>
      <c r="JHC78" s="64"/>
      <c r="JHD78" s="64"/>
      <c r="JHE78" s="64"/>
      <c r="JHF78" s="64"/>
      <c r="JHG78" s="64"/>
      <c r="JHH78" s="64"/>
      <c r="JHI78" s="64"/>
      <c r="JHJ78" s="64"/>
      <c r="JHK78" s="64"/>
      <c r="JHL78" s="64"/>
      <c r="JHM78" s="64"/>
      <c r="JHN78" s="64"/>
      <c r="JHO78" s="64"/>
      <c r="JHP78" s="64"/>
      <c r="JHQ78" s="64"/>
      <c r="JHR78" s="64"/>
      <c r="JHS78" s="64"/>
      <c r="JHT78" s="64"/>
      <c r="JHU78" s="64"/>
      <c r="JHV78" s="64"/>
      <c r="JHW78" s="64"/>
      <c r="JHX78" s="64"/>
      <c r="JHY78" s="64"/>
      <c r="JHZ78" s="64"/>
      <c r="JIA78" s="64"/>
      <c r="JIB78" s="64"/>
      <c r="JIC78" s="64"/>
      <c r="JID78" s="64"/>
      <c r="JIE78" s="64"/>
      <c r="JIF78" s="64"/>
      <c r="JIG78" s="64"/>
      <c r="JIH78" s="64"/>
      <c r="JII78" s="64"/>
      <c r="JIJ78" s="64"/>
      <c r="JIK78" s="64"/>
      <c r="JIL78" s="64"/>
      <c r="JIM78" s="64"/>
      <c r="JIN78" s="64"/>
      <c r="JIO78" s="64"/>
      <c r="JIP78" s="64"/>
      <c r="JIQ78" s="64"/>
      <c r="JIR78" s="64"/>
      <c r="JIS78" s="64"/>
      <c r="JIT78" s="64"/>
      <c r="JIU78" s="64"/>
      <c r="JIV78" s="64"/>
      <c r="JIW78" s="64"/>
      <c r="JIX78" s="64"/>
      <c r="JIY78" s="64"/>
      <c r="JIZ78" s="64"/>
      <c r="JJA78" s="64"/>
      <c r="JJB78" s="64"/>
      <c r="JJC78" s="64"/>
      <c r="JJD78" s="64"/>
      <c r="JJE78" s="64"/>
      <c r="JJF78" s="64"/>
      <c r="JJG78" s="64"/>
      <c r="JJH78" s="64"/>
      <c r="JJI78" s="64"/>
      <c r="JJJ78" s="64"/>
      <c r="JJK78" s="64"/>
      <c r="JJL78" s="64"/>
      <c r="JJM78" s="64"/>
      <c r="JJN78" s="64"/>
      <c r="JJO78" s="64"/>
      <c r="JJP78" s="64"/>
      <c r="JJQ78" s="64"/>
      <c r="JJR78" s="64"/>
      <c r="JJS78" s="64"/>
      <c r="JJT78" s="64"/>
      <c r="JJU78" s="64"/>
      <c r="JJV78" s="64"/>
      <c r="JJW78" s="64"/>
      <c r="JJX78" s="64"/>
      <c r="JJY78" s="64"/>
      <c r="JJZ78" s="64"/>
      <c r="JKA78" s="64"/>
      <c r="JKB78" s="64"/>
      <c r="JKC78" s="64"/>
      <c r="JKD78" s="64"/>
      <c r="JKE78" s="64"/>
      <c r="JKF78" s="64"/>
      <c r="JKG78" s="64"/>
      <c r="JKH78" s="64"/>
      <c r="JKI78" s="64"/>
      <c r="JKJ78" s="64"/>
      <c r="JKK78" s="64"/>
      <c r="JKL78" s="64"/>
      <c r="JKM78" s="64"/>
      <c r="JKN78" s="64"/>
      <c r="JKO78" s="64"/>
      <c r="JKP78" s="64"/>
      <c r="JKQ78" s="64"/>
      <c r="JKR78" s="64"/>
      <c r="JKS78" s="64"/>
      <c r="JKT78" s="64"/>
      <c r="JKU78" s="64"/>
      <c r="JKV78" s="64"/>
      <c r="JKW78" s="64"/>
      <c r="JKX78" s="64"/>
      <c r="JKY78" s="64"/>
      <c r="JKZ78" s="64"/>
      <c r="JLA78" s="64"/>
      <c r="JLB78" s="64"/>
      <c r="JLC78" s="64"/>
      <c r="JLD78" s="64"/>
      <c r="JLE78" s="64"/>
      <c r="JLF78" s="64"/>
      <c r="JLG78" s="64"/>
      <c r="JLH78" s="64"/>
      <c r="JLI78" s="64"/>
      <c r="JLJ78" s="64"/>
      <c r="JLK78" s="64"/>
      <c r="JLL78" s="64"/>
      <c r="JLM78" s="64"/>
      <c r="JLN78" s="64"/>
      <c r="JLO78" s="64"/>
      <c r="JLP78" s="64"/>
      <c r="JLQ78" s="64"/>
      <c r="JLR78" s="64"/>
      <c r="JLS78" s="64"/>
      <c r="JLT78" s="64"/>
      <c r="JLU78" s="64"/>
      <c r="JLV78" s="64"/>
      <c r="JLW78" s="64"/>
      <c r="JLX78" s="64"/>
      <c r="JLY78" s="64"/>
      <c r="JLZ78" s="64"/>
      <c r="JMA78" s="64"/>
      <c r="JMB78" s="64"/>
      <c r="JMC78" s="64"/>
      <c r="JMD78" s="64"/>
      <c r="JME78" s="64"/>
      <c r="JMF78" s="64"/>
      <c r="JMG78" s="64"/>
      <c r="JMH78" s="64"/>
      <c r="JMI78" s="64"/>
      <c r="JMJ78" s="64"/>
      <c r="JMK78" s="64"/>
      <c r="JML78" s="64"/>
      <c r="JMM78" s="64"/>
      <c r="JMN78" s="64"/>
      <c r="JMO78" s="64"/>
      <c r="JMP78" s="64"/>
      <c r="JMQ78" s="64"/>
      <c r="JMR78" s="64"/>
      <c r="JMS78" s="64"/>
      <c r="JMT78" s="64"/>
      <c r="JMU78" s="64"/>
      <c r="JMV78" s="64"/>
      <c r="JMW78" s="64"/>
      <c r="JMX78" s="64"/>
      <c r="JMY78" s="64"/>
      <c r="JMZ78" s="64"/>
      <c r="JNA78" s="64"/>
      <c r="JNB78" s="64"/>
      <c r="JNC78" s="64"/>
      <c r="JND78" s="64"/>
      <c r="JNE78" s="64"/>
      <c r="JNF78" s="64"/>
      <c r="JNG78" s="64"/>
      <c r="JNH78" s="64"/>
      <c r="JNI78" s="64"/>
      <c r="JNJ78" s="64"/>
      <c r="JNK78" s="64"/>
      <c r="JNL78" s="64"/>
      <c r="JNM78" s="64"/>
      <c r="JNN78" s="64"/>
      <c r="JNO78" s="64"/>
      <c r="JNP78" s="64"/>
      <c r="JNQ78" s="64"/>
      <c r="JNR78" s="64"/>
      <c r="JNS78" s="64"/>
      <c r="JNT78" s="64"/>
      <c r="JNU78" s="64"/>
      <c r="JNV78" s="64"/>
      <c r="JNW78" s="64"/>
      <c r="JNX78" s="64"/>
      <c r="JNY78" s="64"/>
      <c r="JNZ78" s="64"/>
      <c r="JOA78" s="64"/>
      <c r="JOB78" s="64"/>
      <c r="JOC78" s="64"/>
      <c r="JOD78" s="64"/>
      <c r="JOE78" s="64"/>
      <c r="JOF78" s="64"/>
      <c r="JOG78" s="64"/>
      <c r="JOH78" s="64"/>
      <c r="JOI78" s="64"/>
      <c r="JOJ78" s="64"/>
      <c r="JOK78" s="64"/>
      <c r="JOL78" s="64"/>
      <c r="JOM78" s="64"/>
      <c r="JON78" s="64"/>
      <c r="JOO78" s="64"/>
      <c r="JOP78" s="64"/>
      <c r="JOQ78" s="64"/>
      <c r="JOR78" s="64"/>
      <c r="JOS78" s="64"/>
      <c r="JOT78" s="64"/>
      <c r="JOU78" s="64"/>
      <c r="JOV78" s="64"/>
      <c r="JOW78" s="64"/>
      <c r="JOX78" s="64"/>
      <c r="JOY78" s="64"/>
      <c r="JOZ78" s="64"/>
      <c r="JPA78" s="64"/>
      <c r="JPB78" s="64"/>
      <c r="JPC78" s="64"/>
      <c r="JPD78" s="64"/>
      <c r="JPE78" s="64"/>
      <c r="JPF78" s="64"/>
      <c r="JPG78" s="64"/>
      <c r="JPH78" s="64"/>
      <c r="JPI78" s="64"/>
      <c r="JPJ78" s="64"/>
      <c r="JPK78" s="64"/>
      <c r="JPL78" s="64"/>
      <c r="JPM78" s="64"/>
      <c r="JPN78" s="64"/>
      <c r="JPO78" s="64"/>
      <c r="JPP78" s="64"/>
      <c r="JPQ78" s="64"/>
      <c r="JPR78" s="64"/>
      <c r="JPS78" s="64"/>
      <c r="JPT78" s="64"/>
      <c r="JPU78" s="64"/>
      <c r="JPV78" s="64"/>
      <c r="JPW78" s="64"/>
      <c r="JPX78" s="64"/>
      <c r="JPY78" s="64"/>
      <c r="JPZ78" s="64"/>
      <c r="JQA78" s="64"/>
      <c r="JQB78" s="64"/>
      <c r="JQC78" s="64"/>
      <c r="JQD78" s="64"/>
      <c r="JQE78" s="64"/>
      <c r="JQF78" s="64"/>
      <c r="JQG78" s="64"/>
      <c r="JQH78" s="64"/>
      <c r="JQI78" s="64"/>
      <c r="JQJ78" s="64"/>
      <c r="JQK78" s="64"/>
      <c r="JQL78" s="64"/>
      <c r="JQM78" s="64"/>
      <c r="JQN78" s="64"/>
      <c r="JQO78" s="64"/>
      <c r="JQP78" s="64"/>
      <c r="JQQ78" s="64"/>
      <c r="JQR78" s="64"/>
      <c r="JQS78" s="64"/>
      <c r="JQT78" s="64"/>
      <c r="JQU78" s="64"/>
      <c r="JQV78" s="64"/>
      <c r="JQW78" s="64"/>
      <c r="JQX78" s="64"/>
      <c r="JQY78" s="64"/>
      <c r="JQZ78" s="64"/>
      <c r="JRA78" s="64"/>
      <c r="JRB78" s="64"/>
      <c r="JRC78" s="64"/>
      <c r="JRD78" s="64"/>
      <c r="JRE78" s="64"/>
      <c r="JRF78" s="64"/>
      <c r="JRG78" s="64"/>
      <c r="JRH78" s="64"/>
      <c r="JRI78" s="64"/>
      <c r="JRJ78" s="64"/>
      <c r="JRK78" s="64"/>
      <c r="JRL78" s="64"/>
      <c r="JRM78" s="64"/>
      <c r="JRN78" s="64"/>
      <c r="JRO78" s="64"/>
      <c r="JRP78" s="64"/>
      <c r="JRQ78" s="64"/>
      <c r="JRR78" s="64"/>
      <c r="JRS78" s="64"/>
      <c r="JRT78" s="64"/>
      <c r="JRU78" s="64"/>
      <c r="JRV78" s="64"/>
      <c r="JRW78" s="64"/>
      <c r="JRX78" s="64"/>
      <c r="JRY78" s="64"/>
      <c r="JRZ78" s="64"/>
      <c r="JSA78" s="64"/>
      <c r="JSB78" s="64"/>
      <c r="JSC78" s="64"/>
      <c r="JSD78" s="64"/>
      <c r="JSE78" s="64"/>
      <c r="JSF78" s="64"/>
      <c r="JSG78" s="64"/>
      <c r="JSH78" s="64"/>
      <c r="JSI78" s="64"/>
      <c r="JSJ78" s="64"/>
      <c r="JSK78" s="64"/>
      <c r="JSL78" s="64"/>
      <c r="JSM78" s="64"/>
      <c r="JSN78" s="64"/>
      <c r="JSO78" s="64"/>
      <c r="JSP78" s="64"/>
      <c r="JSQ78" s="64"/>
      <c r="JSR78" s="64"/>
      <c r="JSS78" s="64"/>
      <c r="JST78" s="64"/>
      <c r="JSU78" s="64"/>
      <c r="JSV78" s="64"/>
      <c r="JSW78" s="64"/>
      <c r="JSX78" s="64"/>
      <c r="JSY78" s="64"/>
      <c r="JSZ78" s="64"/>
      <c r="JTA78" s="64"/>
      <c r="JTB78" s="64"/>
      <c r="JTC78" s="64"/>
      <c r="JTD78" s="64"/>
      <c r="JTE78" s="64"/>
      <c r="JTF78" s="64"/>
      <c r="JTG78" s="64"/>
      <c r="JTH78" s="64"/>
      <c r="JTI78" s="64"/>
      <c r="JTJ78" s="64"/>
      <c r="JTK78" s="64"/>
      <c r="JTL78" s="64"/>
      <c r="JTM78" s="64"/>
      <c r="JTN78" s="64"/>
      <c r="JTO78" s="64"/>
      <c r="JTP78" s="64"/>
      <c r="JTQ78" s="64"/>
      <c r="JTR78" s="64"/>
      <c r="JTS78" s="64"/>
      <c r="JTT78" s="64"/>
      <c r="JTU78" s="64"/>
      <c r="JTV78" s="64"/>
      <c r="JTW78" s="64"/>
      <c r="JTX78" s="64"/>
      <c r="JTY78" s="64"/>
      <c r="JTZ78" s="64"/>
      <c r="JUA78" s="64"/>
      <c r="JUB78" s="64"/>
      <c r="JUC78" s="64"/>
      <c r="JUD78" s="64"/>
      <c r="JUE78" s="64"/>
      <c r="JUF78" s="64"/>
      <c r="JUG78" s="64"/>
      <c r="JUH78" s="64"/>
      <c r="JUI78" s="64"/>
      <c r="JUJ78" s="64"/>
      <c r="JUK78" s="64"/>
      <c r="JUL78" s="64"/>
      <c r="JUM78" s="64"/>
      <c r="JUN78" s="64"/>
      <c r="JUO78" s="64"/>
      <c r="JUP78" s="64"/>
      <c r="JUQ78" s="64"/>
      <c r="JUR78" s="64"/>
      <c r="JUS78" s="64"/>
      <c r="JUT78" s="64"/>
      <c r="JUU78" s="64"/>
      <c r="JUV78" s="64"/>
      <c r="JUW78" s="64"/>
      <c r="JUX78" s="64"/>
      <c r="JUY78" s="64"/>
      <c r="JUZ78" s="64"/>
      <c r="JVA78" s="64"/>
      <c r="JVB78" s="64"/>
      <c r="JVC78" s="64"/>
      <c r="JVD78" s="64"/>
      <c r="JVE78" s="64"/>
      <c r="JVF78" s="64"/>
      <c r="JVG78" s="64"/>
      <c r="JVH78" s="64"/>
      <c r="JVI78" s="64"/>
      <c r="JVJ78" s="64"/>
      <c r="JVK78" s="64"/>
      <c r="JVL78" s="64"/>
      <c r="JVM78" s="64"/>
      <c r="JVN78" s="64"/>
      <c r="JVO78" s="64"/>
      <c r="JVP78" s="64"/>
      <c r="JVQ78" s="64"/>
      <c r="JVR78" s="64"/>
      <c r="JVS78" s="64"/>
      <c r="JVT78" s="64"/>
      <c r="JVU78" s="64"/>
      <c r="JVV78" s="64"/>
      <c r="JVW78" s="64"/>
      <c r="JVX78" s="64"/>
      <c r="JVY78" s="64"/>
      <c r="JVZ78" s="64"/>
      <c r="JWA78" s="64"/>
      <c r="JWB78" s="64"/>
      <c r="JWC78" s="64"/>
      <c r="JWD78" s="64"/>
      <c r="JWE78" s="64"/>
      <c r="JWF78" s="64"/>
      <c r="JWG78" s="64"/>
      <c r="JWH78" s="64"/>
      <c r="JWI78" s="64"/>
      <c r="JWJ78" s="64"/>
      <c r="JWK78" s="64"/>
      <c r="JWL78" s="64"/>
      <c r="JWM78" s="64"/>
      <c r="JWN78" s="64"/>
      <c r="JWO78" s="64"/>
      <c r="JWP78" s="64"/>
      <c r="JWQ78" s="64"/>
      <c r="JWR78" s="64"/>
      <c r="JWS78" s="64"/>
      <c r="JWT78" s="64"/>
      <c r="JWU78" s="64"/>
      <c r="JWV78" s="64"/>
      <c r="JWW78" s="64"/>
      <c r="JWX78" s="64"/>
      <c r="JWY78" s="64"/>
      <c r="JWZ78" s="64"/>
      <c r="JXA78" s="64"/>
      <c r="JXB78" s="64"/>
      <c r="JXC78" s="64"/>
      <c r="JXD78" s="64"/>
      <c r="JXE78" s="64"/>
      <c r="JXF78" s="64"/>
      <c r="JXG78" s="64"/>
      <c r="JXH78" s="64"/>
      <c r="JXI78" s="64"/>
      <c r="JXJ78" s="64"/>
      <c r="JXK78" s="64"/>
      <c r="JXL78" s="64"/>
      <c r="JXM78" s="64"/>
      <c r="JXN78" s="64"/>
      <c r="JXO78" s="64"/>
      <c r="JXP78" s="64"/>
      <c r="JXQ78" s="64"/>
      <c r="JXR78" s="64"/>
      <c r="JXS78" s="64"/>
      <c r="JXT78" s="64"/>
      <c r="JXU78" s="64"/>
      <c r="JXV78" s="64"/>
      <c r="JXW78" s="64"/>
      <c r="JXX78" s="64"/>
      <c r="JXY78" s="64"/>
      <c r="JXZ78" s="64"/>
      <c r="JYA78" s="64"/>
      <c r="JYB78" s="64"/>
      <c r="JYC78" s="64"/>
      <c r="JYD78" s="64"/>
      <c r="JYE78" s="64"/>
      <c r="JYF78" s="64"/>
      <c r="JYG78" s="64"/>
      <c r="JYH78" s="64"/>
      <c r="JYI78" s="64"/>
      <c r="JYJ78" s="64"/>
      <c r="JYK78" s="64"/>
      <c r="JYL78" s="64"/>
      <c r="JYM78" s="64"/>
      <c r="JYN78" s="64"/>
      <c r="JYO78" s="64"/>
      <c r="JYP78" s="64"/>
      <c r="JYQ78" s="64"/>
      <c r="JYR78" s="64"/>
      <c r="JYS78" s="64"/>
      <c r="JYT78" s="64"/>
      <c r="JYU78" s="64"/>
      <c r="JYV78" s="64"/>
      <c r="JYW78" s="64"/>
      <c r="JYX78" s="64"/>
      <c r="JYY78" s="64"/>
      <c r="JYZ78" s="64"/>
      <c r="JZA78" s="64"/>
      <c r="JZB78" s="64"/>
      <c r="JZC78" s="64"/>
      <c r="JZD78" s="64"/>
      <c r="JZE78" s="64"/>
      <c r="JZF78" s="64"/>
      <c r="JZG78" s="64"/>
      <c r="JZH78" s="64"/>
      <c r="JZI78" s="64"/>
      <c r="JZJ78" s="64"/>
      <c r="JZK78" s="64"/>
      <c r="JZL78" s="64"/>
      <c r="JZM78" s="64"/>
      <c r="JZN78" s="64"/>
      <c r="JZO78" s="64"/>
      <c r="JZP78" s="64"/>
      <c r="JZQ78" s="64"/>
      <c r="JZR78" s="64"/>
      <c r="JZS78" s="64"/>
      <c r="JZT78" s="64"/>
      <c r="JZU78" s="64"/>
      <c r="JZV78" s="64"/>
      <c r="JZW78" s="64"/>
      <c r="JZX78" s="64"/>
      <c r="JZY78" s="64"/>
      <c r="JZZ78" s="64"/>
      <c r="KAA78" s="64"/>
      <c r="KAB78" s="64"/>
      <c r="KAC78" s="64"/>
      <c r="KAD78" s="64"/>
      <c r="KAE78" s="64"/>
      <c r="KAF78" s="64"/>
      <c r="KAG78" s="64"/>
      <c r="KAH78" s="64"/>
      <c r="KAI78" s="64"/>
      <c r="KAJ78" s="64"/>
      <c r="KAK78" s="64"/>
      <c r="KAL78" s="64"/>
      <c r="KAM78" s="64"/>
      <c r="KAN78" s="64"/>
      <c r="KAO78" s="64"/>
      <c r="KAP78" s="64"/>
      <c r="KAQ78" s="64"/>
      <c r="KAR78" s="64"/>
      <c r="KAS78" s="64"/>
      <c r="KAT78" s="64"/>
      <c r="KAU78" s="64"/>
      <c r="KAV78" s="64"/>
      <c r="KAW78" s="64"/>
      <c r="KAX78" s="64"/>
      <c r="KAY78" s="64"/>
      <c r="KAZ78" s="64"/>
      <c r="KBA78" s="64"/>
      <c r="KBB78" s="64"/>
      <c r="KBC78" s="64"/>
      <c r="KBD78" s="64"/>
      <c r="KBE78" s="64"/>
      <c r="KBF78" s="64"/>
      <c r="KBG78" s="64"/>
      <c r="KBH78" s="64"/>
      <c r="KBI78" s="64"/>
      <c r="KBJ78" s="64"/>
      <c r="KBK78" s="64"/>
      <c r="KBL78" s="64"/>
      <c r="KBM78" s="64"/>
      <c r="KBN78" s="64"/>
      <c r="KBO78" s="64"/>
      <c r="KBP78" s="64"/>
      <c r="KBQ78" s="64"/>
      <c r="KBR78" s="64"/>
      <c r="KBS78" s="64"/>
      <c r="KBT78" s="64"/>
      <c r="KBU78" s="64"/>
      <c r="KBV78" s="64"/>
      <c r="KBW78" s="64"/>
      <c r="KBX78" s="64"/>
      <c r="KBY78" s="64"/>
      <c r="KBZ78" s="64"/>
      <c r="KCA78" s="64"/>
      <c r="KCB78" s="64"/>
      <c r="KCC78" s="64"/>
      <c r="KCD78" s="64"/>
      <c r="KCE78" s="64"/>
      <c r="KCF78" s="64"/>
      <c r="KCG78" s="64"/>
      <c r="KCH78" s="64"/>
      <c r="KCI78" s="64"/>
      <c r="KCJ78" s="64"/>
      <c r="KCK78" s="64"/>
      <c r="KCL78" s="64"/>
      <c r="KCM78" s="64"/>
      <c r="KCN78" s="64"/>
      <c r="KCO78" s="64"/>
      <c r="KCP78" s="64"/>
      <c r="KCQ78" s="64"/>
      <c r="KCR78" s="64"/>
      <c r="KCS78" s="64"/>
      <c r="KCT78" s="64"/>
      <c r="KCU78" s="64"/>
      <c r="KCV78" s="64"/>
      <c r="KCW78" s="64"/>
      <c r="KCX78" s="64"/>
      <c r="KCY78" s="64"/>
      <c r="KCZ78" s="64"/>
      <c r="KDA78" s="64"/>
      <c r="KDB78" s="64"/>
      <c r="KDC78" s="64"/>
      <c r="KDD78" s="64"/>
      <c r="KDE78" s="64"/>
      <c r="KDF78" s="64"/>
      <c r="KDG78" s="64"/>
      <c r="KDH78" s="64"/>
      <c r="KDI78" s="64"/>
      <c r="KDJ78" s="64"/>
      <c r="KDK78" s="64"/>
      <c r="KDL78" s="64"/>
      <c r="KDM78" s="64"/>
      <c r="KDN78" s="64"/>
      <c r="KDO78" s="64"/>
      <c r="KDP78" s="64"/>
      <c r="KDQ78" s="64"/>
      <c r="KDR78" s="64"/>
      <c r="KDS78" s="64"/>
      <c r="KDT78" s="64"/>
      <c r="KDU78" s="64"/>
      <c r="KDV78" s="64"/>
      <c r="KDW78" s="64"/>
      <c r="KDX78" s="64"/>
      <c r="KDY78" s="64"/>
      <c r="KDZ78" s="64"/>
      <c r="KEA78" s="64"/>
      <c r="KEB78" s="64"/>
      <c r="KEC78" s="64"/>
      <c r="KED78" s="64"/>
      <c r="KEE78" s="64"/>
      <c r="KEF78" s="64"/>
      <c r="KEG78" s="64"/>
      <c r="KEH78" s="64"/>
      <c r="KEI78" s="64"/>
      <c r="KEJ78" s="64"/>
      <c r="KEK78" s="64"/>
      <c r="KEL78" s="64"/>
      <c r="KEM78" s="64"/>
      <c r="KEN78" s="64"/>
      <c r="KEO78" s="64"/>
      <c r="KEP78" s="64"/>
      <c r="KEQ78" s="64"/>
      <c r="KER78" s="64"/>
      <c r="KES78" s="64"/>
      <c r="KET78" s="64"/>
      <c r="KEU78" s="64"/>
      <c r="KEV78" s="64"/>
      <c r="KEW78" s="64"/>
      <c r="KEX78" s="64"/>
      <c r="KEY78" s="64"/>
      <c r="KEZ78" s="64"/>
      <c r="KFA78" s="64"/>
      <c r="KFB78" s="64"/>
      <c r="KFC78" s="64"/>
      <c r="KFD78" s="64"/>
      <c r="KFE78" s="64"/>
      <c r="KFF78" s="64"/>
      <c r="KFG78" s="64"/>
      <c r="KFH78" s="64"/>
      <c r="KFI78" s="64"/>
      <c r="KFJ78" s="64"/>
      <c r="KFK78" s="64"/>
      <c r="KFL78" s="64"/>
      <c r="KFM78" s="64"/>
      <c r="KFN78" s="64"/>
      <c r="KFO78" s="64"/>
      <c r="KFP78" s="64"/>
      <c r="KFQ78" s="64"/>
      <c r="KFR78" s="64"/>
      <c r="KFS78" s="64"/>
      <c r="KFT78" s="64"/>
      <c r="KFU78" s="64"/>
      <c r="KFV78" s="64"/>
      <c r="KFW78" s="64"/>
      <c r="KFX78" s="64"/>
      <c r="KFY78" s="64"/>
      <c r="KFZ78" s="64"/>
      <c r="KGA78" s="64"/>
      <c r="KGB78" s="64"/>
      <c r="KGC78" s="64"/>
      <c r="KGD78" s="64"/>
      <c r="KGE78" s="64"/>
      <c r="KGF78" s="64"/>
      <c r="KGG78" s="64"/>
      <c r="KGH78" s="64"/>
      <c r="KGI78" s="64"/>
      <c r="KGJ78" s="64"/>
      <c r="KGK78" s="64"/>
      <c r="KGL78" s="64"/>
      <c r="KGM78" s="64"/>
      <c r="KGN78" s="64"/>
      <c r="KGO78" s="64"/>
      <c r="KGP78" s="64"/>
      <c r="KGQ78" s="64"/>
      <c r="KGR78" s="64"/>
      <c r="KGS78" s="64"/>
      <c r="KGT78" s="64"/>
      <c r="KGU78" s="64"/>
      <c r="KGV78" s="64"/>
      <c r="KGW78" s="64"/>
      <c r="KGX78" s="64"/>
      <c r="KGY78" s="64"/>
      <c r="KGZ78" s="64"/>
      <c r="KHA78" s="64"/>
      <c r="KHB78" s="64"/>
      <c r="KHC78" s="64"/>
      <c r="KHD78" s="64"/>
      <c r="KHE78" s="64"/>
      <c r="KHF78" s="64"/>
      <c r="KHG78" s="64"/>
      <c r="KHH78" s="64"/>
      <c r="KHI78" s="64"/>
      <c r="KHJ78" s="64"/>
      <c r="KHK78" s="64"/>
      <c r="KHL78" s="64"/>
      <c r="KHM78" s="64"/>
      <c r="KHN78" s="64"/>
      <c r="KHO78" s="64"/>
      <c r="KHP78" s="64"/>
      <c r="KHQ78" s="64"/>
      <c r="KHR78" s="64"/>
      <c r="KHS78" s="64"/>
      <c r="KHT78" s="64"/>
      <c r="KHU78" s="64"/>
      <c r="KHV78" s="64"/>
      <c r="KHW78" s="64"/>
      <c r="KHX78" s="64"/>
      <c r="KHY78" s="64"/>
      <c r="KHZ78" s="64"/>
      <c r="KIA78" s="64"/>
      <c r="KIB78" s="64"/>
      <c r="KIC78" s="64"/>
      <c r="KID78" s="64"/>
      <c r="KIE78" s="64"/>
      <c r="KIF78" s="64"/>
      <c r="KIG78" s="64"/>
      <c r="KIH78" s="64"/>
      <c r="KII78" s="64"/>
      <c r="KIJ78" s="64"/>
      <c r="KIK78" s="64"/>
      <c r="KIL78" s="64"/>
      <c r="KIM78" s="64"/>
      <c r="KIN78" s="64"/>
      <c r="KIO78" s="64"/>
      <c r="KIP78" s="64"/>
      <c r="KIQ78" s="64"/>
      <c r="KIR78" s="64"/>
      <c r="KIS78" s="64"/>
      <c r="KIT78" s="64"/>
      <c r="KIU78" s="64"/>
      <c r="KIV78" s="64"/>
      <c r="KIW78" s="64"/>
      <c r="KIX78" s="64"/>
      <c r="KIY78" s="64"/>
      <c r="KIZ78" s="64"/>
      <c r="KJA78" s="64"/>
      <c r="KJB78" s="64"/>
      <c r="KJC78" s="64"/>
      <c r="KJD78" s="64"/>
      <c r="KJE78" s="64"/>
      <c r="KJF78" s="64"/>
      <c r="KJG78" s="64"/>
      <c r="KJH78" s="64"/>
      <c r="KJI78" s="64"/>
      <c r="KJJ78" s="64"/>
      <c r="KJK78" s="64"/>
      <c r="KJL78" s="64"/>
      <c r="KJM78" s="64"/>
      <c r="KJN78" s="64"/>
      <c r="KJO78" s="64"/>
      <c r="KJP78" s="64"/>
      <c r="KJQ78" s="64"/>
      <c r="KJR78" s="64"/>
      <c r="KJS78" s="64"/>
      <c r="KJT78" s="64"/>
      <c r="KJU78" s="64"/>
      <c r="KJV78" s="64"/>
      <c r="KJW78" s="64"/>
      <c r="KJX78" s="64"/>
      <c r="KJY78" s="64"/>
      <c r="KJZ78" s="64"/>
      <c r="KKA78" s="64"/>
      <c r="KKB78" s="64"/>
      <c r="KKC78" s="64"/>
      <c r="KKD78" s="64"/>
      <c r="KKE78" s="64"/>
      <c r="KKF78" s="64"/>
      <c r="KKG78" s="64"/>
      <c r="KKH78" s="64"/>
      <c r="KKI78" s="64"/>
      <c r="KKJ78" s="64"/>
      <c r="KKK78" s="64"/>
      <c r="KKL78" s="64"/>
      <c r="KKM78" s="64"/>
      <c r="KKN78" s="64"/>
      <c r="KKO78" s="64"/>
      <c r="KKP78" s="64"/>
      <c r="KKQ78" s="64"/>
      <c r="KKR78" s="64"/>
      <c r="KKS78" s="64"/>
      <c r="KKT78" s="64"/>
      <c r="KKU78" s="64"/>
      <c r="KKV78" s="64"/>
      <c r="KKW78" s="64"/>
      <c r="KKX78" s="64"/>
      <c r="KKY78" s="64"/>
      <c r="KKZ78" s="64"/>
      <c r="KLA78" s="64"/>
      <c r="KLB78" s="64"/>
      <c r="KLC78" s="64"/>
      <c r="KLD78" s="64"/>
      <c r="KLE78" s="64"/>
      <c r="KLF78" s="64"/>
      <c r="KLG78" s="64"/>
      <c r="KLH78" s="64"/>
      <c r="KLI78" s="64"/>
      <c r="KLJ78" s="64"/>
      <c r="KLK78" s="64"/>
      <c r="KLL78" s="64"/>
      <c r="KLM78" s="64"/>
      <c r="KLN78" s="64"/>
      <c r="KLO78" s="64"/>
      <c r="KLP78" s="64"/>
      <c r="KLQ78" s="64"/>
      <c r="KLR78" s="64"/>
      <c r="KLS78" s="64"/>
      <c r="KLT78" s="64"/>
      <c r="KLU78" s="64"/>
      <c r="KLV78" s="64"/>
      <c r="KLW78" s="64"/>
      <c r="KLX78" s="64"/>
      <c r="KLY78" s="64"/>
      <c r="KLZ78" s="64"/>
      <c r="KMA78" s="64"/>
      <c r="KMB78" s="64"/>
      <c r="KMC78" s="64"/>
      <c r="KMD78" s="64"/>
      <c r="KME78" s="64"/>
      <c r="KMF78" s="64"/>
      <c r="KMG78" s="64"/>
      <c r="KMH78" s="64"/>
      <c r="KMI78" s="64"/>
      <c r="KMJ78" s="64"/>
      <c r="KMK78" s="64"/>
      <c r="KML78" s="64"/>
      <c r="KMM78" s="64"/>
      <c r="KMN78" s="64"/>
      <c r="KMO78" s="64"/>
      <c r="KMP78" s="64"/>
      <c r="KMQ78" s="64"/>
      <c r="KMR78" s="64"/>
      <c r="KMS78" s="64"/>
      <c r="KMT78" s="64"/>
      <c r="KMU78" s="64"/>
      <c r="KMV78" s="64"/>
      <c r="KMW78" s="64"/>
      <c r="KMX78" s="64"/>
      <c r="KMY78" s="64"/>
      <c r="KMZ78" s="64"/>
      <c r="KNA78" s="64"/>
      <c r="KNB78" s="64"/>
      <c r="KNC78" s="64"/>
      <c r="KND78" s="64"/>
      <c r="KNE78" s="64"/>
      <c r="KNF78" s="64"/>
      <c r="KNG78" s="64"/>
      <c r="KNH78" s="64"/>
      <c r="KNI78" s="64"/>
      <c r="KNJ78" s="64"/>
      <c r="KNK78" s="64"/>
      <c r="KNL78" s="64"/>
      <c r="KNM78" s="64"/>
      <c r="KNN78" s="64"/>
      <c r="KNO78" s="64"/>
      <c r="KNP78" s="64"/>
      <c r="KNQ78" s="64"/>
      <c r="KNR78" s="64"/>
      <c r="KNS78" s="64"/>
      <c r="KNT78" s="64"/>
      <c r="KNU78" s="64"/>
      <c r="KNV78" s="64"/>
      <c r="KNW78" s="64"/>
      <c r="KNX78" s="64"/>
      <c r="KNY78" s="64"/>
      <c r="KNZ78" s="64"/>
      <c r="KOA78" s="64"/>
      <c r="KOB78" s="64"/>
      <c r="KOC78" s="64"/>
      <c r="KOD78" s="64"/>
      <c r="KOE78" s="64"/>
      <c r="KOF78" s="64"/>
      <c r="KOG78" s="64"/>
      <c r="KOH78" s="64"/>
      <c r="KOI78" s="64"/>
      <c r="KOJ78" s="64"/>
      <c r="KOK78" s="64"/>
      <c r="KOL78" s="64"/>
      <c r="KOM78" s="64"/>
      <c r="KON78" s="64"/>
      <c r="KOO78" s="64"/>
      <c r="KOP78" s="64"/>
      <c r="KOQ78" s="64"/>
      <c r="KOR78" s="64"/>
      <c r="KOS78" s="64"/>
      <c r="KOT78" s="64"/>
      <c r="KOU78" s="64"/>
      <c r="KOV78" s="64"/>
      <c r="KOW78" s="64"/>
      <c r="KOX78" s="64"/>
      <c r="KOY78" s="64"/>
      <c r="KOZ78" s="64"/>
      <c r="KPA78" s="64"/>
      <c r="KPB78" s="64"/>
      <c r="KPC78" s="64"/>
      <c r="KPD78" s="64"/>
      <c r="KPE78" s="64"/>
      <c r="KPF78" s="64"/>
      <c r="KPG78" s="64"/>
      <c r="KPH78" s="64"/>
      <c r="KPI78" s="64"/>
      <c r="KPJ78" s="64"/>
      <c r="KPK78" s="64"/>
      <c r="KPL78" s="64"/>
      <c r="KPM78" s="64"/>
      <c r="KPN78" s="64"/>
      <c r="KPO78" s="64"/>
      <c r="KPP78" s="64"/>
      <c r="KPQ78" s="64"/>
      <c r="KPR78" s="64"/>
      <c r="KPS78" s="64"/>
      <c r="KPT78" s="64"/>
      <c r="KPU78" s="64"/>
      <c r="KPV78" s="64"/>
      <c r="KPW78" s="64"/>
      <c r="KPX78" s="64"/>
      <c r="KPY78" s="64"/>
      <c r="KPZ78" s="64"/>
      <c r="KQA78" s="64"/>
      <c r="KQB78" s="64"/>
      <c r="KQC78" s="64"/>
      <c r="KQD78" s="64"/>
      <c r="KQE78" s="64"/>
      <c r="KQF78" s="64"/>
      <c r="KQG78" s="64"/>
      <c r="KQH78" s="64"/>
      <c r="KQI78" s="64"/>
      <c r="KQJ78" s="64"/>
      <c r="KQK78" s="64"/>
      <c r="KQL78" s="64"/>
      <c r="KQM78" s="64"/>
      <c r="KQN78" s="64"/>
      <c r="KQO78" s="64"/>
      <c r="KQP78" s="64"/>
      <c r="KQQ78" s="64"/>
      <c r="KQR78" s="64"/>
      <c r="KQS78" s="64"/>
      <c r="KQT78" s="64"/>
      <c r="KQU78" s="64"/>
      <c r="KQV78" s="64"/>
      <c r="KQW78" s="64"/>
      <c r="KQX78" s="64"/>
      <c r="KQY78" s="64"/>
      <c r="KQZ78" s="64"/>
      <c r="KRA78" s="64"/>
      <c r="KRB78" s="64"/>
      <c r="KRC78" s="64"/>
      <c r="KRD78" s="64"/>
      <c r="KRE78" s="64"/>
      <c r="KRF78" s="64"/>
      <c r="KRG78" s="64"/>
      <c r="KRH78" s="64"/>
      <c r="KRI78" s="64"/>
      <c r="KRJ78" s="64"/>
      <c r="KRK78" s="64"/>
      <c r="KRL78" s="64"/>
      <c r="KRM78" s="64"/>
      <c r="KRN78" s="64"/>
      <c r="KRO78" s="64"/>
      <c r="KRP78" s="64"/>
      <c r="KRQ78" s="64"/>
      <c r="KRR78" s="64"/>
      <c r="KRS78" s="64"/>
      <c r="KRT78" s="64"/>
      <c r="KRU78" s="64"/>
      <c r="KRV78" s="64"/>
      <c r="KRW78" s="64"/>
      <c r="KRX78" s="64"/>
      <c r="KRY78" s="64"/>
      <c r="KRZ78" s="64"/>
      <c r="KSA78" s="64"/>
      <c r="KSB78" s="64"/>
      <c r="KSC78" s="64"/>
      <c r="KSD78" s="64"/>
      <c r="KSE78" s="64"/>
      <c r="KSF78" s="64"/>
      <c r="KSG78" s="64"/>
      <c r="KSH78" s="64"/>
      <c r="KSI78" s="64"/>
      <c r="KSJ78" s="64"/>
      <c r="KSK78" s="64"/>
      <c r="KSL78" s="64"/>
      <c r="KSM78" s="64"/>
      <c r="KSN78" s="64"/>
      <c r="KSO78" s="64"/>
      <c r="KSP78" s="64"/>
      <c r="KSQ78" s="64"/>
      <c r="KSR78" s="64"/>
      <c r="KSS78" s="64"/>
      <c r="KST78" s="64"/>
      <c r="KSU78" s="64"/>
      <c r="KSV78" s="64"/>
      <c r="KSW78" s="64"/>
      <c r="KSX78" s="64"/>
      <c r="KSY78" s="64"/>
      <c r="KSZ78" s="64"/>
      <c r="KTA78" s="64"/>
      <c r="KTB78" s="64"/>
      <c r="KTC78" s="64"/>
      <c r="KTD78" s="64"/>
      <c r="KTE78" s="64"/>
      <c r="KTF78" s="64"/>
      <c r="KTG78" s="64"/>
      <c r="KTH78" s="64"/>
      <c r="KTI78" s="64"/>
      <c r="KTJ78" s="64"/>
      <c r="KTK78" s="64"/>
      <c r="KTL78" s="64"/>
      <c r="KTM78" s="64"/>
      <c r="KTN78" s="64"/>
      <c r="KTO78" s="64"/>
      <c r="KTP78" s="64"/>
      <c r="KTQ78" s="64"/>
      <c r="KTR78" s="64"/>
      <c r="KTS78" s="64"/>
      <c r="KTT78" s="64"/>
      <c r="KTU78" s="64"/>
      <c r="KTV78" s="64"/>
      <c r="KTW78" s="64"/>
      <c r="KTX78" s="64"/>
      <c r="KTY78" s="64"/>
      <c r="KTZ78" s="64"/>
      <c r="KUA78" s="64"/>
      <c r="KUB78" s="64"/>
      <c r="KUC78" s="64"/>
      <c r="KUD78" s="64"/>
      <c r="KUE78" s="64"/>
      <c r="KUF78" s="64"/>
      <c r="KUG78" s="64"/>
      <c r="KUH78" s="64"/>
      <c r="KUI78" s="64"/>
      <c r="KUJ78" s="64"/>
      <c r="KUK78" s="64"/>
      <c r="KUL78" s="64"/>
      <c r="KUM78" s="64"/>
      <c r="KUN78" s="64"/>
      <c r="KUO78" s="64"/>
      <c r="KUP78" s="64"/>
      <c r="KUQ78" s="64"/>
      <c r="KUR78" s="64"/>
      <c r="KUS78" s="64"/>
      <c r="KUT78" s="64"/>
      <c r="KUU78" s="64"/>
      <c r="KUV78" s="64"/>
      <c r="KUW78" s="64"/>
      <c r="KUX78" s="64"/>
      <c r="KUY78" s="64"/>
      <c r="KUZ78" s="64"/>
      <c r="KVA78" s="64"/>
      <c r="KVB78" s="64"/>
      <c r="KVC78" s="64"/>
      <c r="KVD78" s="64"/>
      <c r="KVE78" s="64"/>
      <c r="KVF78" s="64"/>
      <c r="KVG78" s="64"/>
      <c r="KVH78" s="64"/>
      <c r="KVI78" s="64"/>
      <c r="KVJ78" s="64"/>
      <c r="KVK78" s="64"/>
      <c r="KVL78" s="64"/>
      <c r="KVM78" s="64"/>
      <c r="KVN78" s="64"/>
      <c r="KVO78" s="64"/>
      <c r="KVP78" s="64"/>
      <c r="KVQ78" s="64"/>
      <c r="KVR78" s="64"/>
      <c r="KVS78" s="64"/>
      <c r="KVT78" s="64"/>
      <c r="KVU78" s="64"/>
      <c r="KVV78" s="64"/>
      <c r="KVW78" s="64"/>
      <c r="KVX78" s="64"/>
      <c r="KVY78" s="64"/>
      <c r="KVZ78" s="64"/>
      <c r="KWA78" s="64"/>
      <c r="KWB78" s="64"/>
      <c r="KWC78" s="64"/>
      <c r="KWD78" s="64"/>
      <c r="KWE78" s="64"/>
      <c r="KWF78" s="64"/>
      <c r="KWG78" s="64"/>
      <c r="KWH78" s="64"/>
      <c r="KWI78" s="64"/>
      <c r="KWJ78" s="64"/>
      <c r="KWK78" s="64"/>
      <c r="KWL78" s="64"/>
      <c r="KWM78" s="64"/>
      <c r="KWN78" s="64"/>
      <c r="KWO78" s="64"/>
      <c r="KWP78" s="64"/>
      <c r="KWQ78" s="64"/>
      <c r="KWR78" s="64"/>
      <c r="KWS78" s="64"/>
      <c r="KWT78" s="64"/>
      <c r="KWU78" s="64"/>
      <c r="KWV78" s="64"/>
      <c r="KWW78" s="64"/>
      <c r="KWX78" s="64"/>
      <c r="KWY78" s="64"/>
      <c r="KWZ78" s="64"/>
      <c r="KXA78" s="64"/>
      <c r="KXB78" s="64"/>
      <c r="KXC78" s="64"/>
      <c r="KXD78" s="64"/>
      <c r="KXE78" s="64"/>
      <c r="KXF78" s="64"/>
      <c r="KXG78" s="64"/>
      <c r="KXH78" s="64"/>
      <c r="KXI78" s="64"/>
      <c r="KXJ78" s="64"/>
      <c r="KXK78" s="64"/>
      <c r="KXL78" s="64"/>
      <c r="KXM78" s="64"/>
      <c r="KXN78" s="64"/>
      <c r="KXO78" s="64"/>
      <c r="KXP78" s="64"/>
      <c r="KXQ78" s="64"/>
      <c r="KXR78" s="64"/>
      <c r="KXS78" s="64"/>
      <c r="KXT78" s="64"/>
      <c r="KXU78" s="64"/>
      <c r="KXV78" s="64"/>
      <c r="KXW78" s="64"/>
      <c r="KXX78" s="64"/>
      <c r="KXY78" s="64"/>
      <c r="KXZ78" s="64"/>
      <c r="KYA78" s="64"/>
      <c r="KYB78" s="64"/>
      <c r="KYC78" s="64"/>
      <c r="KYD78" s="64"/>
      <c r="KYE78" s="64"/>
      <c r="KYF78" s="64"/>
      <c r="KYG78" s="64"/>
      <c r="KYH78" s="64"/>
      <c r="KYI78" s="64"/>
      <c r="KYJ78" s="64"/>
      <c r="KYK78" s="64"/>
      <c r="KYL78" s="64"/>
      <c r="KYM78" s="64"/>
      <c r="KYN78" s="64"/>
      <c r="KYO78" s="64"/>
      <c r="KYP78" s="64"/>
      <c r="KYQ78" s="64"/>
      <c r="KYR78" s="64"/>
      <c r="KYS78" s="64"/>
      <c r="KYT78" s="64"/>
      <c r="KYU78" s="64"/>
      <c r="KYV78" s="64"/>
      <c r="KYW78" s="64"/>
      <c r="KYX78" s="64"/>
      <c r="KYY78" s="64"/>
      <c r="KYZ78" s="64"/>
      <c r="KZA78" s="64"/>
      <c r="KZB78" s="64"/>
      <c r="KZC78" s="64"/>
      <c r="KZD78" s="64"/>
      <c r="KZE78" s="64"/>
      <c r="KZF78" s="64"/>
      <c r="KZG78" s="64"/>
      <c r="KZH78" s="64"/>
      <c r="KZI78" s="64"/>
      <c r="KZJ78" s="64"/>
      <c r="KZK78" s="64"/>
      <c r="KZL78" s="64"/>
      <c r="KZM78" s="64"/>
      <c r="KZN78" s="64"/>
      <c r="KZO78" s="64"/>
      <c r="KZP78" s="64"/>
      <c r="KZQ78" s="64"/>
      <c r="KZR78" s="64"/>
      <c r="KZS78" s="64"/>
      <c r="KZT78" s="64"/>
      <c r="KZU78" s="64"/>
      <c r="KZV78" s="64"/>
      <c r="KZW78" s="64"/>
      <c r="KZX78" s="64"/>
      <c r="KZY78" s="64"/>
      <c r="KZZ78" s="64"/>
      <c r="LAA78" s="64"/>
      <c r="LAB78" s="64"/>
      <c r="LAC78" s="64"/>
      <c r="LAD78" s="64"/>
      <c r="LAE78" s="64"/>
      <c r="LAF78" s="64"/>
      <c r="LAG78" s="64"/>
      <c r="LAH78" s="64"/>
      <c r="LAI78" s="64"/>
      <c r="LAJ78" s="64"/>
      <c r="LAK78" s="64"/>
      <c r="LAL78" s="64"/>
      <c r="LAM78" s="64"/>
      <c r="LAN78" s="64"/>
      <c r="LAO78" s="64"/>
      <c r="LAP78" s="64"/>
      <c r="LAQ78" s="64"/>
      <c r="LAR78" s="64"/>
      <c r="LAS78" s="64"/>
      <c r="LAT78" s="64"/>
      <c r="LAU78" s="64"/>
      <c r="LAV78" s="64"/>
      <c r="LAW78" s="64"/>
      <c r="LAX78" s="64"/>
      <c r="LAY78" s="64"/>
      <c r="LAZ78" s="64"/>
      <c r="LBA78" s="64"/>
      <c r="LBB78" s="64"/>
      <c r="LBC78" s="64"/>
      <c r="LBD78" s="64"/>
      <c r="LBE78" s="64"/>
      <c r="LBF78" s="64"/>
      <c r="LBG78" s="64"/>
      <c r="LBH78" s="64"/>
      <c r="LBI78" s="64"/>
      <c r="LBJ78" s="64"/>
      <c r="LBK78" s="64"/>
      <c r="LBL78" s="64"/>
      <c r="LBM78" s="64"/>
      <c r="LBN78" s="64"/>
      <c r="LBO78" s="64"/>
      <c r="LBP78" s="64"/>
      <c r="LBQ78" s="64"/>
      <c r="LBR78" s="64"/>
      <c r="LBS78" s="64"/>
      <c r="LBT78" s="64"/>
      <c r="LBU78" s="64"/>
      <c r="LBV78" s="64"/>
      <c r="LBW78" s="64"/>
      <c r="LBX78" s="64"/>
      <c r="LBY78" s="64"/>
      <c r="LBZ78" s="64"/>
      <c r="LCA78" s="64"/>
      <c r="LCB78" s="64"/>
      <c r="LCC78" s="64"/>
      <c r="LCD78" s="64"/>
      <c r="LCE78" s="64"/>
      <c r="LCF78" s="64"/>
      <c r="LCG78" s="64"/>
      <c r="LCH78" s="64"/>
      <c r="LCI78" s="64"/>
      <c r="LCJ78" s="64"/>
      <c r="LCK78" s="64"/>
      <c r="LCL78" s="64"/>
      <c r="LCM78" s="64"/>
      <c r="LCN78" s="64"/>
      <c r="LCO78" s="64"/>
      <c r="LCP78" s="64"/>
      <c r="LCQ78" s="64"/>
      <c r="LCR78" s="64"/>
      <c r="LCS78" s="64"/>
      <c r="LCT78" s="64"/>
      <c r="LCU78" s="64"/>
      <c r="LCV78" s="64"/>
      <c r="LCW78" s="64"/>
      <c r="LCX78" s="64"/>
      <c r="LCY78" s="64"/>
      <c r="LCZ78" s="64"/>
      <c r="LDA78" s="64"/>
      <c r="LDB78" s="64"/>
      <c r="LDC78" s="64"/>
      <c r="LDD78" s="64"/>
      <c r="LDE78" s="64"/>
      <c r="LDF78" s="64"/>
      <c r="LDG78" s="64"/>
      <c r="LDH78" s="64"/>
      <c r="LDI78" s="64"/>
      <c r="LDJ78" s="64"/>
      <c r="LDK78" s="64"/>
      <c r="LDL78" s="64"/>
      <c r="LDM78" s="64"/>
      <c r="LDN78" s="64"/>
      <c r="LDO78" s="64"/>
      <c r="LDP78" s="64"/>
      <c r="LDQ78" s="64"/>
      <c r="LDR78" s="64"/>
      <c r="LDS78" s="64"/>
      <c r="LDT78" s="64"/>
      <c r="LDU78" s="64"/>
      <c r="LDV78" s="64"/>
      <c r="LDW78" s="64"/>
      <c r="LDX78" s="64"/>
      <c r="LDY78" s="64"/>
      <c r="LDZ78" s="64"/>
      <c r="LEA78" s="64"/>
      <c r="LEB78" s="64"/>
      <c r="LEC78" s="64"/>
      <c r="LED78" s="64"/>
      <c r="LEE78" s="64"/>
      <c r="LEF78" s="64"/>
      <c r="LEG78" s="64"/>
      <c r="LEH78" s="64"/>
      <c r="LEI78" s="64"/>
      <c r="LEJ78" s="64"/>
      <c r="LEK78" s="64"/>
      <c r="LEL78" s="64"/>
      <c r="LEM78" s="64"/>
      <c r="LEN78" s="64"/>
      <c r="LEO78" s="64"/>
      <c r="LEP78" s="64"/>
      <c r="LEQ78" s="64"/>
      <c r="LER78" s="64"/>
      <c r="LES78" s="64"/>
      <c r="LET78" s="64"/>
      <c r="LEU78" s="64"/>
      <c r="LEV78" s="64"/>
      <c r="LEW78" s="64"/>
      <c r="LEX78" s="64"/>
      <c r="LEY78" s="64"/>
      <c r="LEZ78" s="64"/>
      <c r="LFA78" s="64"/>
      <c r="LFB78" s="64"/>
      <c r="LFC78" s="64"/>
      <c r="LFD78" s="64"/>
      <c r="LFE78" s="64"/>
      <c r="LFF78" s="64"/>
      <c r="LFG78" s="64"/>
      <c r="LFH78" s="64"/>
      <c r="LFI78" s="64"/>
      <c r="LFJ78" s="64"/>
      <c r="LFK78" s="64"/>
      <c r="LFL78" s="64"/>
      <c r="LFM78" s="64"/>
      <c r="LFN78" s="64"/>
      <c r="LFO78" s="64"/>
      <c r="LFP78" s="64"/>
      <c r="LFQ78" s="64"/>
      <c r="LFR78" s="64"/>
      <c r="LFS78" s="64"/>
      <c r="LFT78" s="64"/>
      <c r="LFU78" s="64"/>
      <c r="LFV78" s="64"/>
      <c r="LFW78" s="64"/>
      <c r="LFX78" s="64"/>
      <c r="LFY78" s="64"/>
      <c r="LFZ78" s="64"/>
      <c r="LGA78" s="64"/>
      <c r="LGB78" s="64"/>
      <c r="LGC78" s="64"/>
      <c r="LGD78" s="64"/>
      <c r="LGE78" s="64"/>
      <c r="LGF78" s="64"/>
      <c r="LGG78" s="64"/>
      <c r="LGH78" s="64"/>
      <c r="LGI78" s="64"/>
      <c r="LGJ78" s="64"/>
      <c r="LGK78" s="64"/>
      <c r="LGL78" s="64"/>
      <c r="LGM78" s="64"/>
      <c r="LGN78" s="64"/>
      <c r="LGO78" s="64"/>
      <c r="LGP78" s="64"/>
      <c r="LGQ78" s="64"/>
      <c r="LGR78" s="64"/>
      <c r="LGS78" s="64"/>
      <c r="LGT78" s="64"/>
      <c r="LGU78" s="64"/>
      <c r="LGV78" s="64"/>
      <c r="LGW78" s="64"/>
      <c r="LGX78" s="64"/>
      <c r="LGY78" s="64"/>
      <c r="LGZ78" s="64"/>
      <c r="LHA78" s="64"/>
      <c r="LHB78" s="64"/>
      <c r="LHC78" s="64"/>
      <c r="LHD78" s="64"/>
      <c r="LHE78" s="64"/>
      <c r="LHF78" s="64"/>
      <c r="LHG78" s="64"/>
      <c r="LHH78" s="64"/>
      <c r="LHI78" s="64"/>
      <c r="LHJ78" s="64"/>
      <c r="LHK78" s="64"/>
      <c r="LHL78" s="64"/>
      <c r="LHM78" s="64"/>
      <c r="LHN78" s="64"/>
      <c r="LHO78" s="64"/>
      <c r="LHP78" s="64"/>
      <c r="LHQ78" s="64"/>
      <c r="LHR78" s="64"/>
      <c r="LHS78" s="64"/>
      <c r="LHT78" s="64"/>
      <c r="LHU78" s="64"/>
      <c r="LHV78" s="64"/>
      <c r="LHW78" s="64"/>
      <c r="LHX78" s="64"/>
      <c r="LHY78" s="64"/>
      <c r="LHZ78" s="64"/>
      <c r="LIA78" s="64"/>
      <c r="LIB78" s="64"/>
      <c r="LIC78" s="64"/>
      <c r="LID78" s="64"/>
      <c r="LIE78" s="64"/>
      <c r="LIF78" s="64"/>
      <c r="LIG78" s="64"/>
      <c r="LIH78" s="64"/>
      <c r="LII78" s="64"/>
      <c r="LIJ78" s="64"/>
      <c r="LIK78" s="64"/>
      <c r="LIL78" s="64"/>
      <c r="LIM78" s="64"/>
      <c r="LIN78" s="64"/>
      <c r="LIO78" s="64"/>
      <c r="LIP78" s="64"/>
      <c r="LIQ78" s="64"/>
      <c r="LIR78" s="64"/>
      <c r="LIS78" s="64"/>
      <c r="LIT78" s="64"/>
      <c r="LIU78" s="64"/>
      <c r="LIV78" s="64"/>
      <c r="LIW78" s="64"/>
      <c r="LIX78" s="64"/>
      <c r="LIY78" s="64"/>
      <c r="LIZ78" s="64"/>
      <c r="LJA78" s="64"/>
      <c r="LJB78" s="64"/>
      <c r="LJC78" s="64"/>
      <c r="LJD78" s="64"/>
      <c r="LJE78" s="64"/>
      <c r="LJF78" s="64"/>
      <c r="LJG78" s="64"/>
      <c r="LJH78" s="64"/>
      <c r="LJI78" s="64"/>
      <c r="LJJ78" s="64"/>
      <c r="LJK78" s="64"/>
      <c r="LJL78" s="64"/>
      <c r="LJM78" s="64"/>
      <c r="LJN78" s="64"/>
      <c r="LJO78" s="64"/>
      <c r="LJP78" s="64"/>
      <c r="LJQ78" s="64"/>
      <c r="LJR78" s="64"/>
      <c r="LJS78" s="64"/>
      <c r="LJT78" s="64"/>
      <c r="LJU78" s="64"/>
      <c r="LJV78" s="64"/>
      <c r="LJW78" s="64"/>
      <c r="LJX78" s="64"/>
      <c r="LJY78" s="64"/>
      <c r="LJZ78" s="64"/>
      <c r="LKA78" s="64"/>
      <c r="LKB78" s="64"/>
      <c r="LKC78" s="64"/>
      <c r="LKD78" s="64"/>
      <c r="LKE78" s="64"/>
      <c r="LKF78" s="64"/>
      <c r="LKG78" s="64"/>
      <c r="LKH78" s="64"/>
      <c r="LKI78" s="64"/>
      <c r="LKJ78" s="64"/>
      <c r="LKK78" s="64"/>
      <c r="LKL78" s="64"/>
      <c r="LKM78" s="64"/>
      <c r="LKN78" s="64"/>
      <c r="LKO78" s="64"/>
      <c r="LKP78" s="64"/>
      <c r="LKQ78" s="64"/>
      <c r="LKR78" s="64"/>
      <c r="LKS78" s="64"/>
      <c r="LKT78" s="64"/>
      <c r="LKU78" s="64"/>
      <c r="LKV78" s="64"/>
      <c r="LKW78" s="64"/>
      <c r="LKX78" s="64"/>
      <c r="LKY78" s="64"/>
      <c r="LKZ78" s="64"/>
      <c r="LLA78" s="64"/>
      <c r="LLB78" s="64"/>
      <c r="LLC78" s="64"/>
      <c r="LLD78" s="64"/>
      <c r="LLE78" s="64"/>
      <c r="LLF78" s="64"/>
      <c r="LLG78" s="64"/>
      <c r="LLH78" s="64"/>
      <c r="LLI78" s="64"/>
      <c r="LLJ78" s="64"/>
      <c r="LLK78" s="64"/>
      <c r="LLL78" s="64"/>
      <c r="LLM78" s="64"/>
      <c r="LLN78" s="64"/>
      <c r="LLO78" s="64"/>
      <c r="LLP78" s="64"/>
      <c r="LLQ78" s="64"/>
      <c r="LLR78" s="64"/>
      <c r="LLS78" s="64"/>
      <c r="LLT78" s="64"/>
      <c r="LLU78" s="64"/>
      <c r="LLV78" s="64"/>
      <c r="LLW78" s="64"/>
      <c r="LLX78" s="64"/>
      <c r="LLY78" s="64"/>
      <c r="LLZ78" s="64"/>
      <c r="LMA78" s="64"/>
      <c r="LMB78" s="64"/>
      <c r="LMC78" s="64"/>
      <c r="LMD78" s="64"/>
      <c r="LME78" s="64"/>
      <c r="LMF78" s="64"/>
      <c r="LMG78" s="64"/>
      <c r="LMH78" s="64"/>
      <c r="LMI78" s="64"/>
      <c r="LMJ78" s="64"/>
      <c r="LMK78" s="64"/>
      <c r="LML78" s="64"/>
      <c r="LMM78" s="64"/>
      <c r="LMN78" s="64"/>
      <c r="LMO78" s="64"/>
      <c r="LMP78" s="64"/>
      <c r="LMQ78" s="64"/>
      <c r="LMR78" s="64"/>
      <c r="LMS78" s="64"/>
      <c r="LMT78" s="64"/>
      <c r="LMU78" s="64"/>
      <c r="LMV78" s="64"/>
      <c r="LMW78" s="64"/>
      <c r="LMX78" s="64"/>
      <c r="LMY78" s="64"/>
      <c r="LMZ78" s="64"/>
      <c r="LNA78" s="64"/>
      <c r="LNB78" s="64"/>
      <c r="LNC78" s="64"/>
      <c r="LND78" s="64"/>
      <c r="LNE78" s="64"/>
      <c r="LNF78" s="64"/>
      <c r="LNG78" s="64"/>
      <c r="LNH78" s="64"/>
      <c r="LNI78" s="64"/>
      <c r="LNJ78" s="64"/>
      <c r="LNK78" s="64"/>
      <c r="LNL78" s="64"/>
      <c r="LNM78" s="64"/>
      <c r="LNN78" s="64"/>
      <c r="LNO78" s="64"/>
      <c r="LNP78" s="64"/>
      <c r="LNQ78" s="64"/>
      <c r="LNR78" s="64"/>
      <c r="LNS78" s="64"/>
      <c r="LNT78" s="64"/>
      <c r="LNU78" s="64"/>
      <c r="LNV78" s="64"/>
      <c r="LNW78" s="64"/>
      <c r="LNX78" s="64"/>
      <c r="LNY78" s="64"/>
      <c r="LNZ78" s="64"/>
      <c r="LOA78" s="64"/>
      <c r="LOB78" s="64"/>
      <c r="LOC78" s="64"/>
      <c r="LOD78" s="64"/>
      <c r="LOE78" s="64"/>
      <c r="LOF78" s="64"/>
      <c r="LOG78" s="64"/>
      <c r="LOH78" s="64"/>
      <c r="LOI78" s="64"/>
      <c r="LOJ78" s="64"/>
      <c r="LOK78" s="64"/>
      <c r="LOL78" s="64"/>
      <c r="LOM78" s="64"/>
      <c r="LON78" s="64"/>
      <c r="LOO78" s="64"/>
      <c r="LOP78" s="64"/>
      <c r="LOQ78" s="64"/>
      <c r="LOR78" s="64"/>
      <c r="LOS78" s="64"/>
      <c r="LOT78" s="64"/>
      <c r="LOU78" s="64"/>
      <c r="LOV78" s="64"/>
      <c r="LOW78" s="64"/>
      <c r="LOX78" s="64"/>
      <c r="LOY78" s="64"/>
      <c r="LOZ78" s="64"/>
      <c r="LPA78" s="64"/>
      <c r="LPB78" s="64"/>
      <c r="LPC78" s="64"/>
      <c r="LPD78" s="64"/>
      <c r="LPE78" s="64"/>
      <c r="LPF78" s="64"/>
      <c r="LPG78" s="64"/>
      <c r="LPH78" s="64"/>
      <c r="LPI78" s="64"/>
      <c r="LPJ78" s="64"/>
      <c r="LPK78" s="64"/>
      <c r="LPL78" s="64"/>
      <c r="LPM78" s="64"/>
      <c r="LPN78" s="64"/>
      <c r="LPO78" s="64"/>
      <c r="LPP78" s="64"/>
      <c r="LPQ78" s="64"/>
      <c r="LPR78" s="64"/>
      <c r="LPS78" s="64"/>
      <c r="LPT78" s="64"/>
      <c r="LPU78" s="64"/>
      <c r="LPV78" s="64"/>
      <c r="LPW78" s="64"/>
      <c r="LPX78" s="64"/>
      <c r="LPY78" s="64"/>
      <c r="LPZ78" s="64"/>
      <c r="LQA78" s="64"/>
      <c r="LQB78" s="64"/>
      <c r="LQC78" s="64"/>
      <c r="LQD78" s="64"/>
      <c r="LQE78" s="64"/>
      <c r="LQF78" s="64"/>
      <c r="LQG78" s="64"/>
      <c r="LQH78" s="64"/>
      <c r="LQI78" s="64"/>
      <c r="LQJ78" s="64"/>
      <c r="LQK78" s="64"/>
      <c r="LQL78" s="64"/>
      <c r="LQM78" s="64"/>
      <c r="LQN78" s="64"/>
      <c r="LQO78" s="64"/>
      <c r="LQP78" s="64"/>
      <c r="LQQ78" s="64"/>
      <c r="LQR78" s="64"/>
      <c r="LQS78" s="64"/>
      <c r="LQT78" s="64"/>
      <c r="LQU78" s="64"/>
      <c r="LQV78" s="64"/>
      <c r="LQW78" s="64"/>
      <c r="LQX78" s="64"/>
      <c r="LQY78" s="64"/>
      <c r="LQZ78" s="64"/>
      <c r="LRA78" s="64"/>
      <c r="LRB78" s="64"/>
      <c r="LRC78" s="64"/>
      <c r="LRD78" s="64"/>
      <c r="LRE78" s="64"/>
      <c r="LRF78" s="64"/>
      <c r="LRG78" s="64"/>
      <c r="LRH78" s="64"/>
      <c r="LRI78" s="64"/>
      <c r="LRJ78" s="64"/>
      <c r="LRK78" s="64"/>
      <c r="LRL78" s="64"/>
      <c r="LRM78" s="64"/>
      <c r="LRN78" s="64"/>
      <c r="LRO78" s="64"/>
      <c r="LRP78" s="64"/>
      <c r="LRQ78" s="64"/>
      <c r="LRR78" s="64"/>
      <c r="LRS78" s="64"/>
      <c r="LRT78" s="64"/>
      <c r="LRU78" s="64"/>
      <c r="LRV78" s="64"/>
      <c r="LRW78" s="64"/>
      <c r="LRX78" s="64"/>
      <c r="LRY78" s="64"/>
      <c r="LRZ78" s="64"/>
      <c r="LSA78" s="64"/>
      <c r="LSB78" s="64"/>
      <c r="LSC78" s="64"/>
      <c r="LSD78" s="64"/>
      <c r="LSE78" s="64"/>
      <c r="LSF78" s="64"/>
      <c r="LSG78" s="64"/>
      <c r="LSH78" s="64"/>
      <c r="LSI78" s="64"/>
      <c r="LSJ78" s="64"/>
      <c r="LSK78" s="64"/>
      <c r="LSL78" s="64"/>
      <c r="LSM78" s="64"/>
      <c r="LSN78" s="64"/>
      <c r="LSO78" s="64"/>
      <c r="LSP78" s="64"/>
      <c r="LSQ78" s="64"/>
      <c r="LSR78" s="64"/>
      <c r="LSS78" s="64"/>
      <c r="LST78" s="64"/>
      <c r="LSU78" s="64"/>
      <c r="LSV78" s="64"/>
      <c r="LSW78" s="64"/>
      <c r="LSX78" s="64"/>
      <c r="LSY78" s="64"/>
      <c r="LSZ78" s="64"/>
      <c r="LTA78" s="64"/>
      <c r="LTB78" s="64"/>
      <c r="LTC78" s="64"/>
      <c r="LTD78" s="64"/>
      <c r="LTE78" s="64"/>
      <c r="LTF78" s="64"/>
      <c r="LTG78" s="64"/>
      <c r="LTH78" s="64"/>
      <c r="LTI78" s="64"/>
      <c r="LTJ78" s="64"/>
      <c r="LTK78" s="64"/>
      <c r="LTL78" s="64"/>
      <c r="LTM78" s="64"/>
      <c r="LTN78" s="64"/>
      <c r="LTO78" s="64"/>
      <c r="LTP78" s="64"/>
      <c r="LTQ78" s="64"/>
      <c r="LTR78" s="64"/>
      <c r="LTS78" s="64"/>
      <c r="LTT78" s="64"/>
      <c r="LTU78" s="64"/>
      <c r="LTV78" s="64"/>
      <c r="LTW78" s="64"/>
      <c r="LTX78" s="64"/>
      <c r="LTY78" s="64"/>
      <c r="LTZ78" s="64"/>
      <c r="LUA78" s="64"/>
      <c r="LUB78" s="64"/>
      <c r="LUC78" s="64"/>
      <c r="LUD78" s="64"/>
      <c r="LUE78" s="64"/>
      <c r="LUF78" s="64"/>
      <c r="LUG78" s="64"/>
      <c r="LUH78" s="64"/>
      <c r="LUI78" s="64"/>
      <c r="LUJ78" s="64"/>
      <c r="LUK78" s="64"/>
      <c r="LUL78" s="64"/>
      <c r="LUM78" s="64"/>
      <c r="LUN78" s="64"/>
      <c r="LUO78" s="64"/>
      <c r="LUP78" s="64"/>
      <c r="LUQ78" s="64"/>
      <c r="LUR78" s="64"/>
      <c r="LUS78" s="64"/>
      <c r="LUT78" s="64"/>
      <c r="LUU78" s="64"/>
      <c r="LUV78" s="64"/>
      <c r="LUW78" s="64"/>
      <c r="LUX78" s="64"/>
      <c r="LUY78" s="64"/>
      <c r="LUZ78" s="64"/>
      <c r="LVA78" s="64"/>
      <c r="LVB78" s="64"/>
      <c r="LVC78" s="64"/>
      <c r="LVD78" s="64"/>
      <c r="LVE78" s="64"/>
      <c r="LVF78" s="64"/>
      <c r="LVG78" s="64"/>
      <c r="LVH78" s="64"/>
      <c r="LVI78" s="64"/>
      <c r="LVJ78" s="64"/>
      <c r="LVK78" s="64"/>
      <c r="LVL78" s="64"/>
      <c r="LVM78" s="64"/>
      <c r="LVN78" s="64"/>
      <c r="LVO78" s="64"/>
      <c r="LVP78" s="64"/>
      <c r="LVQ78" s="64"/>
      <c r="LVR78" s="64"/>
      <c r="LVS78" s="64"/>
      <c r="LVT78" s="64"/>
      <c r="LVU78" s="64"/>
      <c r="LVV78" s="64"/>
      <c r="LVW78" s="64"/>
      <c r="LVX78" s="64"/>
      <c r="LVY78" s="64"/>
      <c r="LVZ78" s="64"/>
      <c r="LWA78" s="64"/>
      <c r="LWB78" s="64"/>
      <c r="LWC78" s="64"/>
      <c r="LWD78" s="64"/>
      <c r="LWE78" s="64"/>
      <c r="LWF78" s="64"/>
      <c r="LWG78" s="64"/>
      <c r="LWH78" s="64"/>
      <c r="LWI78" s="64"/>
      <c r="LWJ78" s="64"/>
      <c r="LWK78" s="64"/>
      <c r="LWL78" s="64"/>
      <c r="LWM78" s="64"/>
      <c r="LWN78" s="64"/>
      <c r="LWO78" s="64"/>
      <c r="LWP78" s="64"/>
      <c r="LWQ78" s="64"/>
      <c r="LWR78" s="64"/>
      <c r="LWS78" s="64"/>
      <c r="LWT78" s="64"/>
      <c r="LWU78" s="64"/>
      <c r="LWV78" s="64"/>
      <c r="LWW78" s="64"/>
      <c r="LWX78" s="64"/>
      <c r="LWY78" s="64"/>
      <c r="LWZ78" s="64"/>
      <c r="LXA78" s="64"/>
      <c r="LXB78" s="64"/>
      <c r="LXC78" s="64"/>
      <c r="LXD78" s="64"/>
      <c r="LXE78" s="64"/>
      <c r="LXF78" s="64"/>
      <c r="LXG78" s="64"/>
      <c r="LXH78" s="64"/>
      <c r="LXI78" s="64"/>
      <c r="LXJ78" s="64"/>
      <c r="LXK78" s="64"/>
      <c r="LXL78" s="64"/>
      <c r="LXM78" s="64"/>
      <c r="LXN78" s="64"/>
      <c r="LXO78" s="64"/>
      <c r="LXP78" s="64"/>
      <c r="LXQ78" s="64"/>
      <c r="LXR78" s="64"/>
      <c r="LXS78" s="64"/>
      <c r="LXT78" s="64"/>
      <c r="LXU78" s="64"/>
      <c r="LXV78" s="64"/>
      <c r="LXW78" s="64"/>
      <c r="LXX78" s="64"/>
      <c r="LXY78" s="64"/>
      <c r="LXZ78" s="64"/>
      <c r="LYA78" s="64"/>
      <c r="LYB78" s="64"/>
      <c r="LYC78" s="64"/>
      <c r="LYD78" s="64"/>
      <c r="LYE78" s="64"/>
      <c r="LYF78" s="64"/>
      <c r="LYG78" s="64"/>
      <c r="LYH78" s="64"/>
      <c r="LYI78" s="64"/>
      <c r="LYJ78" s="64"/>
      <c r="LYK78" s="64"/>
      <c r="LYL78" s="64"/>
      <c r="LYM78" s="64"/>
      <c r="LYN78" s="64"/>
      <c r="LYO78" s="64"/>
      <c r="LYP78" s="64"/>
      <c r="LYQ78" s="64"/>
      <c r="LYR78" s="64"/>
      <c r="LYS78" s="64"/>
      <c r="LYT78" s="64"/>
      <c r="LYU78" s="64"/>
      <c r="LYV78" s="64"/>
      <c r="LYW78" s="64"/>
      <c r="LYX78" s="64"/>
      <c r="LYY78" s="64"/>
      <c r="LYZ78" s="64"/>
      <c r="LZA78" s="64"/>
      <c r="LZB78" s="64"/>
      <c r="LZC78" s="64"/>
      <c r="LZD78" s="64"/>
      <c r="LZE78" s="64"/>
      <c r="LZF78" s="64"/>
      <c r="LZG78" s="64"/>
      <c r="LZH78" s="64"/>
      <c r="LZI78" s="64"/>
      <c r="LZJ78" s="64"/>
      <c r="LZK78" s="64"/>
      <c r="LZL78" s="64"/>
      <c r="LZM78" s="64"/>
      <c r="LZN78" s="64"/>
      <c r="LZO78" s="64"/>
      <c r="LZP78" s="64"/>
      <c r="LZQ78" s="64"/>
      <c r="LZR78" s="64"/>
      <c r="LZS78" s="64"/>
      <c r="LZT78" s="64"/>
      <c r="LZU78" s="64"/>
      <c r="LZV78" s="64"/>
      <c r="LZW78" s="64"/>
      <c r="LZX78" s="64"/>
      <c r="LZY78" s="64"/>
      <c r="LZZ78" s="64"/>
      <c r="MAA78" s="64"/>
      <c r="MAB78" s="64"/>
      <c r="MAC78" s="64"/>
      <c r="MAD78" s="64"/>
      <c r="MAE78" s="64"/>
      <c r="MAF78" s="64"/>
      <c r="MAG78" s="64"/>
      <c r="MAH78" s="64"/>
      <c r="MAI78" s="64"/>
      <c r="MAJ78" s="64"/>
      <c r="MAK78" s="64"/>
      <c r="MAL78" s="64"/>
      <c r="MAM78" s="64"/>
      <c r="MAN78" s="64"/>
      <c r="MAO78" s="64"/>
      <c r="MAP78" s="64"/>
      <c r="MAQ78" s="64"/>
      <c r="MAR78" s="64"/>
      <c r="MAS78" s="64"/>
      <c r="MAT78" s="64"/>
      <c r="MAU78" s="64"/>
      <c r="MAV78" s="64"/>
      <c r="MAW78" s="64"/>
      <c r="MAX78" s="64"/>
      <c r="MAY78" s="64"/>
      <c r="MAZ78" s="64"/>
      <c r="MBA78" s="64"/>
      <c r="MBB78" s="64"/>
      <c r="MBC78" s="64"/>
      <c r="MBD78" s="64"/>
      <c r="MBE78" s="64"/>
      <c r="MBF78" s="64"/>
      <c r="MBG78" s="64"/>
      <c r="MBH78" s="64"/>
      <c r="MBI78" s="64"/>
      <c r="MBJ78" s="64"/>
      <c r="MBK78" s="64"/>
      <c r="MBL78" s="64"/>
      <c r="MBM78" s="64"/>
      <c r="MBN78" s="64"/>
      <c r="MBO78" s="64"/>
      <c r="MBP78" s="64"/>
      <c r="MBQ78" s="64"/>
      <c r="MBR78" s="64"/>
      <c r="MBS78" s="64"/>
      <c r="MBT78" s="64"/>
      <c r="MBU78" s="64"/>
      <c r="MBV78" s="64"/>
      <c r="MBW78" s="64"/>
      <c r="MBX78" s="64"/>
      <c r="MBY78" s="64"/>
      <c r="MBZ78" s="64"/>
      <c r="MCA78" s="64"/>
      <c r="MCB78" s="64"/>
      <c r="MCC78" s="64"/>
      <c r="MCD78" s="64"/>
      <c r="MCE78" s="64"/>
      <c r="MCF78" s="64"/>
      <c r="MCG78" s="64"/>
      <c r="MCH78" s="64"/>
      <c r="MCI78" s="64"/>
      <c r="MCJ78" s="64"/>
      <c r="MCK78" s="64"/>
      <c r="MCL78" s="64"/>
      <c r="MCM78" s="64"/>
      <c r="MCN78" s="64"/>
      <c r="MCO78" s="64"/>
      <c r="MCP78" s="64"/>
      <c r="MCQ78" s="64"/>
      <c r="MCR78" s="64"/>
      <c r="MCS78" s="64"/>
      <c r="MCT78" s="64"/>
      <c r="MCU78" s="64"/>
      <c r="MCV78" s="64"/>
      <c r="MCW78" s="64"/>
      <c r="MCX78" s="64"/>
      <c r="MCY78" s="64"/>
      <c r="MCZ78" s="64"/>
      <c r="MDA78" s="64"/>
      <c r="MDB78" s="64"/>
      <c r="MDC78" s="64"/>
      <c r="MDD78" s="64"/>
      <c r="MDE78" s="64"/>
      <c r="MDF78" s="64"/>
      <c r="MDG78" s="64"/>
      <c r="MDH78" s="64"/>
      <c r="MDI78" s="64"/>
      <c r="MDJ78" s="64"/>
      <c r="MDK78" s="64"/>
      <c r="MDL78" s="64"/>
      <c r="MDM78" s="64"/>
      <c r="MDN78" s="64"/>
      <c r="MDO78" s="64"/>
      <c r="MDP78" s="64"/>
      <c r="MDQ78" s="64"/>
      <c r="MDR78" s="64"/>
      <c r="MDS78" s="64"/>
      <c r="MDT78" s="64"/>
      <c r="MDU78" s="64"/>
      <c r="MDV78" s="64"/>
      <c r="MDW78" s="64"/>
      <c r="MDX78" s="64"/>
      <c r="MDY78" s="64"/>
      <c r="MDZ78" s="64"/>
      <c r="MEA78" s="64"/>
      <c r="MEB78" s="64"/>
      <c r="MEC78" s="64"/>
      <c r="MED78" s="64"/>
      <c r="MEE78" s="64"/>
      <c r="MEF78" s="64"/>
      <c r="MEG78" s="64"/>
      <c r="MEH78" s="64"/>
      <c r="MEI78" s="64"/>
      <c r="MEJ78" s="64"/>
      <c r="MEK78" s="64"/>
      <c r="MEL78" s="64"/>
      <c r="MEM78" s="64"/>
      <c r="MEN78" s="64"/>
      <c r="MEO78" s="64"/>
      <c r="MEP78" s="64"/>
      <c r="MEQ78" s="64"/>
      <c r="MER78" s="64"/>
      <c r="MES78" s="64"/>
      <c r="MET78" s="64"/>
      <c r="MEU78" s="64"/>
      <c r="MEV78" s="64"/>
      <c r="MEW78" s="64"/>
      <c r="MEX78" s="64"/>
      <c r="MEY78" s="64"/>
      <c r="MEZ78" s="64"/>
      <c r="MFA78" s="64"/>
      <c r="MFB78" s="64"/>
      <c r="MFC78" s="64"/>
      <c r="MFD78" s="64"/>
      <c r="MFE78" s="64"/>
      <c r="MFF78" s="64"/>
      <c r="MFG78" s="64"/>
      <c r="MFH78" s="64"/>
      <c r="MFI78" s="64"/>
      <c r="MFJ78" s="64"/>
      <c r="MFK78" s="64"/>
      <c r="MFL78" s="64"/>
      <c r="MFM78" s="64"/>
      <c r="MFN78" s="64"/>
      <c r="MFO78" s="64"/>
      <c r="MFP78" s="64"/>
      <c r="MFQ78" s="64"/>
      <c r="MFR78" s="64"/>
      <c r="MFS78" s="64"/>
      <c r="MFT78" s="64"/>
      <c r="MFU78" s="64"/>
      <c r="MFV78" s="64"/>
      <c r="MFW78" s="64"/>
      <c r="MFX78" s="64"/>
      <c r="MFY78" s="64"/>
      <c r="MFZ78" s="64"/>
      <c r="MGA78" s="64"/>
      <c r="MGB78" s="64"/>
      <c r="MGC78" s="64"/>
      <c r="MGD78" s="64"/>
      <c r="MGE78" s="64"/>
      <c r="MGF78" s="64"/>
      <c r="MGG78" s="64"/>
      <c r="MGH78" s="64"/>
      <c r="MGI78" s="64"/>
      <c r="MGJ78" s="64"/>
      <c r="MGK78" s="64"/>
      <c r="MGL78" s="64"/>
      <c r="MGM78" s="64"/>
      <c r="MGN78" s="64"/>
      <c r="MGO78" s="64"/>
      <c r="MGP78" s="64"/>
      <c r="MGQ78" s="64"/>
      <c r="MGR78" s="64"/>
      <c r="MGS78" s="64"/>
      <c r="MGT78" s="64"/>
      <c r="MGU78" s="64"/>
      <c r="MGV78" s="64"/>
      <c r="MGW78" s="64"/>
      <c r="MGX78" s="64"/>
      <c r="MGY78" s="64"/>
      <c r="MGZ78" s="64"/>
      <c r="MHA78" s="64"/>
      <c r="MHB78" s="64"/>
      <c r="MHC78" s="64"/>
      <c r="MHD78" s="64"/>
      <c r="MHE78" s="64"/>
      <c r="MHF78" s="64"/>
      <c r="MHG78" s="64"/>
      <c r="MHH78" s="64"/>
      <c r="MHI78" s="64"/>
      <c r="MHJ78" s="64"/>
      <c r="MHK78" s="64"/>
      <c r="MHL78" s="64"/>
      <c r="MHM78" s="64"/>
      <c r="MHN78" s="64"/>
      <c r="MHO78" s="64"/>
      <c r="MHP78" s="64"/>
      <c r="MHQ78" s="64"/>
      <c r="MHR78" s="64"/>
      <c r="MHS78" s="64"/>
      <c r="MHT78" s="64"/>
      <c r="MHU78" s="64"/>
      <c r="MHV78" s="64"/>
      <c r="MHW78" s="64"/>
      <c r="MHX78" s="64"/>
      <c r="MHY78" s="64"/>
      <c r="MHZ78" s="64"/>
      <c r="MIA78" s="64"/>
      <c r="MIB78" s="64"/>
      <c r="MIC78" s="64"/>
      <c r="MID78" s="64"/>
      <c r="MIE78" s="64"/>
      <c r="MIF78" s="64"/>
      <c r="MIG78" s="64"/>
      <c r="MIH78" s="64"/>
      <c r="MII78" s="64"/>
      <c r="MIJ78" s="64"/>
      <c r="MIK78" s="64"/>
      <c r="MIL78" s="64"/>
      <c r="MIM78" s="64"/>
      <c r="MIN78" s="64"/>
      <c r="MIO78" s="64"/>
      <c r="MIP78" s="64"/>
      <c r="MIQ78" s="64"/>
      <c r="MIR78" s="64"/>
      <c r="MIS78" s="64"/>
      <c r="MIT78" s="64"/>
      <c r="MIU78" s="64"/>
      <c r="MIV78" s="64"/>
      <c r="MIW78" s="64"/>
      <c r="MIX78" s="64"/>
      <c r="MIY78" s="64"/>
      <c r="MIZ78" s="64"/>
      <c r="MJA78" s="64"/>
      <c r="MJB78" s="64"/>
      <c r="MJC78" s="64"/>
      <c r="MJD78" s="64"/>
      <c r="MJE78" s="64"/>
      <c r="MJF78" s="64"/>
      <c r="MJG78" s="64"/>
      <c r="MJH78" s="64"/>
      <c r="MJI78" s="64"/>
      <c r="MJJ78" s="64"/>
      <c r="MJK78" s="64"/>
      <c r="MJL78" s="64"/>
      <c r="MJM78" s="64"/>
      <c r="MJN78" s="64"/>
      <c r="MJO78" s="64"/>
      <c r="MJP78" s="64"/>
      <c r="MJQ78" s="64"/>
      <c r="MJR78" s="64"/>
      <c r="MJS78" s="64"/>
      <c r="MJT78" s="64"/>
      <c r="MJU78" s="64"/>
      <c r="MJV78" s="64"/>
      <c r="MJW78" s="64"/>
      <c r="MJX78" s="64"/>
      <c r="MJY78" s="64"/>
      <c r="MJZ78" s="64"/>
      <c r="MKA78" s="64"/>
      <c r="MKB78" s="64"/>
      <c r="MKC78" s="64"/>
      <c r="MKD78" s="64"/>
      <c r="MKE78" s="64"/>
      <c r="MKF78" s="64"/>
      <c r="MKG78" s="64"/>
      <c r="MKH78" s="64"/>
      <c r="MKI78" s="64"/>
      <c r="MKJ78" s="64"/>
      <c r="MKK78" s="64"/>
      <c r="MKL78" s="64"/>
      <c r="MKM78" s="64"/>
      <c r="MKN78" s="64"/>
      <c r="MKO78" s="64"/>
      <c r="MKP78" s="64"/>
      <c r="MKQ78" s="64"/>
      <c r="MKR78" s="64"/>
      <c r="MKS78" s="64"/>
      <c r="MKT78" s="64"/>
      <c r="MKU78" s="64"/>
      <c r="MKV78" s="64"/>
      <c r="MKW78" s="64"/>
      <c r="MKX78" s="64"/>
      <c r="MKY78" s="64"/>
      <c r="MKZ78" s="64"/>
      <c r="MLA78" s="64"/>
      <c r="MLB78" s="64"/>
      <c r="MLC78" s="64"/>
      <c r="MLD78" s="64"/>
      <c r="MLE78" s="64"/>
      <c r="MLF78" s="64"/>
      <c r="MLG78" s="64"/>
      <c r="MLH78" s="64"/>
      <c r="MLI78" s="64"/>
      <c r="MLJ78" s="64"/>
      <c r="MLK78" s="64"/>
      <c r="MLL78" s="64"/>
      <c r="MLM78" s="64"/>
      <c r="MLN78" s="64"/>
      <c r="MLO78" s="64"/>
      <c r="MLP78" s="64"/>
      <c r="MLQ78" s="64"/>
      <c r="MLR78" s="64"/>
      <c r="MLS78" s="64"/>
      <c r="MLT78" s="64"/>
      <c r="MLU78" s="64"/>
      <c r="MLV78" s="64"/>
      <c r="MLW78" s="64"/>
      <c r="MLX78" s="64"/>
      <c r="MLY78" s="64"/>
      <c r="MLZ78" s="64"/>
      <c r="MMA78" s="64"/>
      <c r="MMB78" s="64"/>
      <c r="MMC78" s="64"/>
      <c r="MMD78" s="64"/>
      <c r="MME78" s="64"/>
      <c r="MMF78" s="64"/>
      <c r="MMG78" s="64"/>
      <c r="MMH78" s="64"/>
      <c r="MMI78" s="64"/>
      <c r="MMJ78" s="64"/>
      <c r="MMK78" s="64"/>
      <c r="MML78" s="64"/>
      <c r="MMM78" s="64"/>
      <c r="MMN78" s="64"/>
      <c r="MMO78" s="64"/>
      <c r="MMP78" s="64"/>
      <c r="MMQ78" s="64"/>
      <c r="MMR78" s="64"/>
      <c r="MMS78" s="64"/>
      <c r="MMT78" s="64"/>
      <c r="MMU78" s="64"/>
      <c r="MMV78" s="64"/>
      <c r="MMW78" s="64"/>
      <c r="MMX78" s="64"/>
      <c r="MMY78" s="64"/>
      <c r="MMZ78" s="64"/>
      <c r="MNA78" s="64"/>
      <c r="MNB78" s="64"/>
      <c r="MNC78" s="64"/>
      <c r="MND78" s="64"/>
      <c r="MNE78" s="64"/>
      <c r="MNF78" s="64"/>
      <c r="MNG78" s="64"/>
      <c r="MNH78" s="64"/>
      <c r="MNI78" s="64"/>
      <c r="MNJ78" s="64"/>
      <c r="MNK78" s="64"/>
      <c r="MNL78" s="64"/>
      <c r="MNM78" s="64"/>
      <c r="MNN78" s="64"/>
      <c r="MNO78" s="64"/>
      <c r="MNP78" s="64"/>
      <c r="MNQ78" s="64"/>
      <c r="MNR78" s="64"/>
      <c r="MNS78" s="64"/>
      <c r="MNT78" s="64"/>
      <c r="MNU78" s="64"/>
      <c r="MNV78" s="64"/>
      <c r="MNW78" s="64"/>
      <c r="MNX78" s="64"/>
      <c r="MNY78" s="64"/>
      <c r="MNZ78" s="64"/>
      <c r="MOA78" s="64"/>
      <c r="MOB78" s="64"/>
      <c r="MOC78" s="64"/>
      <c r="MOD78" s="64"/>
      <c r="MOE78" s="64"/>
      <c r="MOF78" s="64"/>
      <c r="MOG78" s="64"/>
      <c r="MOH78" s="64"/>
      <c r="MOI78" s="64"/>
      <c r="MOJ78" s="64"/>
      <c r="MOK78" s="64"/>
      <c r="MOL78" s="64"/>
      <c r="MOM78" s="64"/>
      <c r="MON78" s="64"/>
      <c r="MOO78" s="64"/>
      <c r="MOP78" s="64"/>
      <c r="MOQ78" s="64"/>
      <c r="MOR78" s="64"/>
      <c r="MOS78" s="64"/>
      <c r="MOT78" s="64"/>
      <c r="MOU78" s="64"/>
      <c r="MOV78" s="64"/>
      <c r="MOW78" s="64"/>
      <c r="MOX78" s="64"/>
      <c r="MOY78" s="64"/>
      <c r="MOZ78" s="64"/>
      <c r="MPA78" s="64"/>
      <c r="MPB78" s="64"/>
      <c r="MPC78" s="64"/>
      <c r="MPD78" s="64"/>
      <c r="MPE78" s="64"/>
      <c r="MPF78" s="64"/>
      <c r="MPG78" s="64"/>
      <c r="MPH78" s="64"/>
      <c r="MPI78" s="64"/>
      <c r="MPJ78" s="64"/>
      <c r="MPK78" s="64"/>
      <c r="MPL78" s="64"/>
      <c r="MPM78" s="64"/>
      <c r="MPN78" s="64"/>
      <c r="MPO78" s="64"/>
      <c r="MPP78" s="64"/>
      <c r="MPQ78" s="64"/>
      <c r="MPR78" s="64"/>
      <c r="MPS78" s="64"/>
      <c r="MPT78" s="64"/>
      <c r="MPU78" s="64"/>
      <c r="MPV78" s="64"/>
      <c r="MPW78" s="64"/>
      <c r="MPX78" s="64"/>
      <c r="MPY78" s="64"/>
      <c r="MPZ78" s="64"/>
      <c r="MQA78" s="64"/>
      <c r="MQB78" s="64"/>
      <c r="MQC78" s="64"/>
      <c r="MQD78" s="64"/>
      <c r="MQE78" s="64"/>
      <c r="MQF78" s="64"/>
      <c r="MQG78" s="64"/>
      <c r="MQH78" s="64"/>
      <c r="MQI78" s="64"/>
      <c r="MQJ78" s="64"/>
      <c r="MQK78" s="64"/>
      <c r="MQL78" s="64"/>
      <c r="MQM78" s="64"/>
      <c r="MQN78" s="64"/>
      <c r="MQO78" s="64"/>
      <c r="MQP78" s="64"/>
      <c r="MQQ78" s="64"/>
      <c r="MQR78" s="64"/>
      <c r="MQS78" s="64"/>
      <c r="MQT78" s="64"/>
      <c r="MQU78" s="64"/>
      <c r="MQV78" s="64"/>
      <c r="MQW78" s="64"/>
      <c r="MQX78" s="64"/>
      <c r="MQY78" s="64"/>
      <c r="MQZ78" s="64"/>
      <c r="MRA78" s="64"/>
      <c r="MRB78" s="64"/>
      <c r="MRC78" s="64"/>
      <c r="MRD78" s="64"/>
      <c r="MRE78" s="64"/>
      <c r="MRF78" s="64"/>
      <c r="MRG78" s="64"/>
      <c r="MRH78" s="64"/>
      <c r="MRI78" s="64"/>
      <c r="MRJ78" s="64"/>
      <c r="MRK78" s="64"/>
      <c r="MRL78" s="64"/>
      <c r="MRM78" s="64"/>
      <c r="MRN78" s="64"/>
      <c r="MRO78" s="64"/>
      <c r="MRP78" s="64"/>
      <c r="MRQ78" s="64"/>
      <c r="MRR78" s="64"/>
      <c r="MRS78" s="64"/>
      <c r="MRT78" s="64"/>
      <c r="MRU78" s="64"/>
      <c r="MRV78" s="64"/>
      <c r="MRW78" s="64"/>
      <c r="MRX78" s="64"/>
      <c r="MRY78" s="64"/>
      <c r="MRZ78" s="64"/>
      <c r="MSA78" s="64"/>
      <c r="MSB78" s="64"/>
      <c r="MSC78" s="64"/>
      <c r="MSD78" s="64"/>
      <c r="MSE78" s="64"/>
      <c r="MSF78" s="64"/>
      <c r="MSG78" s="64"/>
      <c r="MSH78" s="64"/>
      <c r="MSI78" s="64"/>
      <c r="MSJ78" s="64"/>
      <c r="MSK78" s="64"/>
      <c r="MSL78" s="64"/>
      <c r="MSM78" s="64"/>
      <c r="MSN78" s="64"/>
      <c r="MSO78" s="64"/>
      <c r="MSP78" s="64"/>
      <c r="MSQ78" s="64"/>
      <c r="MSR78" s="64"/>
      <c r="MSS78" s="64"/>
      <c r="MST78" s="64"/>
      <c r="MSU78" s="64"/>
      <c r="MSV78" s="64"/>
      <c r="MSW78" s="64"/>
      <c r="MSX78" s="64"/>
      <c r="MSY78" s="64"/>
      <c r="MSZ78" s="64"/>
      <c r="MTA78" s="64"/>
      <c r="MTB78" s="64"/>
      <c r="MTC78" s="64"/>
      <c r="MTD78" s="64"/>
      <c r="MTE78" s="64"/>
      <c r="MTF78" s="64"/>
      <c r="MTG78" s="64"/>
      <c r="MTH78" s="64"/>
      <c r="MTI78" s="64"/>
      <c r="MTJ78" s="64"/>
      <c r="MTK78" s="64"/>
      <c r="MTL78" s="64"/>
      <c r="MTM78" s="64"/>
      <c r="MTN78" s="64"/>
      <c r="MTO78" s="64"/>
      <c r="MTP78" s="64"/>
      <c r="MTQ78" s="64"/>
      <c r="MTR78" s="64"/>
      <c r="MTS78" s="64"/>
      <c r="MTT78" s="64"/>
      <c r="MTU78" s="64"/>
      <c r="MTV78" s="64"/>
      <c r="MTW78" s="64"/>
      <c r="MTX78" s="64"/>
      <c r="MTY78" s="64"/>
      <c r="MTZ78" s="64"/>
      <c r="MUA78" s="64"/>
      <c r="MUB78" s="64"/>
      <c r="MUC78" s="64"/>
      <c r="MUD78" s="64"/>
      <c r="MUE78" s="64"/>
      <c r="MUF78" s="64"/>
      <c r="MUG78" s="64"/>
      <c r="MUH78" s="64"/>
      <c r="MUI78" s="64"/>
      <c r="MUJ78" s="64"/>
      <c r="MUK78" s="64"/>
      <c r="MUL78" s="64"/>
      <c r="MUM78" s="64"/>
      <c r="MUN78" s="64"/>
      <c r="MUO78" s="64"/>
      <c r="MUP78" s="64"/>
      <c r="MUQ78" s="64"/>
      <c r="MUR78" s="64"/>
      <c r="MUS78" s="64"/>
      <c r="MUT78" s="64"/>
      <c r="MUU78" s="64"/>
      <c r="MUV78" s="64"/>
      <c r="MUW78" s="64"/>
      <c r="MUX78" s="64"/>
      <c r="MUY78" s="64"/>
      <c r="MUZ78" s="64"/>
      <c r="MVA78" s="64"/>
      <c r="MVB78" s="64"/>
      <c r="MVC78" s="64"/>
      <c r="MVD78" s="64"/>
      <c r="MVE78" s="64"/>
      <c r="MVF78" s="64"/>
      <c r="MVG78" s="64"/>
      <c r="MVH78" s="64"/>
      <c r="MVI78" s="64"/>
      <c r="MVJ78" s="64"/>
      <c r="MVK78" s="64"/>
      <c r="MVL78" s="64"/>
      <c r="MVM78" s="64"/>
      <c r="MVN78" s="64"/>
      <c r="MVO78" s="64"/>
      <c r="MVP78" s="64"/>
      <c r="MVQ78" s="64"/>
      <c r="MVR78" s="64"/>
      <c r="MVS78" s="64"/>
      <c r="MVT78" s="64"/>
      <c r="MVU78" s="64"/>
      <c r="MVV78" s="64"/>
      <c r="MVW78" s="64"/>
      <c r="MVX78" s="64"/>
      <c r="MVY78" s="64"/>
      <c r="MVZ78" s="64"/>
      <c r="MWA78" s="64"/>
      <c r="MWB78" s="64"/>
      <c r="MWC78" s="64"/>
      <c r="MWD78" s="64"/>
      <c r="MWE78" s="64"/>
      <c r="MWF78" s="64"/>
      <c r="MWG78" s="64"/>
      <c r="MWH78" s="64"/>
      <c r="MWI78" s="64"/>
      <c r="MWJ78" s="64"/>
      <c r="MWK78" s="64"/>
      <c r="MWL78" s="64"/>
      <c r="MWM78" s="64"/>
      <c r="MWN78" s="64"/>
      <c r="MWO78" s="64"/>
      <c r="MWP78" s="64"/>
      <c r="MWQ78" s="64"/>
      <c r="MWR78" s="64"/>
      <c r="MWS78" s="64"/>
      <c r="MWT78" s="64"/>
      <c r="MWU78" s="64"/>
      <c r="MWV78" s="64"/>
      <c r="MWW78" s="64"/>
      <c r="MWX78" s="64"/>
      <c r="MWY78" s="64"/>
      <c r="MWZ78" s="64"/>
      <c r="MXA78" s="64"/>
      <c r="MXB78" s="64"/>
      <c r="MXC78" s="64"/>
      <c r="MXD78" s="64"/>
      <c r="MXE78" s="64"/>
      <c r="MXF78" s="64"/>
      <c r="MXG78" s="64"/>
      <c r="MXH78" s="64"/>
      <c r="MXI78" s="64"/>
      <c r="MXJ78" s="64"/>
      <c r="MXK78" s="64"/>
      <c r="MXL78" s="64"/>
      <c r="MXM78" s="64"/>
      <c r="MXN78" s="64"/>
      <c r="MXO78" s="64"/>
      <c r="MXP78" s="64"/>
      <c r="MXQ78" s="64"/>
      <c r="MXR78" s="64"/>
      <c r="MXS78" s="64"/>
      <c r="MXT78" s="64"/>
      <c r="MXU78" s="64"/>
      <c r="MXV78" s="64"/>
      <c r="MXW78" s="64"/>
      <c r="MXX78" s="64"/>
      <c r="MXY78" s="64"/>
      <c r="MXZ78" s="64"/>
      <c r="MYA78" s="64"/>
      <c r="MYB78" s="64"/>
      <c r="MYC78" s="64"/>
      <c r="MYD78" s="64"/>
      <c r="MYE78" s="64"/>
      <c r="MYF78" s="64"/>
      <c r="MYG78" s="64"/>
      <c r="MYH78" s="64"/>
      <c r="MYI78" s="64"/>
      <c r="MYJ78" s="64"/>
      <c r="MYK78" s="64"/>
      <c r="MYL78" s="64"/>
      <c r="MYM78" s="64"/>
      <c r="MYN78" s="64"/>
      <c r="MYO78" s="64"/>
      <c r="MYP78" s="64"/>
      <c r="MYQ78" s="64"/>
      <c r="MYR78" s="64"/>
      <c r="MYS78" s="64"/>
      <c r="MYT78" s="64"/>
      <c r="MYU78" s="64"/>
      <c r="MYV78" s="64"/>
      <c r="MYW78" s="64"/>
      <c r="MYX78" s="64"/>
      <c r="MYY78" s="64"/>
      <c r="MYZ78" s="64"/>
      <c r="MZA78" s="64"/>
      <c r="MZB78" s="64"/>
      <c r="MZC78" s="64"/>
      <c r="MZD78" s="64"/>
      <c r="MZE78" s="64"/>
      <c r="MZF78" s="64"/>
      <c r="MZG78" s="64"/>
      <c r="MZH78" s="64"/>
      <c r="MZI78" s="64"/>
      <c r="MZJ78" s="64"/>
      <c r="MZK78" s="64"/>
      <c r="MZL78" s="64"/>
      <c r="MZM78" s="64"/>
      <c r="MZN78" s="64"/>
      <c r="MZO78" s="64"/>
      <c r="MZP78" s="64"/>
      <c r="MZQ78" s="64"/>
      <c r="MZR78" s="64"/>
      <c r="MZS78" s="64"/>
      <c r="MZT78" s="64"/>
      <c r="MZU78" s="64"/>
      <c r="MZV78" s="64"/>
      <c r="MZW78" s="64"/>
      <c r="MZX78" s="64"/>
      <c r="MZY78" s="64"/>
      <c r="MZZ78" s="64"/>
      <c r="NAA78" s="64"/>
      <c r="NAB78" s="64"/>
      <c r="NAC78" s="64"/>
      <c r="NAD78" s="64"/>
      <c r="NAE78" s="64"/>
      <c r="NAF78" s="64"/>
      <c r="NAG78" s="64"/>
      <c r="NAH78" s="64"/>
      <c r="NAI78" s="64"/>
      <c r="NAJ78" s="64"/>
      <c r="NAK78" s="64"/>
      <c r="NAL78" s="64"/>
      <c r="NAM78" s="64"/>
      <c r="NAN78" s="64"/>
      <c r="NAO78" s="64"/>
      <c r="NAP78" s="64"/>
      <c r="NAQ78" s="64"/>
      <c r="NAR78" s="64"/>
      <c r="NAS78" s="64"/>
      <c r="NAT78" s="64"/>
      <c r="NAU78" s="64"/>
      <c r="NAV78" s="64"/>
      <c r="NAW78" s="64"/>
      <c r="NAX78" s="64"/>
      <c r="NAY78" s="64"/>
      <c r="NAZ78" s="64"/>
      <c r="NBA78" s="64"/>
      <c r="NBB78" s="64"/>
      <c r="NBC78" s="64"/>
      <c r="NBD78" s="64"/>
      <c r="NBE78" s="64"/>
      <c r="NBF78" s="64"/>
      <c r="NBG78" s="64"/>
      <c r="NBH78" s="64"/>
      <c r="NBI78" s="64"/>
      <c r="NBJ78" s="64"/>
      <c r="NBK78" s="64"/>
      <c r="NBL78" s="64"/>
      <c r="NBM78" s="64"/>
      <c r="NBN78" s="64"/>
      <c r="NBO78" s="64"/>
      <c r="NBP78" s="64"/>
      <c r="NBQ78" s="64"/>
      <c r="NBR78" s="64"/>
      <c r="NBS78" s="64"/>
      <c r="NBT78" s="64"/>
      <c r="NBU78" s="64"/>
      <c r="NBV78" s="64"/>
      <c r="NBW78" s="64"/>
      <c r="NBX78" s="64"/>
      <c r="NBY78" s="64"/>
      <c r="NBZ78" s="64"/>
      <c r="NCA78" s="64"/>
      <c r="NCB78" s="64"/>
      <c r="NCC78" s="64"/>
      <c r="NCD78" s="64"/>
      <c r="NCE78" s="64"/>
      <c r="NCF78" s="64"/>
      <c r="NCG78" s="64"/>
      <c r="NCH78" s="64"/>
      <c r="NCI78" s="64"/>
      <c r="NCJ78" s="64"/>
      <c r="NCK78" s="64"/>
      <c r="NCL78" s="64"/>
      <c r="NCM78" s="64"/>
      <c r="NCN78" s="64"/>
      <c r="NCO78" s="64"/>
      <c r="NCP78" s="64"/>
      <c r="NCQ78" s="64"/>
      <c r="NCR78" s="64"/>
      <c r="NCS78" s="64"/>
      <c r="NCT78" s="64"/>
      <c r="NCU78" s="64"/>
      <c r="NCV78" s="64"/>
      <c r="NCW78" s="64"/>
      <c r="NCX78" s="64"/>
      <c r="NCY78" s="64"/>
      <c r="NCZ78" s="64"/>
      <c r="NDA78" s="64"/>
      <c r="NDB78" s="64"/>
      <c r="NDC78" s="64"/>
      <c r="NDD78" s="64"/>
      <c r="NDE78" s="64"/>
      <c r="NDF78" s="64"/>
      <c r="NDG78" s="64"/>
      <c r="NDH78" s="64"/>
      <c r="NDI78" s="64"/>
      <c r="NDJ78" s="64"/>
      <c r="NDK78" s="64"/>
      <c r="NDL78" s="64"/>
      <c r="NDM78" s="64"/>
      <c r="NDN78" s="64"/>
      <c r="NDO78" s="64"/>
      <c r="NDP78" s="64"/>
      <c r="NDQ78" s="64"/>
      <c r="NDR78" s="64"/>
      <c r="NDS78" s="64"/>
      <c r="NDT78" s="64"/>
      <c r="NDU78" s="64"/>
      <c r="NDV78" s="64"/>
      <c r="NDW78" s="64"/>
      <c r="NDX78" s="64"/>
      <c r="NDY78" s="64"/>
      <c r="NDZ78" s="64"/>
      <c r="NEA78" s="64"/>
      <c r="NEB78" s="64"/>
      <c r="NEC78" s="64"/>
      <c r="NED78" s="64"/>
      <c r="NEE78" s="64"/>
      <c r="NEF78" s="64"/>
      <c r="NEG78" s="64"/>
      <c r="NEH78" s="64"/>
      <c r="NEI78" s="64"/>
      <c r="NEJ78" s="64"/>
      <c r="NEK78" s="64"/>
      <c r="NEL78" s="64"/>
      <c r="NEM78" s="64"/>
      <c r="NEN78" s="64"/>
      <c r="NEO78" s="64"/>
      <c r="NEP78" s="64"/>
      <c r="NEQ78" s="64"/>
      <c r="NER78" s="64"/>
      <c r="NES78" s="64"/>
      <c r="NET78" s="64"/>
      <c r="NEU78" s="64"/>
      <c r="NEV78" s="64"/>
      <c r="NEW78" s="64"/>
      <c r="NEX78" s="64"/>
      <c r="NEY78" s="64"/>
      <c r="NEZ78" s="64"/>
      <c r="NFA78" s="64"/>
      <c r="NFB78" s="64"/>
      <c r="NFC78" s="64"/>
      <c r="NFD78" s="64"/>
      <c r="NFE78" s="64"/>
      <c r="NFF78" s="64"/>
      <c r="NFG78" s="64"/>
      <c r="NFH78" s="64"/>
      <c r="NFI78" s="64"/>
      <c r="NFJ78" s="64"/>
      <c r="NFK78" s="64"/>
      <c r="NFL78" s="64"/>
      <c r="NFM78" s="64"/>
      <c r="NFN78" s="64"/>
      <c r="NFO78" s="64"/>
      <c r="NFP78" s="64"/>
      <c r="NFQ78" s="64"/>
      <c r="NFR78" s="64"/>
      <c r="NFS78" s="64"/>
      <c r="NFT78" s="64"/>
      <c r="NFU78" s="64"/>
      <c r="NFV78" s="64"/>
      <c r="NFW78" s="64"/>
      <c r="NFX78" s="64"/>
      <c r="NFY78" s="64"/>
      <c r="NFZ78" s="64"/>
      <c r="NGA78" s="64"/>
      <c r="NGB78" s="64"/>
      <c r="NGC78" s="64"/>
      <c r="NGD78" s="64"/>
      <c r="NGE78" s="64"/>
      <c r="NGF78" s="64"/>
      <c r="NGG78" s="64"/>
      <c r="NGH78" s="64"/>
      <c r="NGI78" s="64"/>
      <c r="NGJ78" s="64"/>
      <c r="NGK78" s="64"/>
      <c r="NGL78" s="64"/>
      <c r="NGM78" s="64"/>
      <c r="NGN78" s="64"/>
      <c r="NGO78" s="64"/>
      <c r="NGP78" s="64"/>
      <c r="NGQ78" s="64"/>
      <c r="NGR78" s="64"/>
      <c r="NGS78" s="64"/>
      <c r="NGT78" s="64"/>
      <c r="NGU78" s="64"/>
      <c r="NGV78" s="64"/>
      <c r="NGW78" s="64"/>
      <c r="NGX78" s="64"/>
      <c r="NGY78" s="64"/>
      <c r="NGZ78" s="64"/>
      <c r="NHA78" s="64"/>
      <c r="NHB78" s="64"/>
      <c r="NHC78" s="64"/>
      <c r="NHD78" s="64"/>
      <c r="NHE78" s="64"/>
      <c r="NHF78" s="64"/>
      <c r="NHG78" s="64"/>
      <c r="NHH78" s="64"/>
      <c r="NHI78" s="64"/>
      <c r="NHJ78" s="64"/>
      <c r="NHK78" s="64"/>
      <c r="NHL78" s="64"/>
      <c r="NHM78" s="64"/>
      <c r="NHN78" s="64"/>
      <c r="NHO78" s="64"/>
      <c r="NHP78" s="64"/>
      <c r="NHQ78" s="64"/>
      <c r="NHR78" s="64"/>
      <c r="NHS78" s="64"/>
      <c r="NHT78" s="64"/>
      <c r="NHU78" s="64"/>
      <c r="NHV78" s="64"/>
      <c r="NHW78" s="64"/>
      <c r="NHX78" s="64"/>
      <c r="NHY78" s="64"/>
      <c r="NHZ78" s="64"/>
      <c r="NIA78" s="64"/>
      <c r="NIB78" s="64"/>
      <c r="NIC78" s="64"/>
      <c r="NID78" s="64"/>
      <c r="NIE78" s="64"/>
      <c r="NIF78" s="64"/>
      <c r="NIG78" s="64"/>
      <c r="NIH78" s="64"/>
      <c r="NII78" s="64"/>
      <c r="NIJ78" s="64"/>
      <c r="NIK78" s="64"/>
      <c r="NIL78" s="64"/>
      <c r="NIM78" s="64"/>
      <c r="NIN78" s="64"/>
      <c r="NIO78" s="64"/>
      <c r="NIP78" s="64"/>
      <c r="NIQ78" s="64"/>
      <c r="NIR78" s="64"/>
      <c r="NIS78" s="64"/>
      <c r="NIT78" s="64"/>
      <c r="NIU78" s="64"/>
      <c r="NIV78" s="64"/>
      <c r="NIW78" s="64"/>
      <c r="NIX78" s="64"/>
      <c r="NIY78" s="64"/>
      <c r="NIZ78" s="64"/>
      <c r="NJA78" s="64"/>
      <c r="NJB78" s="64"/>
      <c r="NJC78" s="64"/>
      <c r="NJD78" s="64"/>
      <c r="NJE78" s="64"/>
      <c r="NJF78" s="64"/>
      <c r="NJG78" s="64"/>
      <c r="NJH78" s="64"/>
      <c r="NJI78" s="64"/>
      <c r="NJJ78" s="64"/>
      <c r="NJK78" s="64"/>
      <c r="NJL78" s="64"/>
      <c r="NJM78" s="64"/>
      <c r="NJN78" s="64"/>
      <c r="NJO78" s="64"/>
      <c r="NJP78" s="64"/>
      <c r="NJQ78" s="64"/>
      <c r="NJR78" s="64"/>
      <c r="NJS78" s="64"/>
      <c r="NJT78" s="64"/>
      <c r="NJU78" s="64"/>
      <c r="NJV78" s="64"/>
      <c r="NJW78" s="64"/>
      <c r="NJX78" s="64"/>
      <c r="NJY78" s="64"/>
      <c r="NJZ78" s="64"/>
      <c r="NKA78" s="64"/>
      <c r="NKB78" s="64"/>
      <c r="NKC78" s="64"/>
      <c r="NKD78" s="64"/>
      <c r="NKE78" s="64"/>
      <c r="NKF78" s="64"/>
      <c r="NKG78" s="64"/>
      <c r="NKH78" s="64"/>
      <c r="NKI78" s="64"/>
      <c r="NKJ78" s="64"/>
      <c r="NKK78" s="64"/>
      <c r="NKL78" s="64"/>
      <c r="NKM78" s="64"/>
      <c r="NKN78" s="64"/>
      <c r="NKO78" s="64"/>
      <c r="NKP78" s="64"/>
      <c r="NKQ78" s="64"/>
      <c r="NKR78" s="64"/>
      <c r="NKS78" s="64"/>
      <c r="NKT78" s="64"/>
      <c r="NKU78" s="64"/>
      <c r="NKV78" s="64"/>
      <c r="NKW78" s="64"/>
      <c r="NKX78" s="64"/>
      <c r="NKY78" s="64"/>
      <c r="NKZ78" s="64"/>
      <c r="NLA78" s="64"/>
      <c r="NLB78" s="64"/>
      <c r="NLC78" s="64"/>
      <c r="NLD78" s="64"/>
      <c r="NLE78" s="64"/>
      <c r="NLF78" s="64"/>
      <c r="NLG78" s="64"/>
      <c r="NLH78" s="64"/>
      <c r="NLI78" s="64"/>
      <c r="NLJ78" s="64"/>
      <c r="NLK78" s="64"/>
      <c r="NLL78" s="64"/>
      <c r="NLM78" s="64"/>
      <c r="NLN78" s="64"/>
      <c r="NLO78" s="64"/>
      <c r="NLP78" s="64"/>
      <c r="NLQ78" s="64"/>
      <c r="NLR78" s="64"/>
      <c r="NLS78" s="64"/>
      <c r="NLT78" s="64"/>
      <c r="NLU78" s="64"/>
      <c r="NLV78" s="64"/>
      <c r="NLW78" s="64"/>
      <c r="NLX78" s="64"/>
      <c r="NLY78" s="64"/>
      <c r="NLZ78" s="64"/>
      <c r="NMA78" s="64"/>
      <c r="NMB78" s="64"/>
      <c r="NMC78" s="64"/>
      <c r="NMD78" s="64"/>
      <c r="NME78" s="64"/>
      <c r="NMF78" s="64"/>
      <c r="NMG78" s="64"/>
      <c r="NMH78" s="64"/>
      <c r="NMI78" s="64"/>
      <c r="NMJ78" s="64"/>
      <c r="NMK78" s="64"/>
      <c r="NML78" s="64"/>
      <c r="NMM78" s="64"/>
      <c r="NMN78" s="64"/>
      <c r="NMO78" s="64"/>
      <c r="NMP78" s="64"/>
      <c r="NMQ78" s="64"/>
      <c r="NMR78" s="64"/>
      <c r="NMS78" s="64"/>
      <c r="NMT78" s="64"/>
      <c r="NMU78" s="64"/>
      <c r="NMV78" s="64"/>
      <c r="NMW78" s="64"/>
      <c r="NMX78" s="64"/>
      <c r="NMY78" s="64"/>
      <c r="NMZ78" s="64"/>
      <c r="NNA78" s="64"/>
      <c r="NNB78" s="64"/>
      <c r="NNC78" s="64"/>
      <c r="NND78" s="64"/>
      <c r="NNE78" s="64"/>
      <c r="NNF78" s="64"/>
      <c r="NNG78" s="64"/>
      <c r="NNH78" s="64"/>
      <c r="NNI78" s="64"/>
      <c r="NNJ78" s="64"/>
      <c r="NNK78" s="64"/>
      <c r="NNL78" s="64"/>
      <c r="NNM78" s="64"/>
      <c r="NNN78" s="64"/>
      <c r="NNO78" s="64"/>
      <c r="NNP78" s="64"/>
      <c r="NNQ78" s="64"/>
      <c r="NNR78" s="64"/>
      <c r="NNS78" s="64"/>
      <c r="NNT78" s="64"/>
      <c r="NNU78" s="64"/>
      <c r="NNV78" s="64"/>
      <c r="NNW78" s="64"/>
      <c r="NNX78" s="64"/>
      <c r="NNY78" s="64"/>
      <c r="NNZ78" s="64"/>
      <c r="NOA78" s="64"/>
      <c r="NOB78" s="64"/>
      <c r="NOC78" s="64"/>
      <c r="NOD78" s="64"/>
      <c r="NOE78" s="64"/>
      <c r="NOF78" s="64"/>
      <c r="NOG78" s="64"/>
      <c r="NOH78" s="64"/>
      <c r="NOI78" s="64"/>
      <c r="NOJ78" s="64"/>
      <c r="NOK78" s="64"/>
      <c r="NOL78" s="64"/>
      <c r="NOM78" s="64"/>
      <c r="NON78" s="64"/>
      <c r="NOO78" s="64"/>
      <c r="NOP78" s="64"/>
      <c r="NOQ78" s="64"/>
      <c r="NOR78" s="64"/>
      <c r="NOS78" s="64"/>
      <c r="NOT78" s="64"/>
      <c r="NOU78" s="64"/>
      <c r="NOV78" s="64"/>
      <c r="NOW78" s="64"/>
      <c r="NOX78" s="64"/>
      <c r="NOY78" s="64"/>
      <c r="NOZ78" s="64"/>
      <c r="NPA78" s="64"/>
      <c r="NPB78" s="64"/>
      <c r="NPC78" s="64"/>
      <c r="NPD78" s="64"/>
      <c r="NPE78" s="64"/>
      <c r="NPF78" s="64"/>
      <c r="NPG78" s="64"/>
      <c r="NPH78" s="64"/>
      <c r="NPI78" s="64"/>
      <c r="NPJ78" s="64"/>
      <c r="NPK78" s="64"/>
      <c r="NPL78" s="64"/>
      <c r="NPM78" s="64"/>
      <c r="NPN78" s="64"/>
      <c r="NPO78" s="64"/>
      <c r="NPP78" s="64"/>
      <c r="NPQ78" s="64"/>
      <c r="NPR78" s="64"/>
      <c r="NPS78" s="64"/>
      <c r="NPT78" s="64"/>
      <c r="NPU78" s="64"/>
      <c r="NPV78" s="64"/>
      <c r="NPW78" s="64"/>
      <c r="NPX78" s="64"/>
      <c r="NPY78" s="64"/>
      <c r="NPZ78" s="64"/>
      <c r="NQA78" s="64"/>
      <c r="NQB78" s="64"/>
      <c r="NQC78" s="64"/>
      <c r="NQD78" s="64"/>
      <c r="NQE78" s="64"/>
      <c r="NQF78" s="64"/>
      <c r="NQG78" s="64"/>
      <c r="NQH78" s="64"/>
      <c r="NQI78" s="64"/>
      <c r="NQJ78" s="64"/>
      <c r="NQK78" s="64"/>
      <c r="NQL78" s="64"/>
      <c r="NQM78" s="64"/>
      <c r="NQN78" s="64"/>
      <c r="NQO78" s="64"/>
      <c r="NQP78" s="64"/>
      <c r="NQQ78" s="64"/>
      <c r="NQR78" s="64"/>
      <c r="NQS78" s="64"/>
      <c r="NQT78" s="64"/>
      <c r="NQU78" s="64"/>
      <c r="NQV78" s="64"/>
      <c r="NQW78" s="64"/>
      <c r="NQX78" s="64"/>
      <c r="NQY78" s="64"/>
      <c r="NQZ78" s="64"/>
      <c r="NRA78" s="64"/>
      <c r="NRB78" s="64"/>
      <c r="NRC78" s="64"/>
      <c r="NRD78" s="64"/>
      <c r="NRE78" s="64"/>
      <c r="NRF78" s="64"/>
      <c r="NRG78" s="64"/>
      <c r="NRH78" s="64"/>
      <c r="NRI78" s="64"/>
      <c r="NRJ78" s="64"/>
      <c r="NRK78" s="64"/>
      <c r="NRL78" s="64"/>
      <c r="NRM78" s="64"/>
      <c r="NRN78" s="64"/>
      <c r="NRO78" s="64"/>
      <c r="NRP78" s="64"/>
      <c r="NRQ78" s="64"/>
      <c r="NRR78" s="64"/>
      <c r="NRS78" s="64"/>
      <c r="NRT78" s="64"/>
      <c r="NRU78" s="64"/>
      <c r="NRV78" s="64"/>
      <c r="NRW78" s="64"/>
      <c r="NRX78" s="64"/>
      <c r="NRY78" s="64"/>
      <c r="NRZ78" s="64"/>
      <c r="NSA78" s="64"/>
      <c r="NSB78" s="64"/>
      <c r="NSC78" s="64"/>
      <c r="NSD78" s="64"/>
      <c r="NSE78" s="64"/>
      <c r="NSF78" s="64"/>
      <c r="NSG78" s="64"/>
      <c r="NSH78" s="64"/>
      <c r="NSI78" s="64"/>
      <c r="NSJ78" s="64"/>
      <c r="NSK78" s="64"/>
      <c r="NSL78" s="64"/>
      <c r="NSM78" s="64"/>
      <c r="NSN78" s="64"/>
      <c r="NSO78" s="64"/>
      <c r="NSP78" s="64"/>
      <c r="NSQ78" s="64"/>
      <c r="NSR78" s="64"/>
      <c r="NSS78" s="64"/>
      <c r="NST78" s="64"/>
      <c r="NSU78" s="64"/>
      <c r="NSV78" s="64"/>
      <c r="NSW78" s="64"/>
      <c r="NSX78" s="64"/>
      <c r="NSY78" s="64"/>
      <c r="NSZ78" s="64"/>
      <c r="NTA78" s="64"/>
      <c r="NTB78" s="64"/>
      <c r="NTC78" s="64"/>
      <c r="NTD78" s="64"/>
      <c r="NTE78" s="64"/>
      <c r="NTF78" s="64"/>
      <c r="NTG78" s="64"/>
      <c r="NTH78" s="64"/>
      <c r="NTI78" s="64"/>
      <c r="NTJ78" s="64"/>
      <c r="NTK78" s="64"/>
      <c r="NTL78" s="64"/>
      <c r="NTM78" s="64"/>
      <c r="NTN78" s="64"/>
      <c r="NTO78" s="64"/>
      <c r="NTP78" s="64"/>
      <c r="NTQ78" s="64"/>
      <c r="NTR78" s="64"/>
      <c r="NTS78" s="64"/>
      <c r="NTT78" s="64"/>
      <c r="NTU78" s="64"/>
      <c r="NTV78" s="64"/>
      <c r="NTW78" s="64"/>
      <c r="NTX78" s="64"/>
      <c r="NTY78" s="64"/>
      <c r="NTZ78" s="64"/>
      <c r="NUA78" s="64"/>
      <c r="NUB78" s="64"/>
      <c r="NUC78" s="64"/>
      <c r="NUD78" s="64"/>
      <c r="NUE78" s="64"/>
      <c r="NUF78" s="64"/>
      <c r="NUG78" s="64"/>
      <c r="NUH78" s="64"/>
      <c r="NUI78" s="64"/>
      <c r="NUJ78" s="64"/>
      <c r="NUK78" s="64"/>
      <c r="NUL78" s="64"/>
      <c r="NUM78" s="64"/>
      <c r="NUN78" s="64"/>
      <c r="NUO78" s="64"/>
      <c r="NUP78" s="64"/>
      <c r="NUQ78" s="64"/>
      <c r="NUR78" s="64"/>
      <c r="NUS78" s="64"/>
      <c r="NUT78" s="64"/>
      <c r="NUU78" s="64"/>
      <c r="NUV78" s="64"/>
      <c r="NUW78" s="64"/>
      <c r="NUX78" s="64"/>
      <c r="NUY78" s="64"/>
      <c r="NUZ78" s="64"/>
      <c r="NVA78" s="64"/>
      <c r="NVB78" s="64"/>
      <c r="NVC78" s="64"/>
      <c r="NVD78" s="64"/>
      <c r="NVE78" s="64"/>
      <c r="NVF78" s="64"/>
      <c r="NVG78" s="64"/>
      <c r="NVH78" s="64"/>
      <c r="NVI78" s="64"/>
      <c r="NVJ78" s="64"/>
      <c r="NVK78" s="64"/>
      <c r="NVL78" s="64"/>
      <c r="NVM78" s="64"/>
      <c r="NVN78" s="64"/>
      <c r="NVO78" s="64"/>
      <c r="NVP78" s="64"/>
      <c r="NVQ78" s="64"/>
      <c r="NVR78" s="64"/>
      <c r="NVS78" s="64"/>
      <c r="NVT78" s="64"/>
      <c r="NVU78" s="64"/>
      <c r="NVV78" s="64"/>
      <c r="NVW78" s="64"/>
      <c r="NVX78" s="64"/>
      <c r="NVY78" s="64"/>
      <c r="NVZ78" s="64"/>
      <c r="NWA78" s="64"/>
      <c r="NWB78" s="64"/>
      <c r="NWC78" s="64"/>
      <c r="NWD78" s="64"/>
      <c r="NWE78" s="64"/>
      <c r="NWF78" s="64"/>
      <c r="NWG78" s="64"/>
      <c r="NWH78" s="64"/>
      <c r="NWI78" s="64"/>
      <c r="NWJ78" s="64"/>
      <c r="NWK78" s="64"/>
      <c r="NWL78" s="64"/>
      <c r="NWM78" s="64"/>
      <c r="NWN78" s="64"/>
      <c r="NWO78" s="64"/>
      <c r="NWP78" s="64"/>
      <c r="NWQ78" s="64"/>
      <c r="NWR78" s="64"/>
      <c r="NWS78" s="64"/>
      <c r="NWT78" s="64"/>
      <c r="NWU78" s="64"/>
      <c r="NWV78" s="64"/>
      <c r="NWW78" s="64"/>
      <c r="NWX78" s="64"/>
      <c r="NWY78" s="64"/>
      <c r="NWZ78" s="64"/>
      <c r="NXA78" s="64"/>
      <c r="NXB78" s="64"/>
      <c r="NXC78" s="64"/>
      <c r="NXD78" s="64"/>
      <c r="NXE78" s="64"/>
      <c r="NXF78" s="64"/>
      <c r="NXG78" s="64"/>
      <c r="NXH78" s="64"/>
      <c r="NXI78" s="64"/>
      <c r="NXJ78" s="64"/>
      <c r="NXK78" s="64"/>
      <c r="NXL78" s="64"/>
      <c r="NXM78" s="64"/>
      <c r="NXN78" s="64"/>
      <c r="NXO78" s="64"/>
      <c r="NXP78" s="64"/>
      <c r="NXQ78" s="64"/>
      <c r="NXR78" s="64"/>
      <c r="NXS78" s="64"/>
      <c r="NXT78" s="64"/>
      <c r="NXU78" s="64"/>
      <c r="NXV78" s="64"/>
      <c r="NXW78" s="64"/>
      <c r="NXX78" s="64"/>
      <c r="NXY78" s="64"/>
      <c r="NXZ78" s="64"/>
      <c r="NYA78" s="64"/>
      <c r="NYB78" s="64"/>
      <c r="NYC78" s="64"/>
      <c r="NYD78" s="64"/>
      <c r="NYE78" s="64"/>
      <c r="NYF78" s="64"/>
      <c r="NYG78" s="64"/>
      <c r="NYH78" s="64"/>
      <c r="NYI78" s="64"/>
      <c r="NYJ78" s="64"/>
      <c r="NYK78" s="64"/>
      <c r="NYL78" s="64"/>
      <c r="NYM78" s="64"/>
      <c r="NYN78" s="64"/>
      <c r="NYO78" s="64"/>
      <c r="NYP78" s="64"/>
      <c r="NYQ78" s="64"/>
      <c r="NYR78" s="64"/>
      <c r="NYS78" s="64"/>
      <c r="NYT78" s="64"/>
      <c r="NYU78" s="64"/>
      <c r="NYV78" s="64"/>
      <c r="NYW78" s="64"/>
      <c r="NYX78" s="64"/>
      <c r="NYY78" s="64"/>
      <c r="NYZ78" s="64"/>
      <c r="NZA78" s="64"/>
      <c r="NZB78" s="64"/>
      <c r="NZC78" s="64"/>
      <c r="NZD78" s="64"/>
      <c r="NZE78" s="64"/>
      <c r="NZF78" s="64"/>
      <c r="NZG78" s="64"/>
      <c r="NZH78" s="64"/>
      <c r="NZI78" s="64"/>
      <c r="NZJ78" s="64"/>
      <c r="NZK78" s="64"/>
      <c r="NZL78" s="64"/>
      <c r="NZM78" s="64"/>
      <c r="NZN78" s="64"/>
      <c r="NZO78" s="64"/>
      <c r="NZP78" s="64"/>
      <c r="NZQ78" s="64"/>
      <c r="NZR78" s="64"/>
      <c r="NZS78" s="64"/>
      <c r="NZT78" s="64"/>
      <c r="NZU78" s="64"/>
      <c r="NZV78" s="64"/>
      <c r="NZW78" s="64"/>
      <c r="NZX78" s="64"/>
      <c r="NZY78" s="64"/>
      <c r="NZZ78" s="64"/>
      <c r="OAA78" s="64"/>
      <c r="OAB78" s="64"/>
      <c r="OAC78" s="64"/>
      <c r="OAD78" s="64"/>
      <c r="OAE78" s="64"/>
      <c r="OAF78" s="64"/>
      <c r="OAG78" s="64"/>
      <c r="OAH78" s="64"/>
      <c r="OAI78" s="64"/>
      <c r="OAJ78" s="64"/>
      <c r="OAK78" s="64"/>
      <c r="OAL78" s="64"/>
      <c r="OAM78" s="64"/>
      <c r="OAN78" s="64"/>
      <c r="OAO78" s="64"/>
      <c r="OAP78" s="64"/>
      <c r="OAQ78" s="64"/>
      <c r="OAR78" s="64"/>
      <c r="OAS78" s="64"/>
      <c r="OAT78" s="64"/>
      <c r="OAU78" s="64"/>
      <c r="OAV78" s="64"/>
      <c r="OAW78" s="64"/>
      <c r="OAX78" s="64"/>
      <c r="OAY78" s="64"/>
      <c r="OAZ78" s="64"/>
      <c r="OBA78" s="64"/>
      <c r="OBB78" s="64"/>
      <c r="OBC78" s="64"/>
      <c r="OBD78" s="64"/>
      <c r="OBE78" s="64"/>
      <c r="OBF78" s="64"/>
      <c r="OBG78" s="64"/>
      <c r="OBH78" s="64"/>
      <c r="OBI78" s="64"/>
      <c r="OBJ78" s="64"/>
      <c r="OBK78" s="64"/>
      <c r="OBL78" s="64"/>
      <c r="OBM78" s="64"/>
      <c r="OBN78" s="64"/>
      <c r="OBO78" s="64"/>
      <c r="OBP78" s="64"/>
      <c r="OBQ78" s="64"/>
      <c r="OBR78" s="64"/>
      <c r="OBS78" s="64"/>
      <c r="OBT78" s="64"/>
      <c r="OBU78" s="64"/>
      <c r="OBV78" s="64"/>
      <c r="OBW78" s="64"/>
      <c r="OBX78" s="64"/>
      <c r="OBY78" s="64"/>
      <c r="OBZ78" s="64"/>
      <c r="OCA78" s="64"/>
      <c r="OCB78" s="64"/>
      <c r="OCC78" s="64"/>
      <c r="OCD78" s="64"/>
      <c r="OCE78" s="64"/>
      <c r="OCF78" s="64"/>
      <c r="OCG78" s="64"/>
      <c r="OCH78" s="64"/>
      <c r="OCI78" s="64"/>
      <c r="OCJ78" s="64"/>
      <c r="OCK78" s="64"/>
      <c r="OCL78" s="64"/>
      <c r="OCM78" s="64"/>
      <c r="OCN78" s="64"/>
      <c r="OCO78" s="64"/>
      <c r="OCP78" s="64"/>
      <c r="OCQ78" s="64"/>
      <c r="OCR78" s="64"/>
      <c r="OCS78" s="64"/>
      <c r="OCT78" s="64"/>
      <c r="OCU78" s="64"/>
      <c r="OCV78" s="64"/>
      <c r="OCW78" s="64"/>
      <c r="OCX78" s="64"/>
      <c r="OCY78" s="64"/>
      <c r="OCZ78" s="64"/>
      <c r="ODA78" s="64"/>
      <c r="ODB78" s="64"/>
      <c r="ODC78" s="64"/>
      <c r="ODD78" s="64"/>
      <c r="ODE78" s="64"/>
      <c r="ODF78" s="64"/>
      <c r="ODG78" s="64"/>
      <c r="ODH78" s="64"/>
      <c r="ODI78" s="64"/>
      <c r="ODJ78" s="64"/>
      <c r="ODK78" s="64"/>
      <c r="ODL78" s="64"/>
      <c r="ODM78" s="64"/>
      <c r="ODN78" s="64"/>
      <c r="ODO78" s="64"/>
      <c r="ODP78" s="64"/>
      <c r="ODQ78" s="64"/>
      <c r="ODR78" s="64"/>
      <c r="ODS78" s="64"/>
      <c r="ODT78" s="64"/>
      <c r="ODU78" s="64"/>
      <c r="ODV78" s="64"/>
      <c r="ODW78" s="64"/>
      <c r="ODX78" s="64"/>
      <c r="ODY78" s="64"/>
      <c r="ODZ78" s="64"/>
      <c r="OEA78" s="64"/>
      <c r="OEB78" s="64"/>
      <c r="OEC78" s="64"/>
      <c r="OED78" s="64"/>
      <c r="OEE78" s="64"/>
      <c r="OEF78" s="64"/>
      <c r="OEG78" s="64"/>
      <c r="OEH78" s="64"/>
      <c r="OEI78" s="64"/>
      <c r="OEJ78" s="64"/>
      <c r="OEK78" s="64"/>
      <c r="OEL78" s="64"/>
      <c r="OEM78" s="64"/>
      <c r="OEN78" s="64"/>
      <c r="OEO78" s="64"/>
      <c r="OEP78" s="64"/>
      <c r="OEQ78" s="64"/>
      <c r="OER78" s="64"/>
      <c r="OES78" s="64"/>
      <c r="OET78" s="64"/>
      <c r="OEU78" s="64"/>
      <c r="OEV78" s="64"/>
      <c r="OEW78" s="64"/>
      <c r="OEX78" s="64"/>
      <c r="OEY78" s="64"/>
      <c r="OEZ78" s="64"/>
      <c r="OFA78" s="64"/>
      <c r="OFB78" s="64"/>
      <c r="OFC78" s="64"/>
      <c r="OFD78" s="64"/>
      <c r="OFE78" s="64"/>
      <c r="OFF78" s="64"/>
      <c r="OFG78" s="64"/>
      <c r="OFH78" s="64"/>
      <c r="OFI78" s="64"/>
      <c r="OFJ78" s="64"/>
      <c r="OFK78" s="64"/>
      <c r="OFL78" s="64"/>
      <c r="OFM78" s="64"/>
      <c r="OFN78" s="64"/>
      <c r="OFO78" s="64"/>
      <c r="OFP78" s="64"/>
      <c r="OFQ78" s="64"/>
      <c r="OFR78" s="64"/>
      <c r="OFS78" s="64"/>
      <c r="OFT78" s="64"/>
      <c r="OFU78" s="64"/>
      <c r="OFV78" s="64"/>
      <c r="OFW78" s="64"/>
      <c r="OFX78" s="64"/>
      <c r="OFY78" s="64"/>
      <c r="OFZ78" s="64"/>
      <c r="OGA78" s="64"/>
      <c r="OGB78" s="64"/>
      <c r="OGC78" s="64"/>
      <c r="OGD78" s="64"/>
      <c r="OGE78" s="64"/>
      <c r="OGF78" s="64"/>
      <c r="OGG78" s="64"/>
      <c r="OGH78" s="64"/>
      <c r="OGI78" s="64"/>
      <c r="OGJ78" s="64"/>
      <c r="OGK78" s="64"/>
      <c r="OGL78" s="64"/>
      <c r="OGM78" s="64"/>
      <c r="OGN78" s="64"/>
      <c r="OGO78" s="64"/>
      <c r="OGP78" s="64"/>
      <c r="OGQ78" s="64"/>
      <c r="OGR78" s="64"/>
      <c r="OGS78" s="64"/>
      <c r="OGT78" s="64"/>
      <c r="OGU78" s="64"/>
      <c r="OGV78" s="64"/>
      <c r="OGW78" s="64"/>
      <c r="OGX78" s="64"/>
      <c r="OGY78" s="64"/>
      <c r="OGZ78" s="64"/>
      <c r="OHA78" s="64"/>
      <c r="OHB78" s="64"/>
      <c r="OHC78" s="64"/>
      <c r="OHD78" s="64"/>
      <c r="OHE78" s="64"/>
      <c r="OHF78" s="64"/>
      <c r="OHG78" s="64"/>
      <c r="OHH78" s="64"/>
      <c r="OHI78" s="64"/>
      <c r="OHJ78" s="64"/>
      <c r="OHK78" s="64"/>
      <c r="OHL78" s="64"/>
      <c r="OHM78" s="64"/>
      <c r="OHN78" s="64"/>
      <c r="OHO78" s="64"/>
      <c r="OHP78" s="64"/>
      <c r="OHQ78" s="64"/>
      <c r="OHR78" s="64"/>
      <c r="OHS78" s="64"/>
      <c r="OHT78" s="64"/>
      <c r="OHU78" s="64"/>
      <c r="OHV78" s="64"/>
      <c r="OHW78" s="64"/>
      <c r="OHX78" s="64"/>
      <c r="OHY78" s="64"/>
      <c r="OHZ78" s="64"/>
      <c r="OIA78" s="64"/>
      <c r="OIB78" s="64"/>
      <c r="OIC78" s="64"/>
      <c r="OID78" s="64"/>
      <c r="OIE78" s="64"/>
      <c r="OIF78" s="64"/>
      <c r="OIG78" s="64"/>
      <c r="OIH78" s="64"/>
      <c r="OII78" s="64"/>
      <c r="OIJ78" s="64"/>
      <c r="OIK78" s="64"/>
      <c r="OIL78" s="64"/>
      <c r="OIM78" s="64"/>
      <c r="OIN78" s="64"/>
      <c r="OIO78" s="64"/>
      <c r="OIP78" s="64"/>
      <c r="OIQ78" s="64"/>
      <c r="OIR78" s="64"/>
      <c r="OIS78" s="64"/>
      <c r="OIT78" s="64"/>
      <c r="OIU78" s="64"/>
      <c r="OIV78" s="64"/>
      <c r="OIW78" s="64"/>
      <c r="OIX78" s="64"/>
      <c r="OIY78" s="64"/>
      <c r="OIZ78" s="64"/>
      <c r="OJA78" s="64"/>
      <c r="OJB78" s="64"/>
      <c r="OJC78" s="64"/>
      <c r="OJD78" s="64"/>
      <c r="OJE78" s="64"/>
      <c r="OJF78" s="64"/>
      <c r="OJG78" s="64"/>
      <c r="OJH78" s="64"/>
      <c r="OJI78" s="64"/>
      <c r="OJJ78" s="64"/>
      <c r="OJK78" s="64"/>
      <c r="OJL78" s="64"/>
      <c r="OJM78" s="64"/>
      <c r="OJN78" s="64"/>
      <c r="OJO78" s="64"/>
      <c r="OJP78" s="64"/>
      <c r="OJQ78" s="64"/>
      <c r="OJR78" s="64"/>
      <c r="OJS78" s="64"/>
      <c r="OJT78" s="64"/>
      <c r="OJU78" s="64"/>
      <c r="OJV78" s="64"/>
      <c r="OJW78" s="64"/>
      <c r="OJX78" s="64"/>
      <c r="OJY78" s="64"/>
      <c r="OJZ78" s="64"/>
      <c r="OKA78" s="64"/>
      <c r="OKB78" s="64"/>
      <c r="OKC78" s="64"/>
      <c r="OKD78" s="64"/>
      <c r="OKE78" s="64"/>
      <c r="OKF78" s="64"/>
      <c r="OKG78" s="64"/>
      <c r="OKH78" s="64"/>
      <c r="OKI78" s="64"/>
      <c r="OKJ78" s="64"/>
      <c r="OKK78" s="64"/>
      <c r="OKL78" s="64"/>
      <c r="OKM78" s="64"/>
      <c r="OKN78" s="64"/>
      <c r="OKO78" s="64"/>
      <c r="OKP78" s="64"/>
      <c r="OKQ78" s="64"/>
      <c r="OKR78" s="64"/>
      <c r="OKS78" s="64"/>
      <c r="OKT78" s="64"/>
      <c r="OKU78" s="64"/>
      <c r="OKV78" s="64"/>
      <c r="OKW78" s="64"/>
      <c r="OKX78" s="64"/>
      <c r="OKY78" s="64"/>
      <c r="OKZ78" s="64"/>
      <c r="OLA78" s="64"/>
      <c r="OLB78" s="64"/>
      <c r="OLC78" s="64"/>
      <c r="OLD78" s="64"/>
      <c r="OLE78" s="64"/>
      <c r="OLF78" s="64"/>
      <c r="OLG78" s="64"/>
      <c r="OLH78" s="64"/>
      <c r="OLI78" s="64"/>
      <c r="OLJ78" s="64"/>
      <c r="OLK78" s="64"/>
      <c r="OLL78" s="64"/>
      <c r="OLM78" s="64"/>
      <c r="OLN78" s="64"/>
      <c r="OLO78" s="64"/>
      <c r="OLP78" s="64"/>
      <c r="OLQ78" s="64"/>
      <c r="OLR78" s="64"/>
      <c r="OLS78" s="64"/>
      <c r="OLT78" s="64"/>
      <c r="OLU78" s="64"/>
      <c r="OLV78" s="64"/>
      <c r="OLW78" s="64"/>
      <c r="OLX78" s="64"/>
      <c r="OLY78" s="64"/>
      <c r="OLZ78" s="64"/>
      <c r="OMA78" s="64"/>
      <c r="OMB78" s="64"/>
      <c r="OMC78" s="64"/>
      <c r="OMD78" s="64"/>
      <c r="OME78" s="64"/>
      <c r="OMF78" s="64"/>
      <c r="OMG78" s="64"/>
      <c r="OMH78" s="64"/>
      <c r="OMI78" s="64"/>
      <c r="OMJ78" s="64"/>
      <c r="OMK78" s="64"/>
      <c r="OML78" s="64"/>
      <c r="OMM78" s="64"/>
      <c r="OMN78" s="64"/>
      <c r="OMO78" s="64"/>
      <c r="OMP78" s="64"/>
      <c r="OMQ78" s="64"/>
      <c r="OMR78" s="64"/>
      <c r="OMS78" s="64"/>
      <c r="OMT78" s="64"/>
      <c r="OMU78" s="64"/>
      <c r="OMV78" s="64"/>
      <c r="OMW78" s="64"/>
      <c r="OMX78" s="64"/>
      <c r="OMY78" s="64"/>
      <c r="OMZ78" s="64"/>
      <c r="ONA78" s="64"/>
      <c r="ONB78" s="64"/>
      <c r="ONC78" s="64"/>
      <c r="OND78" s="64"/>
      <c r="ONE78" s="64"/>
      <c r="ONF78" s="64"/>
      <c r="ONG78" s="64"/>
      <c r="ONH78" s="64"/>
      <c r="ONI78" s="64"/>
      <c r="ONJ78" s="64"/>
      <c r="ONK78" s="64"/>
      <c r="ONL78" s="64"/>
      <c r="ONM78" s="64"/>
      <c r="ONN78" s="64"/>
      <c r="ONO78" s="64"/>
      <c r="ONP78" s="64"/>
      <c r="ONQ78" s="64"/>
      <c r="ONR78" s="64"/>
      <c r="ONS78" s="64"/>
      <c r="ONT78" s="64"/>
      <c r="ONU78" s="64"/>
      <c r="ONV78" s="64"/>
      <c r="ONW78" s="64"/>
      <c r="ONX78" s="64"/>
      <c r="ONY78" s="64"/>
      <c r="ONZ78" s="64"/>
      <c r="OOA78" s="64"/>
      <c r="OOB78" s="64"/>
      <c r="OOC78" s="64"/>
      <c r="OOD78" s="64"/>
      <c r="OOE78" s="64"/>
      <c r="OOF78" s="64"/>
      <c r="OOG78" s="64"/>
      <c r="OOH78" s="64"/>
      <c r="OOI78" s="64"/>
      <c r="OOJ78" s="64"/>
      <c r="OOK78" s="64"/>
      <c r="OOL78" s="64"/>
      <c r="OOM78" s="64"/>
      <c r="OON78" s="64"/>
      <c r="OOO78" s="64"/>
      <c r="OOP78" s="64"/>
      <c r="OOQ78" s="64"/>
      <c r="OOR78" s="64"/>
      <c r="OOS78" s="64"/>
      <c r="OOT78" s="64"/>
      <c r="OOU78" s="64"/>
      <c r="OOV78" s="64"/>
      <c r="OOW78" s="64"/>
      <c r="OOX78" s="64"/>
      <c r="OOY78" s="64"/>
      <c r="OOZ78" s="64"/>
      <c r="OPA78" s="64"/>
      <c r="OPB78" s="64"/>
      <c r="OPC78" s="64"/>
      <c r="OPD78" s="64"/>
      <c r="OPE78" s="64"/>
      <c r="OPF78" s="64"/>
      <c r="OPG78" s="64"/>
      <c r="OPH78" s="64"/>
      <c r="OPI78" s="64"/>
      <c r="OPJ78" s="64"/>
      <c r="OPK78" s="64"/>
      <c r="OPL78" s="64"/>
      <c r="OPM78" s="64"/>
      <c r="OPN78" s="64"/>
      <c r="OPO78" s="64"/>
      <c r="OPP78" s="64"/>
      <c r="OPQ78" s="64"/>
      <c r="OPR78" s="64"/>
      <c r="OPS78" s="64"/>
      <c r="OPT78" s="64"/>
      <c r="OPU78" s="64"/>
      <c r="OPV78" s="64"/>
      <c r="OPW78" s="64"/>
      <c r="OPX78" s="64"/>
      <c r="OPY78" s="64"/>
      <c r="OPZ78" s="64"/>
      <c r="OQA78" s="64"/>
      <c r="OQB78" s="64"/>
      <c r="OQC78" s="64"/>
      <c r="OQD78" s="64"/>
      <c r="OQE78" s="64"/>
      <c r="OQF78" s="64"/>
      <c r="OQG78" s="64"/>
      <c r="OQH78" s="64"/>
      <c r="OQI78" s="64"/>
      <c r="OQJ78" s="64"/>
      <c r="OQK78" s="64"/>
      <c r="OQL78" s="64"/>
      <c r="OQM78" s="64"/>
      <c r="OQN78" s="64"/>
      <c r="OQO78" s="64"/>
      <c r="OQP78" s="64"/>
      <c r="OQQ78" s="64"/>
      <c r="OQR78" s="64"/>
      <c r="OQS78" s="64"/>
      <c r="OQT78" s="64"/>
      <c r="OQU78" s="64"/>
      <c r="OQV78" s="64"/>
      <c r="OQW78" s="64"/>
      <c r="OQX78" s="64"/>
      <c r="OQY78" s="64"/>
      <c r="OQZ78" s="64"/>
      <c r="ORA78" s="64"/>
      <c r="ORB78" s="64"/>
      <c r="ORC78" s="64"/>
      <c r="ORD78" s="64"/>
      <c r="ORE78" s="64"/>
      <c r="ORF78" s="64"/>
      <c r="ORG78" s="64"/>
      <c r="ORH78" s="64"/>
      <c r="ORI78" s="64"/>
      <c r="ORJ78" s="64"/>
      <c r="ORK78" s="64"/>
      <c r="ORL78" s="64"/>
      <c r="ORM78" s="64"/>
      <c r="ORN78" s="64"/>
      <c r="ORO78" s="64"/>
      <c r="ORP78" s="64"/>
      <c r="ORQ78" s="64"/>
      <c r="ORR78" s="64"/>
      <c r="ORS78" s="64"/>
      <c r="ORT78" s="64"/>
      <c r="ORU78" s="64"/>
      <c r="ORV78" s="64"/>
      <c r="ORW78" s="64"/>
      <c r="ORX78" s="64"/>
      <c r="ORY78" s="64"/>
      <c r="ORZ78" s="64"/>
      <c r="OSA78" s="64"/>
      <c r="OSB78" s="64"/>
      <c r="OSC78" s="64"/>
      <c r="OSD78" s="64"/>
      <c r="OSE78" s="64"/>
      <c r="OSF78" s="64"/>
      <c r="OSG78" s="64"/>
      <c r="OSH78" s="64"/>
      <c r="OSI78" s="64"/>
      <c r="OSJ78" s="64"/>
      <c r="OSK78" s="64"/>
      <c r="OSL78" s="64"/>
      <c r="OSM78" s="64"/>
      <c r="OSN78" s="64"/>
      <c r="OSO78" s="64"/>
      <c r="OSP78" s="64"/>
      <c r="OSQ78" s="64"/>
      <c r="OSR78" s="64"/>
      <c r="OSS78" s="64"/>
      <c r="OST78" s="64"/>
      <c r="OSU78" s="64"/>
      <c r="OSV78" s="64"/>
      <c r="OSW78" s="64"/>
      <c r="OSX78" s="64"/>
      <c r="OSY78" s="64"/>
      <c r="OSZ78" s="64"/>
      <c r="OTA78" s="64"/>
      <c r="OTB78" s="64"/>
      <c r="OTC78" s="64"/>
      <c r="OTD78" s="64"/>
      <c r="OTE78" s="64"/>
      <c r="OTF78" s="64"/>
      <c r="OTG78" s="64"/>
      <c r="OTH78" s="64"/>
      <c r="OTI78" s="64"/>
      <c r="OTJ78" s="64"/>
      <c r="OTK78" s="64"/>
      <c r="OTL78" s="64"/>
      <c r="OTM78" s="64"/>
      <c r="OTN78" s="64"/>
      <c r="OTO78" s="64"/>
      <c r="OTP78" s="64"/>
      <c r="OTQ78" s="64"/>
      <c r="OTR78" s="64"/>
      <c r="OTS78" s="64"/>
      <c r="OTT78" s="64"/>
      <c r="OTU78" s="64"/>
      <c r="OTV78" s="64"/>
      <c r="OTW78" s="64"/>
      <c r="OTX78" s="64"/>
      <c r="OTY78" s="64"/>
      <c r="OTZ78" s="64"/>
      <c r="OUA78" s="64"/>
      <c r="OUB78" s="64"/>
      <c r="OUC78" s="64"/>
      <c r="OUD78" s="64"/>
      <c r="OUE78" s="64"/>
      <c r="OUF78" s="64"/>
      <c r="OUG78" s="64"/>
      <c r="OUH78" s="64"/>
      <c r="OUI78" s="64"/>
      <c r="OUJ78" s="64"/>
      <c r="OUK78" s="64"/>
      <c r="OUL78" s="64"/>
      <c r="OUM78" s="64"/>
      <c r="OUN78" s="64"/>
      <c r="OUO78" s="64"/>
      <c r="OUP78" s="64"/>
      <c r="OUQ78" s="64"/>
      <c r="OUR78" s="64"/>
      <c r="OUS78" s="64"/>
      <c r="OUT78" s="64"/>
      <c r="OUU78" s="64"/>
      <c r="OUV78" s="64"/>
      <c r="OUW78" s="64"/>
      <c r="OUX78" s="64"/>
      <c r="OUY78" s="64"/>
      <c r="OUZ78" s="64"/>
      <c r="OVA78" s="64"/>
      <c r="OVB78" s="64"/>
      <c r="OVC78" s="64"/>
      <c r="OVD78" s="64"/>
      <c r="OVE78" s="64"/>
      <c r="OVF78" s="64"/>
      <c r="OVG78" s="64"/>
      <c r="OVH78" s="64"/>
      <c r="OVI78" s="64"/>
      <c r="OVJ78" s="64"/>
      <c r="OVK78" s="64"/>
      <c r="OVL78" s="64"/>
      <c r="OVM78" s="64"/>
      <c r="OVN78" s="64"/>
      <c r="OVO78" s="64"/>
      <c r="OVP78" s="64"/>
      <c r="OVQ78" s="64"/>
      <c r="OVR78" s="64"/>
      <c r="OVS78" s="64"/>
      <c r="OVT78" s="64"/>
      <c r="OVU78" s="64"/>
      <c r="OVV78" s="64"/>
      <c r="OVW78" s="64"/>
      <c r="OVX78" s="64"/>
      <c r="OVY78" s="64"/>
      <c r="OVZ78" s="64"/>
      <c r="OWA78" s="64"/>
      <c r="OWB78" s="64"/>
      <c r="OWC78" s="64"/>
      <c r="OWD78" s="64"/>
      <c r="OWE78" s="64"/>
      <c r="OWF78" s="64"/>
      <c r="OWG78" s="64"/>
      <c r="OWH78" s="64"/>
      <c r="OWI78" s="64"/>
      <c r="OWJ78" s="64"/>
      <c r="OWK78" s="64"/>
      <c r="OWL78" s="64"/>
      <c r="OWM78" s="64"/>
      <c r="OWN78" s="64"/>
      <c r="OWO78" s="64"/>
      <c r="OWP78" s="64"/>
      <c r="OWQ78" s="64"/>
      <c r="OWR78" s="64"/>
      <c r="OWS78" s="64"/>
      <c r="OWT78" s="64"/>
      <c r="OWU78" s="64"/>
      <c r="OWV78" s="64"/>
      <c r="OWW78" s="64"/>
      <c r="OWX78" s="64"/>
      <c r="OWY78" s="64"/>
      <c r="OWZ78" s="64"/>
      <c r="OXA78" s="64"/>
      <c r="OXB78" s="64"/>
      <c r="OXC78" s="64"/>
      <c r="OXD78" s="64"/>
      <c r="OXE78" s="64"/>
      <c r="OXF78" s="64"/>
      <c r="OXG78" s="64"/>
      <c r="OXH78" s="64"/>
      <c r="OXI78" s="64"/>
      <c r="OXJ78" s="64"/>
      <c r="OXK78" s="64"/>
      <c r="OXL78" s="64"/>
      <c r="OXM78" s="64"/>
      <c r="OXN78" s="64"/>
      <c r="OXO78" s="64"/>
      <c r="OXP78" s="64"/>
      <c r="OXQ78" s="64"/>
      <c r="OXR78" s="64"/>
      <c r="OXS78" s="64"/>
      <c r="OXT78" s="64"/>
      <c r="OXU78" s="64"/>
      <c r="OXV78" s="64"/>
      <c r="OXW78" s="64"/>
      <c r="OXX78" s="64"/>
      <c r="OXY78" s="64"/>
      <c r="OXZ78" s="64"/>
      <c r="OYA78" s="64"/>
      <c r="OYB78" s="64"/>
      <c r="OYC78" s="64"/>
      <c r="OYD78" s="64"/>
      <c r="OYE78" s="64"/>
      <c r="OYF78" s="64"/>
      <c r="OYG78" s="64"/>
      <c r="OYH78" s="64"/>
      <c r="OYI78" s="64"/>
      <c r="OYJ78" s="64"/>
      <c r="OYK78" s="64"/>
      <c r="OYL78" s="64"/>
      <c r="OYM78" s="64"/>
      <c r="OYN78" s="64"/>
      <c r="OYO78" s="64"/>
      <c r="OYP78" s="64"/>
      <c r="OYQ78" s="64"/>
      <c r="OYR78" s="64"/>
      <c r="OYS78" s="64"/>
      <c r="OYT78" s="64"/>
      <c r="OYU78" s="64"/>
      <c r="OYV78" s="64"/>
      <c r="OYW78" s="64"/>
      <c r="OYX78" s="64"/>
      <c r="OYY78" s="64"/>
      <c r="OYZ78" s="64"/>
      <c r="OZA78" s="64"/>
      <c r="OZB78" s="64"/>
      <c r="OZC78" s="64"/>
      <c r="OZD78" s="64"/>
      <c r="OZE78" s="64"/>
      <c r="OZF78" s="64"/>
      <c r="OZG78" s="64"/>
      <c r="OZH78" s="64"/>
      <c r="OZI78" s="64"/>
      <c r="OZJ78" s="64"/>
      <c r="OZK78" s="64"/>
      <c r="OZL78" s="64"/>
      <c r="OZM78" s="64"/>
      <c r="OZN78" s="64"/>
      <c r="OZO78" s="64"/>
      <c r="OZP78" s="64"/>
      <c r="OZQ78" s="64"/>
      <c r="OZR78" s="64"/>
      <c r="OZS78" s="64"/>
      <c r="OZT78" s="64"/>
      <c r="OZU78" s="64"/>
      <c r="OZV78" s="64"/>
      <c r="OZW78" s="64"/>
      <c r="OZX78" s="64"/>
      <c r="OZY78" s="64"/>
      <c r="OZZ78" s="64"/>
      <c r="PAA78" s="64"/>
      <c r="PAB78" s="64"/>
      <c r="PAC78" s="64"/>
      <c r="PAD78" s="64"/>
      <c r="PAE78" s="64"/>
      <c r="PAF78" s="64"/>
      <c r="PAG78" s="64"/>
      <c r="PAH78" s="64"/>
      <c r="PAI78" s="64"/>
      <c r="PAJ78" s="64"/>
      <c r="PAK78" s="64"/>
      <c r="PAL78" s="64"/>
      <c r="PAM78" s="64"/>
      <c r="PAN78" s="64"/>
      <c r="PAO78" s="64"/>
      <c r="PAP78" s="64"/>
      <c r="PAQ78" s="64"/>
      <c r="PAR78" s="64"/>
      <c r="PAS78" s="64"/>
      <c r="PAT78" s="64"/>
      <c r="PAU78" s="64"/>
      <c r="PAV78" s="64"/>
      <c r="PAW78" s="64"/>
      <c r="PAX78" s="64"/>
      <c r="PAY78" s="64"/>
      <c r="PAZ78" s="64"/>
      <c r="PBA78" s="64"/>
      <c r="PBB78" s="64"/>
      <c r="PBC78" s="64"/>
      <c r="PBD78" s="64"/>
      <c r="PBE78" s="64"/>
      <c r="PBF78" s="64"/>
      <c r="PBG78" s="64"/>
      <c r="PBH78" s="64"/>
      <c r="PBI78" s="64"/>
      <c r="PBJ78" s="64"/>
      <c r="PBK78" s="64"/>
      <c r="PBL78" s="64"/>
      <c r="PBM78" s="64"/>
      <c r="PBN78" s="64"/>
      <c r="PBO78" s="64"/>
      <c r="PBP78" s="64"/>
      <c r="PBQ78" s="64"/>
      <c r="PBR78" s="64"/>
      <c r="PBS78" s="64"/>
      <c r="PBT78" s="64"/>
      <c r="PBU78" s="64"/>
      <c r="PBV78" s="64"/>
      <c r="PBW78" s="64"/>
      <c r="PBX78" s="64"/>
      <c r="PBY78" s="64"/>
      <c r="PBZ78" s="64"/>
      <c r="PCA78" s="64"/>
      <c r="PCB78" s="64"/>
      <c r="PCC78" s="64"/>
      <c r="PCD78" s="64"/>
      <c r="PCE78" s="64"/>
      <c r="PCF78" s="64"/>
      <c r="PCG78" s="64"/>
      <c r="PCH78" s="64"/>
      <c r="PCI78" s="64"/>
      <c r="PCJ78" s="64"/>
      <c r="PCK78" s="64"/>
      <c r="PCL78" s="64"/>
      <c r="PCM78" s="64"/>
      <c r="PCN78" s="64"/>
      <c r="PCO78" s="64"/>
      <c r="PCP78" s="64"/>
      <c r="PCQ78" s="64"/>
      <c r="PCR78" s="64"/>
      <c r="PCS78" s="64"/>
      <c r="PCT78" s="64"/>
      <c r="PCU78" s="64"/>
      <c r="PCV78" s="64"/>
      <c r="PCW78" s="64"/>
      <c r="PCX78" s="64"/>
      <c r="PCY78" s="64"/>
      <c r="PCZ78" s="64"/>
      <c r="PDA78" s="64"/>
      <c r="PDB78" s="64"/>
      <c r="PDC78" s="64"/>
      <c r="PDD78" s="64"/>
      <c r="PDE78" s="64"/>
      <c r="PDF78" s="64"/>
      <c r="PDG78" s="64"/>
      <c r="PDH78" s="64"/>
      <c r="PDI78" s="64"/>
      <c r="PDJ78" s="64"/>
      <c r="PDK78" s="64"/>
      <c r="PDL78" s="64"/>
      <c r="PDM78" s="64"/>
      <c r="PDN78" s="64"/>
      <c r="PDO78" s="64"/>
      <c r="PDP78" s="64"/>
      <c r="PDQ78" s="64"/>
      <c r="PDR78" s="64"/>
      <c r="PDS78" s="64"/>
      <c r="PDT78" s="64"/>
      <c r="PDU78" s="64"/>
      <c r="PDV78" s="64"/>
      <c r="PDW78" s="64"/>
      <c r="PDX78" s="64"/>
      <c r="PDY78" s="64"/>
      <c r="PDZ78" s="64"/>
      <c r="PEA78" s="64"/>
      <c r="PEB78" s="64"/>
      <c r="PEC78" s="64"/>
      <c r="PED78" s="64"/>
      <c r="PEE78" s="64"/>
      <c r="PEF78" s="64"/>
      <c r="PEG78" s="64"/>
      <c r="PEH78" s="64"/>
      <c r="PEI78" s="64"/>
      <c r="PEJ78" s="64"/>
      <c r="PEK78" s="64"/>
      <c r="PEL78" s="64"/>
      <c r="PEM78" s="64"/>
      <c r="PEN78" s="64"/>
      <c r="PEO78" s="64"/>
      <c r="PEP78" s="64"/>
      <c r="PEQ78" s="64"/>
      <c r="PER78" s="64"/>
      <c r="PES78" s="64"/>
      <c r="PET78" s="64"/>
      <c r="PEU78" s="64"/>
      <c r="PEV78" s="64"/>
      <c r="PEW78" s="64"/>
      <c r="PEX78" s="64"/>
      <c r="PEY78" s="64"/>
      <c r="PEZ78" s="64"/>
      <c r="PFA78" s="64"/>
      <c r="PFB78" s="64"/>
      <c r="PFC78" s="64"/>
      <c r="PFD78" s="64"/>
      <c r="PFE78" s="64"/>
      <c r="PFF78" s="64"/>
      <c r="PFG78" s="64"/>
      <c r="PFH78" s="64"/>
      <c r="PFI78" s="64"/>
      <c r="PFJ78" s="64"/>
      <c r="PFK78" s="64"/>
      <c r="PFL78" s="64"/>
      <c r="PFM78" s="64"/>
      <c r="PFN78" s="64"/>
      <c r="PFO78" s="64"/>
      <c r="PFP78" s="64"/>
      <c r="PFQ78" s="64"/>
      <c r="PFR78" s="64"/>
      <c r="PFS78" s="64"/>
      <c r="PFT78" s="64"/>
      <c r="PFU78" s="64"/>
      <c r="PFV78" s="64"/>
      <c r="PFW78" s="64"/>
      <c r="PFX78" s="64"/>
      <c r="PFY78" s="64"/>
      <c r="PFZ78" s="64"/>
      <c r="PGA78" s="64"/>
      <c r="PGB78" s="64"/>
      <c r="PGC78" s="64"/>
      <c r="PGD78" s="64"/>
      <c r="PGE78" s="64"/>
      <c r="PGF78" s="64"/>
      <c r="PGG78" s="64"/>
      <c r="PGH78" s="64"/>
      <c r="PGI78" s="64"/>
      <c r="PGJ78" s="64"/>
      <c r="PGK78" s="64"/>
      <c r="PGL78" s="64"/>
      <c r="PGM78" s="64"/>
      <c r="PGN78" s="64"/>
      <c r="PGO78" s="64"/>
      <c r="PGP78" s="64"/>
      <c r="PGQ78" s="64"/>
      <c r="PGR78" s="64"/>
      <c r="PGS78" s="64"/>
      <c r="PGT78" s="64"/>
      <c r="PGU78" s="64"/>
      <c r="PGV78" s="64"/>
      <c r="PGW78" s="64"/>
      <c r="PGX78" s="64"/>
      <c r="PGY78" s="64"/>
      <c r="PGZ78" s="64"/>
      <c r="PHA78" s="64"/>
      <c r="PHB78" s="64"/>
      <c r="PHC78" s="64"/>
      <c r="PHD78" s="64"/>
      <c r="PHE78" s="64"/>
      <c r="PHF78" s="64"/>
      <c r="PHG78" s="64"/>
      <c r="PHH78" s="64"/>
      <c r="PHI78" s="64"/>
      <c r="PHJ78" s="64"/>
      <c r="PHK78" s="64"/>
      <c r="PHL78" s="64"/>
      <c r="PHM78" s="64"/>
      <c r="PHN78" s="64"/>
      <c r="PHO78" s="64"/>
      <c r="PHP78" s="64"/>
      <c r="PHQ78" s="64"/>
      <c r="PHR78" s="64"/>
      <c r="PHS78" s="64"/>
      <c r="PHT78" s="64"/>
      <c r="PHU78" s="64"/>
      <c r="PHV78" s="64"/>
      <c r="PHW78" s="64"/>
      <c r="PHX78" s="64"/>
      <c r="PHY78" s="64"/>
      <c r="PHZ78" s="64"/>
      <c r="PIA78" s="64"/>
      <c r="PIB78" s="64"/>
      <c r="PIC78" s="64"/>
      <c r="PID78" s="64"/>
      <c r="PIE78" s="64"/>
      <c r="PIF78" s="64"/>
      <c r="PIG78" s="64"/>
      <c r="PIH78" s="64"/>
      <c r="PII78" s="64"/>
      <c r="PIJ78" s="64"/>
      <c r="PIK78" s="64"/>
      <c r="PIL78" s="64"/>
      <c r="PIM78" s="64"/>
      <c r="PIN78" s="64"/>
      <c r="PIO78" s="64"/>
      <c r="PIP78" s="64"/>
      <c r="PIQ78" s="64"/>
      <c r="PIR78" s="64"/>
      <c r="PIS78" s="64"/>
      <c r="PIT78" s="64"/>
      <c r="PIU78" s="64"/>
      <c r="PIV78" s="64"/>
      <c r="PIW78" s="64"/>
      <c r="PIX78" s="64"/>
      <c r="PIY78" s="64"/>
      <c r="PIZ78" s="64"/>
      <c r="PJA78" s="64"/>
      <c r="PJB78" s="64"/>
      <c r="PJC78" s="64"/>
      <c r="PJD78" s="64"/>
      <c r="PJE78" s="64"/>
      <c r="PJF78" s="64"/>
      <c r="PJG78" s="64"/>
      <c r="PJH78" s="64"/>
      <c r="PJI78" s="64"/>
      <c r="PJJ78" s="64"/>
      <c r="PJK78" s="64"/>
      <c r="PJL78" s="64"/>
      <c r="PJM78" s="64"/>
      <c r="PJN78" s="64"/>
      <c r="PJO78" s="64"/>
      <c r="PJP78" s="64"/>
      <c r="PJQ78" s="64"/>
      <c r="PJR78" s="64"/>
      <c r="PJS78" s="64"/>
      <c r="PJT78" s="64"/>
      <c r="PJU78" s="64"/>
      <c r="PJV78" s="64"/>
      <c r="PJW78" s="64"/>
      <c r="PJX78" s="64"/>
      <c r="PJY78" s="64"/>
      <c r="PJZ78" s="64"/>
      <c r="PKA78" s="64"/>
      <c r="PKB78" s="64"/>
      <c r="PKC78" s="64"/>
      <c r="PKD78" s="64"/>
      <c r="PKE78" s="64"/>
      <c r="PKF78" s="64"/>
      <c r="PKG78" s="64"/>
      <c r="PKH78" s="64"/>
      <c r="PKI78" s="64"/>
      <c r="PKJ78" s="64"/>
      <c r="PKK78" s="64"/>
      <c r="PKL78" s="64"/>
      <c r="PKM78" s="64"/>
      <c r="PKN78" s="64"/>
      <c r="PKO78" s="64"/>
      <c r="PKP78" s="64"/>
      <c r="PKQ78" s="64"/>
      <c r="PKR78" s="64"/>
      <c r="PKS78" s="64"/>
      <c r="PKT78" s="64"/>
      <c r="PKU78" s="64"/>
      <c r="PKV78" s="64"/>
      <c r="PKW78" s="64"/>
      <c r="PKX78" s="64"/>
      <c r="PKY78" s="64"/>
      <c r="PKZ78" s="64"/>
      <c r="PLA78" s="64"/>
      <c r="PLB78" s="64"/>
      <c r="PLC78" s="64"/>
      <c r="PLD78" s="64"/>
      <c r="PLE78" s="64"/>
      <c r="PLF78" s="64"/>
      <c r="PLG78" s="64"/>
      <c r="PLH78" s="64"/>
      <c r="PLI78" s="64"/>
      <c r="PLJ78" s="64"/>
      <c r="PLK78" s="64"/>
      <c r="PLL78" s="64"/>
      <c r="PLM78" s="64"/>
      <c r="PLN78" s="64"/>
      <c r="PLO78" s="64"/>
      <c r="PLP78" s="64"/>
      <c r="PLQ78" s="64"/>
      <c r="PLR78" s="64"/>
      <c r="PLS78" s="64"/>
      <c r="PLT78" s="64"/>
      <c r="PLU78" s="64"/>
      <c r="PLV78" s="64"/>
      <c r="PLW78" s="64"/>
      <c r="PLX78" s="64"/>
      <c r="PLY78" s="64"/>
      <c r="PLZ78" s="64"/>
      <c r="PMA78" s="64"/>
      <c r="PMB78" s="64"/>
      <c r="PMC78" s="64"/>
      <c r="PMD78" s="64"/>
      <c r="PME78" s="64"/>
      <c r="PMF78" s="64"/>
      <c r="PMG78" s="64"/>
      <c r="PMH78" s="64"/>
      <c r="PMI78" s="64"/>
      <c r="PMJ78" s="64"/>
      <c r="PMK78" s="64"/>
      <c r="PML78" s="64"/>
      <c r="PMM78" s="64"/>
      <c r="PMN78" s="64"/>
      <c r="PMO78" s="64"/>
      <c r="PMP78" s="64"/>
      <c r="PMQ78" s="64"/>
      <c r="PMR78" s="64"/>
      <c r="PMS78" s="64"/>
      <c r="PMT78" s="64"/>
      <c r="PMU78" s="64"/>
      <c r="PMV78" s="64"/>
      <c r="PMW78" s="64"/>
      <c r="PMX78" s="64"/>
      <c r="PMY78" s="64"/>
      <c r="PMZ78" s="64"/>
      <c r="PNA78" s="64"/>
      <c r="PNB78" s="64"/>
      <c r="PNC78" s="64"/>
      <c r="PND78" s="64"/>
      <c r="PNE78" s="64"/>
      <c r="PNF78" s="64"/>
      <c r="PNG78" s="64"/>
      <c r="PNH78" s="64"/>
      <c r="PNI78" s="64"/>
      <c r="PNJ78" s="64"/>
      <c r="PNK78" s="64"/>
      <c r="PNL78" s="64"/>
      <c r="PNM78" s="64"/>
      <c r="PNN78" s="64"/>
      <c r="PNO78" s="64"/>
      <c r="PNP78" s="64"/>
      <c r="PNQ78" s="64"/>
      <c r="PNR78" s="64"/>
      <c r="PNS78" s="64"/>
      <c r="PNT78" s="64"/>
      <c r="PNU78" s="64"/>
      <c r="PNV78" s="64"/>
      <c r="PNW78" s="64"/>
      <c r="PNX78" s="64"/>
      <c r="PNY78" s="64"/>
      <c r="PNZ78" s="64"/>
      <c r="POA78" s="64"/>
      <c r="POB78" s="64"/>
      <c r="POC78" s="64"/>
      <c r="POD78" s="64"/>
      <c r="POE78" s="64"/>
      <c r="POF78" s="64"/>
      <c r="POG78" s="64"/>
      <c r="POH78" s="64"/>
      <c r="POI78" s="64"/>
      <c r="POJ78" s="64"/>
      <c r="POK78" s="64"/>
      <c r="POL78" s="64"/>
      <c r="POM78" s="64"/>
      <c r="PON78" s="64"/>
      <c r="POO78" s="64"/>
      <c r="POP78" s="64"/>
      <c r="POQ78" s="64"/>
      <c r="POR78" s="64"/>
      <c r="POS78" s="64"/>
      <c r="POT78" s="64"/>
      <c r="POU78" s="64"/>
      <c r="POV78" s="64"/>
      <c r="POW78" s="64"/>
      <c r="POX78" s="64"/>
      <c r="POY78" s="64"/>
      <c r="POZ78" s="64"/>
      <c r="PPA78" s="64"/>
      <c r="PPB78" s="64"/>
      <c r="PPC78" s="64"/>
      <c r="PPD78" s="64"/>
      <c r="PPE78" s="64"/>
      <c r="PPF78" s="64"/>
      <c r="PPG78" s="64"/>
      <c r="PPH78" s="64"/>
      <c r="PPI78" s="64"/>
      <c r="PPJ78" s="64"/>
      <c r="PPK78" s="64"/>
      <c r="PPL78" s="64"/>
      <c r="PPM78" s="64"/>
      <c r="PPN78" s="64"/>
      <c r="PPO78" s="64"/>
      <c r="PPP78" s="64"/>
      <c r="PPQ78" s="64"/>
      <c r="PPR78" s="64"/>
      <c r="PPS78" s="64"/>
      <c r="PPT78" s="64"/>
      <c r="PPU78" s="64"/>
      <c r="PPV78" s="64"/>
      <c r="PPW78" s="64"/>
      <c r="PPX78" s="64"/>
      <c r="PPY78" s="64"/>
      <c r="PPZ78" s="64"/>
      <c r="PQA78" s="64"/>
      <c r="PQB78" s="64"/>
      <c r="PQC78" s="64"/>
      <c r="PQD78" s="64"/>
      <c r="PQE78" s="64"/>
      <c r="PQF78" s="64"/>
      <c r="PQG78" s="64"/>
      <c r="PQH78" s="64"/>
      <c r="PQI78" s="64"/>
      <c r="PQJ78" s="64"/>
      <c r="PQK78" s="64"/>
      <c r="PQL78" s="64"/>
      <c r="PQM78" s="64"/>
      <c r="PQN78" s="64"/>
      <c r="PQO78" s="64"/>
      <c r="PQP78" s="64"/>
      <c r="PQQ78" s="64"/>
      <c r="PQR78" s="64"/>
      <c r="PQS78" s="64"/>
      <c r="PQT78" s="64"/>
      <c r="PQU78" s="64"/>
      <c r="PQV78" s="64"/>
      <c r="PQW78" s="64"/>
      <c r="PQX78" s="64"/>
      <c r="PQY78" s="64"/>
      <c r="PQZ78" s="64"/>
      <c r="PRA78" s="64"/>
      <c r="PRB78" s="64"/>
      <c r="PRC78" s="64"/>
      <c r="PRD78" s="64"/>
      <c r="PRE78" s="64"/>
      <c r="PRF78" s="64"/>
      <c r="PRG78" s="64"/>
      <c r="PRH78" s="64"/>
      <c r="PRI78" s="64"/>
      <c r="PRJ78" s="64"/>
      <c r="PRK78" s="64"/>
      <c r="PRL78" s="64"/>
      <c r="PRM78" s="64"/>
      <c r="PRN78" s="64"/>
      <c r="PRO78" s="64"/>
      <c r="PRP78" s="64"/>
      <c r="PRQ78" s="64"/>
      <c r="PRR78" s="64"/>
      <c r="PRS78" s="64"/>
      <c r="PRT78" s="64"/>
      <c r="PRU78" s="64"/>
      <c r="PRV78" s="64"/>
      <c r="PRW78" s="64"/>
      <c r="PRX78" s="64"/>
      <c r="PRY78" s="64"/>
      <c r="PRZ78" s="64"/>
      <c r="PSA78" s="64"/>
      <c r="PSB78" s="64"/>
      <c r="PSC78" s="64"/>
      <c r="PSD78" s="64"/>
      <c r="PSE78" s="64"/>
      <c r="PSF78" s="64"/>
      <c r="PSG78" s="64"/>
      <c r="PSH78" s="64"/>
      <c r="PSI78" s="64"/>
      <c r="PSJ78" s="64"/>
      <c r="PSK78" s="64"/>
      <c r="PSL78" s="64"/>
      <c r="PSM78" s="64"/>
      <c r="PSN78" s="64"/>
      <c r="PSO78" s="64"/>
      <c r="PSP78" s="64"/>
      <c r="PSQ78" s="64"/>
      <c r="PSR78" s="64"/>
      <c r="PSS78" s="64"/>
      <c r="PST78" s="64"/>
      <c r="PSU78" s="64"/>
      <c r="PSV78" s="64"/>
      <c r="PSW78" s="64"/>
      <c r="PSX78" s="64"/>
      <c r="PSY78" s="64"/>
      <c r="PSZ78" s="64"/>
      <c r="PTA78" s="64"/>
      <c r="PTB78" s="64"/>
      <c r="PTC78" s="64"/>
      <c r="PTD78" s="64"/>
      <c r="PTE78" s="64"/>
      <c r="PTF78" s="64"/>
      <c r="PTG78" s="64"/>
      <c r="PTH78" s="64"/>
      <c r="PTI78" s="64"/>
      <c r="PTJ78" s="64"/>
      <c r="PTK78" s="64"/>
      <c r="PTL78" s="64"/>
      <c r="PTM78" s="64"/>
      <c r="PTN78" s="64"/>
      <c r="PTO78" s="64"/>
      <c r="PTP78" s="64"/>
      <c r="PTQ78" s="64"/>
      <c r="PTR78" s="64"/>
      <c r="PTS78" s="64"/>
      <c r="PTT78" s="64"/>
      <c r="PTU78" s="64"/>
      <c r="PTV78" s="64"/>
      <c r="PTW78" s="64"/>
      <c r="PTX78" s="64"/>
      <c r="PTY78" s="64"/>
      <c r="PTZ78" s="64"/>
      <c r="PUA78" s="64"/>
      <c r="PUB78" s="64"/>
      <c r="PUC78" s="64"/>
      <c r="PUD78" s="64"/>
      <c r="PUE78" s="64"/>
      <c r="PUF78" s="64"/>
      <c r="PUG78" s="64"/>
      <c r="PUH78" s="64"/>
      <c r="PUI78" s="64"/>
      <c r="PUJ78" s="64"/>
      <c r="PUK78" s="64"/>
      <c r="PUL78" s="64"/>
      <c r="PUM78" s="64"/>
      <c r="PUN78" s="64"/>
      <c r="PUO78" s="64"/>
      <c r="PUP78" s="64"/>
      <c r="PUQ78" s="64"/>
      <c r="PUR78" s="64"/>
      <c r="PUS78" s="64"/>
      <c r="PUT78" s="64"/>
      <c r="PUU78" s="64"/>
      <c r="PUV78" s="64"/>
      <c r="PUW78" s="64"/>
      <c r="PUX78" s="64"/>
      <c r="PUY78" s="64"/>
      <c r="PUZ78" s="64"/>
      <c r="PVA78" s="64"/>
      <c r="PVB78" s="64"/>
      <c r="PVC78" s="64"/>
      <c r="PVD78" s="64"/>
      <c r="PVE78" s="64"/>
      <c r="PVF78" s="64"/>
      <c r="PVG78" s="64"/>
      <c r="PVH78" s="64"/>
      <c r="PVI78" s="64"/>
      <c r="PVJ78" s="64"/>
      <c r="PVK78" s="64"/>
      <c r="PVL78" s="64"/>
      <c r="PVM78" s="64"/>
      <c r="PVN78" s="64"/>
      <c r="PVO78" s="64"/>
      <c r="PVP78" s="64"/>
      <c r="PVQ78" s="64"/>
      <c r="PVR78" s="64"/>
      <c r="PVS78" s="64"/>
      <c r="PVT78" s="64"/>
      <c r="PVU78" s="64"/>
      <c r="PVV78" s="64"/>
      <c r="PVW78" s="64"/>
      <c r="PVX78" s="64"/>
      <c r="PVY78" s="64"/>
      <c r="PVZ78" s="64"/>
      <c r="PWA78" s="64"/>
      <c r="PWB78" s="64"/>
      <c r="PWC78" s="64"/>
      <c r="PWD78" s="64"/>
      <c r="PWE78" s="64"/>
      <c r="PWF78" s="64"/>
      <c r="PWG78" s="64"/>
      <c r="PWH78" s="64"/>
      <c r="PWI78" s="64"/>
      <c r="PWJ78" s="64"/>
      <c r="PWK78" s="64"/>
      <c r="PWL78" s="64"/>
      <c r="PWM78" s="64"/>
      <c r="PWN78" s="64"/>
      <c r="PWO78" s="64"/>
      <c r="PWP78" s="64"/>
      <c r="PWQ78" s="64"/>
      <c r="PWR78" s="64"/>
      <c r="PWS78" s="64"/>
      <c r="PWT78" s="64"/>
      <c r="PWU78" s="64"/>
      <c r="PWV78" s="64"/>
      <c r="PWW78" s="64"/>
      <c r="PWX78" s="64"/>
      <c r="PWY78" s="64"/>
      <c r="PWZ78" s="64"/>
      <c r="PXA78" s="64"/>
      <c r="PXB78" s="64"/>
      <c r="PXC78" s="64"/>
      <c r="PXD78" s="64"/>
      <c r="PXE78" s="64"/>
      <c r="PXF78" s="64"/>
      <c r="PXG78" s="64"/>
      <c r="PXH78" s="64"/>
      <c r="PXI78" s="64"/>
      <c r="PXJ78" s="64"/>
      <c r="PXK78" s="64"/>
      <c r="PXL78" s="64"/>
      <c r="PXM78" s="64"/>
      <c r="PXN78" s="64"/>
      <c r="PXO78" s="64"/>
      <c r="PXP78" s="64"/>
      <c r="PXQ78" s="64"/>
      <c r="PXR78" s="64"/>
      <c r="PXS78" s="64"/>
      <c r="PXT78" s="64"/>
      <c r="PXU78" s="64"/>
      <c r="PXV78" s="64"/>
      <c r="PXW78" s="64"/>
      <c r="PXX78" s="64"/>
      <c r="PXY78" s="64"/>
      <c r="PXZ78" s="64"/>
      <c r="PYA78" s="64"/>
      <c r="PYB78" s="64"/>
      <c r="PYC78" s="64"/>
      <c r="PYD78" s="64"/>
      <c r="PYE78" s="64"/>
      <c r="PYF78" s="64"/>
      <c r="PYG78" s="64"/>
      <c r="PYH78" s="64"/>
      <c r="PYI78" s="64"/>
      <c r="PYJ78" s="64"/>
      <c r="PYK78" s="64"/>
      <c r="PYL78" s="64"/>
      <c r="PYM78" s="64"/>
      <c r="PYN78" s="64"/>
      <c r="PYO78" s="64"/>
      <c r="PYP78" s="64"/>
      <c r="PYQ78" s="64"/>
      <c r="PYR78" s="64"/>
      <c r="PYS78" s="64"/>
      <c r="PYT78" s="64"/>
      <c r="PYU78" s="64"/>
      <c r="PYV78" s="64"/>
      <c r="PYW78" s="64"/>
      <c r="PYX78" s="64"/>
      <c r="PYY78" s="64"/>
      <c r="PYZ78" s="64"/>
      <c r="PZA78" s="64"/>
      <c r="PZB78" s="64"/>
      <c r="PZC78" s="64"/>
      <c r="PZD78" s="64"/>
      <c r="PZE78" s="64"/>
      <c r="PZF78" s="64"/>
      <c r="PZG78" s="64"/>
      <c r="PZH78" s="64"/>
      <c r="PZI78" s="64"/>
      <c r="PZJ78" s="64"/>
      <c r="PZK78" s="64"/>
      <c r="PZL78" s="64"/>
      <c r="PZM78" s="64"/>
      <c r="PZN78" s="64"/>
      <c r="PZO78" s="64"/>
      <c r="PZP78" s="64"/>
      <c r="PZQ78" s="64"/>
      <c r="PZR78" s="64"/>
      <c r="PZS78" s="64"/>
      <c r="PZT78" s="64"/>
      <c r="PZU78" s="64"/>
      <c r="PZV78" s="64"/>
      <c r="PZW78" s="64"/>
      <c r="PZX78" s="64"/>
      <c r="PZY78" s="64"/>
      <c r="PZZ78" s="64"/>
      <c r="QAA78" s="64"/>
      <c r="QAB78" s="64"/>
      <c r="QAC78" s="64"/>
      <c r="QAD78" s="64"/>
      <c r="QAE78" s="64"/>
      <c r="QAF78" s="64"/>
      <c r="QAG78" s="64"/>
      <c r="QAH78" s="64"/>
      <c r="QAI78" s="64"/>
      <c r="QAJ78" s="64"/>
      <c r="QAK78" s="64"/>
      <c r="QAL78" s="64"/>
      <c r="QAM78" s="64"/>
      <c r="QAN78" s="64"/>
      <c r="QAO78" s="64"/>
      <c r="QAP78" s="64"/>
      <c r="QAQ78" s="64"/>
      <c r="QAR78" s="64"/>
      <c r="QAS78" s="64"/>
      <c r="QAT78" s="64"/>
      <c r="QAU78" s="64"/>
      <c r="QAV78" s="64"/>
      <c r="QAW78" s="64"/>
      <c r="QAX78" s="64"/>
      <c r="QAY78" s="64"/>
      <c r="QAZ78" s="64"/>
      <c r="QBA78" s="64"/>
      <c r="QBB78" s="64"/>
      <c r="QBC78" s="64"/>
      <c r="QBD78" s="64"/>
      <c r="QBE78" s="64"/>
      <c r="QBF78" s="64"/>
      <c r="QBG78" s="64"/>
      <c r="QBH78" s="64"/>
      <c r="QBI78" s="64"/>
      <c r="QBJ78" s="64"/>
      <c r="QBK78" s="64"/>
      <c r="QBL78" s="64"/>
      <c r="QBM78" s="64"/>
      <c r="QBN78" s="64"/>
      <c r="QBO78" s="64"/>
      <c r="QBP78" s="64"/>
      <c r="QBQ78" s="64"/>
      <c r="QBR78" s="64"/>
      <c r="QBS78" s="64"/>
      <c r="QBT78" s="64"/>
      <c r="QBU78" s="64"/>
      <c r="QBV78" s="64"/>
      <c r="QBW78" s="64"/>
      <c r="QBX78" s="64"/>
      <c r="QBY78" s="64"/>
      <c r="QBZ78" s="64"/>
      <c r="QCA78" s="64"/>
      <c r="QCB78" s="64"/>
      <c r="QCC78" s="64"/>
      <c r="QCD78" s="64"/>
      <c r="QCE78" s="64"/>
      <c r="QCF78" s="64"/>
      <c r="QCG78" s="64"/>
      <c r="QCH78" s="64"/>
      <c r="QCI78" s="64"/>
      <c r="QCJ78" s="64"/>
      <c r="QCK78" s="64"/>
      <c r="QCL78" s="64"/>
      <c r="QCM78" s="64"/>
      <c r="QCN78" s="64"/>
      <c r="QCO78" s="64"/>
      <c r="QCP78" s="64"/>
      <c r="QCQ78" s="64"/>
      <c r="QCR78" s="64"/>
      <c r="QCS78" s="64"/>
      <c r="QCT78" s="64"/>
      <c r="QCU78" s="64"/>
      <c r="QCV78" s="64"/>
      <c r="QCW78" s="64"/>
      <c r="QCX78" s="64"/>
      <c r="QCY78" s="64"/>
      <c r="QCZ78" s="64"/>
      <c r="QDA78" s="64"/>
      <c r="QDB78" s="64"/>
      <c r="QDC78" s="64"/>
      <c r="QDD78" s="64"/>
      <c r="QDE78" s="64"/>
      <c r="QDF78" s="64"/>
      <c r="QDG78" s="64"/>
      <c r="QDH78" s="64"/>
      <c r="QDI78" s="64"/>
      <c r="QDJ78" s="64"/>
      <c r="QDK78" s="64"/>
      <c r="QDL78" s="64"/>
      <c r="QDM78" s="64"/>
      <c r="QDN78" s="64"/>
      <c r="QDO78" s="64"/>
      <c r="QDP78" s="64"/>
      <c r="QDQ78" s="64"/>
      <c r="QDR78" s="64"/>
      <c r="QDS78" s="64"/>
      <c r="QDT78" s="64"/>
      <c r="QDU78" s="64"/>
      <c r="QDV78" s="64"/>
      <c r="QDW78" s="64"/>
      <c r="QDX78" s="64"/>
      <c r="QDY78" s="64"/>
      <c r="QDZ78" s="64"/>
      <c r="QEA78" s="64"/>
      <c r="QEB78" s="64"/>
      <c r="QEC78" s="64"/>
      <c r="QED78" s="64"/>
      <c r="QEE78" s="64"/>
      <c r="QEF78" s="64"/>
      <c r="QEG78" s="64"/>
      <c r="QEH78" s="64"/>
      <c r="QEI78" s="64"/>
      <c r="QEJ78" s="64"/>
      <c r="QEK78" s="64"/>
      <c r="QEL78" s="64"/>
      <c r="QEM78" s="64"/>
      <c r="QEN78" s="64"/>
      <c r="QEO78" s="64"/>
      <c r="QEP78" s="64"/>
      <c r="QEQ78" s="64"/>
      <c r="QER78" s="64"/>
      <c r="QES78" s="64"/>
      <c r="QET78" s="64"/>
      <c r="QEU78" s="64"/>
      <c r="QEV78" s="64"/>
      <c r="QEW78" s="64"/>
      <c r="QEX78" s="64"/>
      <c r="QEY78" s="64"/>
      <c r="QEZ78" s="64"/>
      <c r="QFA78" s="64"/>
      <c r="QFB78" s="64"/>
      <c r="QFC78" s="64"/>
      <c r="QFD78" s="64"/>
      <c r="QFE78" s="64"/>
      <c r="QFF78" s="64"/>
      <c r="QFG78" s="64"/>
      <c r="QFH78" s="64"/>
      <c r="QFI78" s="64"/>
      <c r="QFJ78" s="64"/>
      <c r="QFK78" s="64"/>
      <c r="QFL78" s="64"/>
      <c r="QFM78" s="64"/>
      <c r="QFN78" s="64"/>
      <c r="QFO78" s="64"/>
      <c r="QFP78" s="64"/>
      <c r="QFQ78" s="64"/>
      <c r="QFR78" s="64"/>
      <c r="QFS78" s="64"/>
      <c r="QFT78" s="64"/>
      <c r="QFU78" s="64"/>
      <c r="QFV78" s="64"/>
      <c r="QFW78" s="64"/>
      <c r="QFX78" s="64"/>
      <c r="QFY78" s="64"/>
      <c r="QFZ78" s="64"/>
      <c r="QGA78" s="64"/>
      <c r="QGB78" s="64"/>
      <c r="QGC78" s="64"/>
      <c r="QGD78" s="64"/>
      <c r="QGE78" s="64"/>
      <c r="QGF78" s="64"/>
      <c r="QGG78" s="64"/>
      <c r="QGH78" s="64"/>
      <c r="QGI78" s="64"/>
      <c r="QGJ78" s="64"/>
      <c r="QGK78" s="64"/>
      <c r="QGL78" s="64"/>
      <c r="QGM78" s="64"/>
      <c r="QGN78" s="64"/>
      <c r="QGO78" s="64"/>
      <c r="QGP78" s="64"/>
      <c r="QGQ78" s="64"/>
      <c r="QGR78" s="64"/>
      <c r="QGS78" s="64"/>
      <c r="QGT78" s="64"/>
      <c r="QGU78" s="64"/>
      <c r="QGV78" s="64"/>
      <c r="QGW78" s="64"/>
      <c r="QGX78" s="64"/>
      <c r="QGY78" s="64"/>
      <c r="QGZ78" s="64"/>
      <c r="QHA78" s="64"/>
      <c r="QHB78" s="64"/>
      <c r="QHC78" s="64"/>
      <c r="QHD78" s="64"/>
      <c r="QHE78" s="64"/>
      <c r="QHF78" s="64"/>
      <c r="QHG78" s="64"/>
      <c r="QHH78" s="64"/>
      <c r="QHI78" s="64"/>
      <c r="QHJ78" s="64"/>
      <c r="QHK78" s="64"/>
      <c r="QHL78" s="64"/>
      <c r="QHM78" s="64"/>
      <c r="QHN78" s="64"/>
      <c r="QHO78" s="64"/>
      <c r="QHP78" s="64"/>
      <c r="QHQ78" s="64"/>
      <c r="QHR78" s="64"/>
      <c r="QHS78" s="64"/>
      <c r="QHT78" s="64"/>
      <c r="QHU78" s="64"/>
      <c r="QHV78" s="64"/>
      <c r="QHW78" s="64"/>
      <c r="QHX78" s="64"/>
      <c r="QHY78" s="64"/>
      <c r="QHZ78" s="64"/>
      <c r="QIA78" s="64"/>
      <c r="QIB78" s="64"/>
      <c r="QIC78" s="64"/>
      <c r="QID78" s="64"/>
      <c r="QIE78" s="64"/>
      <c r="QIF78" s="64"/>
      <c r="QIG78" s="64"/>
      <c r="QIH78" s="64"/>
      <c r="QII78" s="64"/>
      <c r="QIJ78" s="64"/>
      <c r="QIK78" s="64"/>
      <c r="QIL78" s="64"/>
      <c r="QIM78" s="64"/>
      <c r="QIN78" s="64"/>
      <c r="QIO78" s="64"/>
      <c r="QIP78" s="64"/>
      <c r="QIQ78" s="64"/>
      <c r="QIR78" s="64"/>
      <c r="QIS78" s="64"/>
      <c r="QIT78" s="64"/>
      <c r="QIU78" s="64"/>
      <c r="QIV78" s="64"/>
      <c r="QIW78" s="64"/>
      <c r="QIX78" s="64"/>
      <c r="QIY78" s="64"/>
      <c r="QIZ78" s="64"/>
      <c r="QJA78" s="64"/>
      <c r="QJB78" s="64"/>
      <c r="QJC78" s="64"/>
      <c r="QJD78" s="64"/>
      <c r="QJE78" s="64"/>
      <c r="QJF78" s="64"/>
      <c r="QJG78" s="64"/>
      <c r="QJH78" s="64"/>
      <c r="QJI78" s="64"/>
      <c r="QJJ78" s="64"/>
      <c r="QJK78" s="64"/>
      <c r="QJL78" s="64"/>
      <c r="QJM78" s="64"/>
      <c r="QJN78" s="64"/>
      <c r="QJO78" s="64"/>
      <c r="QJP78" s="64"/>
      <c r="QJQ78" s="64"/>
      <c r="QJR78" s="64"/>
      <c r="QJS78" s="64"/>
      <c r="QJT78" s="64"/>
      <c r="QJU78" s="64"/>
      <c r="QJV78" s="64"/>
      <c r="QJW78" s="64"/>
      <c r="QJX78" s="64"/>
      <c r="QJY78" s="64"/>
      <c r="QJZ78" s="64"/>
      <c r="QKA78" s="64"/>
      <c r="QKB78" s="64"/>
      <c r="QKC78" s="64"/>
      <c r="QKD78" s="64"/>
      <c r="QKE78" s="64"/>
      <c r="QKF78" s="64"/>
      <c r="QKG78" s="64"/>
      <c r="QKH78" s="64"/>
      <c r="QKI78" s="64"/>
      <c r="QKJ78" s="64"/>
      <c r="QKK78" s="64"/>
      <c r="QKL78" s="64"/>
      <c r="QKM78" s="64"/>
      <c r="QKN78" s="64"/>
      <c r="QKO78" s="64"/>
      <c r="QKP78" s="64"/>
      <c r="QKQ78" s="64"/>
      <c r="QKR78" s="64"/>
      <c r="QKS78" s="64"/>
      <c r="QKT78" s="64"/>
      <c r="QKU78" s="64"/>
      <c r="QKV78" s="64"/>
      <c r="QKW78" s="64"/>
      <c r="QKX78" s="64"/>
      <c r="QKY78" s="64"/>
      <c r="QKZ78" s="64"/>
      <c r="QLA78" s="64"/>
      <c r="QLB78" s="64"/>
      <c r="QLC78" s="64"/>
      <c r="QLD78" s="64"/>
      <c r="QLE78" s="64"/>
      <c r="QLF78" s="64"/>
      <c r="QLG78" s="64"/>
      <c r="QLH78" s="64"/>
      <c r="QLI78" s="64"/>
      <c r="QLJ78" s="64"/>
      <c r="QLK78" s="64"/>
      <c r="QLL78" s="64"/>
      <c r="QLM78" s="64"/>
      <c r="QLN78" s="64"/>
      <c r="QLO78" s="64"/>
      <c r="QLP78" s="64"/>
      <c r="QLQ78" s="64"/>
      <c r="QLR78" s="64"/>
      <c r="QLS78" s="64"/>
      <c r="QLT78" s="64"/>
      <c r="QLU78" s="64"/>
      <c r="QLV78" s="64"/>
      <c r="QLW78" s="64"/>
      <c r="QLX78" s="64"/>
      <c r="QLY78" s="64"/>
      <c r="QLZ78" s="64"/>
      <c r="QMA78" s="64"/>
      <c r="QMB78" s="64"/>
      <c r="QMC78" s="64"/>
      <c r="QMD78" s="64"/>
      <c r="QME78" s="64"/>
      <c r="QMF78" s="64"/>
      <c r="QMG78" s="64"/>
      <c r="QMH78" s="64"/>
      <c r="QMI78" s="64"/>
      <c r="QMJ78" s="64"/>
      <c r="QMK78" s="64"/>
      <c r="QML78" s="64"/>
      <c r="QMM78" s="64"/>
      <c r="QMN78" s="64"/>
      <c r="QMO78" s="64"/>
      <c r="QMP78" s="64"/>
      <c r="QMQ78" s="64"/>
      <c r="QMR78" s="64"/>
      <c r="QMS78" s="64"/>
      <c r="QMT78" s="64"/>
      <c r="QMU78" s="64"/>
      <c r="QMV78" s="64"/>
      <c r="QMW78" s="64"/>
      <c r="QMX78" s="64"/>
      <c r="QMY78" s="64"/>
      <c r="QMZ78" s="64"/>
      <c r="QNA78" s="64"/>
      <c r="QNB78" s="64"/>
      <c r="QNC78" s="64"/>
      <c r="QND78" s="64"/>
      <c r="QNE78" s="64"/>
      <c r="QNF78" s="64"/>
      <c r="QNG78" s="64"/>
      <c r="QNH78" s="64"/>
      <c r="QNI78" s="64"/>
      <c r="QNJ78" s="64"/>
      <c r="QNK78" s="64"/>
      <c r="QNL78" s="64"/>
      <c r="QNM78" s="64"/>
      <c r="QNN78" s="64"/>
      <c r="QNO78" s="64"/>
      <c r="QNP78" s="64"/>
      <c r="QNQ78" s="64"/>
      <c r="QNR78" s="64"/>
      <c r="QNS78" s="64"/>
      <c r="QNT78" s="64"/>
      <c r="QNU78" s="64"/>
      <c r="QNV78" s="64"/>
      <c r="QNW78" s="64"/>
      <c r="QNX78" s="64"/>
      <c r="QNY78" s="64"/>
      <c r="QNZ78" s="64"/>
      <c r="QOA78" s="64"/>
      <c r="QOB78" s="64"/>
      <c r="QOC78" s="64"/>
      <c r="QOD78" s="64"/>
      <c r="QOE78" s="64"/>
      <c r="QOF78" s="64"/>
      <c r="QOG78" s="64"/>
      <c r="QOH78" s="64"/>
      <c r="QOI78" s="64"/>
      <c r="QOJ78" s="64"/>
      <c r="QOK78" s="64"/>
      <c r="QOL78" s="64"/>
      <c r="QOM78" s="64"/>
      <c r="QON78" s="64"/>
      <c r="QOO78" s="64"/>
      <c r="QOP78" s="64"/>
      <c r="QOQ78" s="64"/>
      <c r="QOR78" s="64"/>
      <c r="QOS78" s="64"/>
      <c r="QOT78" s="64"/>
      <c r="QOU78" s="64"/>
      <c r="QOV78" s="64"/>
      <c r="QOW78" s="64"/>
      <c r="QOX78" s="64"/>
      <c r="QOY78" s="64"/>
      <c r="QOZ78" s="64"/>
      <c r="QPA78" s="64"/>
      <c r="QPB78" s="64"/>
      <c r="QPC78" s="64"/>
      <c r="QPD78" s="64"/>
      <c r="QPE78" s="64"/>
      <c r="QPF78" s="64"/>
      <c r="QPG78" s="64"/>
      <c r="QPH78" s="64"/>
      <c r="QPI78" s="64"/>
      <c r="QPJ78" s="64"/>
      <c r="QPK78" s="64"/>
      <c r="QPL78" s="64"/>
      <c r="QPM78" s="64"/>
      <c r="QPN78" s="64"/>
      <c r="QPO78" s="64"/>
      <c r="QPP78" s="64"/>
      <c r="QPQ78" s="64"/>
      <c r="QPR78" s="64"/>
      <c r="QPS78" s="64"/>
      <c r="QPT78" s="64"/>
      <c r="QPU78" s="64"/>
      <c r="QPV78" s="64"/>
      <c r="QPW78" s="64"/>
      <c r="QPX78" s="64"/>
      <c r="QPY78" s="64"/>
      <c r="QPZ78" s="64"/>
      <c r="QQA78" s="64"/>
      <c r="QQB78" s="64"/>
      <c r="QQC78" s="64"/>
      <c r="QQD78" s="64"/>
      <c r="QQE78" s="64"/>
      <c r="QQF78" s="64"/>
      <c r="QQG78" s="64"/>
      <c r="QQH78" s="64"/>
      <c r="QQI78" s="64"/>
      <c r="QQJ78" s="64"/>
      <c r="QQK78" s="64"/>
      <c r="QQL78" s="64"/>
      <c r="QQM78" s="64"/>
      <c r="QQN78" s="64"/>
      <c r="QQO78" s="64"/>
      <c r="QQP78" s="64"/>
      <c r="QQQ78" s="64"/>
      <c r="QQR78" s="64"/>
      <c r="QQS78" s="64"/>
      <c r="QQT78" s="64"/>
      <c r="QQU78" s="64"/>
      <c r="QQV78" s="64"/>
      <c r="QQW78" s="64"/>
      <c r="QQX78" s="64"/>
      <c r="QQY78" s="64"/>
      <c r="QQZ78" s="64"/>
      <c r="QRA78" s="64"/>
      <c r="QRB78" s="64"/>
      <c r="QRC78" s="64"/>
      <c r="QRD78" s="64"/>
      <c r="QRE78" s="64"/>
      <c r="QRF78" s="64"/>
      <c r="QRG78" s="64"/>
      <c r="QRH78" s="64"/>
      <c r="QRI78" s="64"/>
      <c r="QRJ78" s="64"/>
      <c r="QRK78" s="64"/>
      <c r="QRL78" s="64"/>
      <c r="QRM78" s="64"/>
      <c r="QRN78" s="64"/>
      <c r="QRO78" s="64"/>
      <c r="QRP78" s="64"/>
      <c r="QRQ78" s="64"/>
      <c r="QRR78" s="64"/>
      <c r="QRS78" s="64"/>
      <c r="QRT78" s="64"/>
      <c r="QRU78" s="64"/>
      <c r="QRV78" s="64"/>
      <c r="QRW78" s="64"/>
      <c r="QRX78" s="64"/>
      <c r="QRY78" s="64"/>
      <c r="QRZ78" s="64"/>
      <c r="QSA78" s="64"/>
      <c r="QSB78" s="64"/>
      <c r="QSC78" s="64"/>
      <c r="QSD78" s="64"/>
      <c r="QSE78" s="64"/>
      <c r="QSF78" s="64"/>
      <c r="QSG78" s="64"/>
      <c r="QSH78" s="64"/>
      <c r="QSI78" s="64"/>
      <c r="QSJ78" s="64"/>
      <c r="QSK78" s="64"/>
      <c r="QSL78" s="64"/>
      <c r="QSM78" s="64"/>
      <c r="QSN78" s="64"/>
      <c r="QSO78" s="64"/>
      <c r="QSP78" s="64"/>
      <c r="QSQ78" s="64"/>
      <c r="QSR78" s="64"/>
      <c r="QSS78" s="64"/>
      <c r="QST78" s="64"/>
      <c r="QSU78" s="64"/>
      <c r="QSV78" s="64"/>
      <c r="QSW78" s="64"/>
      <c r="QSX78" s="64"/>
      <c r="QSY78" s="64"/>
      <c r="QSZ78" s="64"/>
      <c r="QTA78" s="64"/>
      <c r="QTB78" s="64"/>
      <c r="QTC78" s="64"/>
      <c r="QTD78" s="64"/>
      <c r="QTE78" s="64"/>
      <c r="QTF78" s="64"/>
      <c r="QTG78" s="64"/>
      <c r="QTH78" s="64"/>
      <c r="QTI78" s="64"/>
      <c r="QTJ78" s="64"/>
      <c r="QTK78" s="64"/>
      <c r="QTL78" s="64"/>
      <c r="QTM78" s="64"/>
      <c r="QTN78" s="64"/>
      <c r="QTO78" s="64"/>
      <c r="QTP78" s="64"/>
      <c r="QTQ78" s="64"/>
      <c r="QTR78" s="64"/>
      <c r="QTS78" s="64"/>
      <c r="QTT78" s="64"/>
      <c r="QTU78" s="64"/>
      <c r="QTV78" s="64"/>
      <c r="QTW78" s="64"/>
      <c r="QTX78" s="64"/>
      <c r="QTY78" s="64"/>
      <c r="QTZ78" s="64"/>
      <c r="QUA78" s="64"/>
      <c r="QUB78" s="64"/>
      <c r="QUC78" s="64"/>
      <c r="QUD78" s="64"/>
      <c r="QUE78" s="64"/>
      <c r="QUF78" s="64"/>
      <c r="QUG78" s="64"/>
      <c r="QUH78" s="64"/>
      <c r="QUI78" s="64"/>
      <c r="QUJ78" s="64"/>
      <c r="QUK78" s="64"/>
      <c r="QUL78" s="64"/>
      <c r="QUM78" s="64"/>
      <c r="QUN78" s="64"/>
      <c r="QUO78" s="64"/>
      <c r="QUP78" s="64"/>
      <c r="QUQ78" s="64"/>
      <c r="QUR78" s="64"/>
      <c r="QUS78" s="64"/>
      <c r="QUT78" s="64"/>
      <c r="QUU78" s="64"/>
      <c r="QUV78" s="64"/>
      <c r="QUW78" s="64"/>
      <c r="QUX78" s="64"/>
      <c r="QUY78" s="64"/>
      <c r="QUZ78" s="64"/>
      <c r="QVA78" s="64"/>
      <c r="QVB78" s="64"/>
      <c r="QVC78" s="64"/>
      <c r="QVD78" s="64"/>
      <c r="QVE78" s="64"/>
      <c r="QVF78" s="64"/>
      <c r="QVG78" s="64"/>
      <c r="QVH78" s="64"/>
      <c r="QVI78" s="64"/>
      <c r="QVJ78" s="64"/>
      <c r="QVK78" s="64"/>
      <c r="QVL78" s="64"/>
      <c r="QVM78" s="64"/>
      <c r="QVN78" s="64"/>
      <c r="QVO78" s="64"/>
      <c r="QVP78" s="64"/>
      <c r="QVQ78" s="64"/>
      <c r="QVR78" s="64"/>
      <c r="QVS78" s="64"/>
      <c r="QVT78" s="64"/>
      <c r="QVU78" s="64"/>
      <c r="QVV78" s="64"/>
      <c r="QVW78" s="64"/>
      <c r="QVX78" s="64"/>
      <c r="QVY78" s="64"/>
      <c r="QVZ78" s="64"/>
      <c r="QWA78" s="64"/>
      <c r="QWB78" s="64"/>
      <c r="QWC78" s="64"/>
      <c r="QWD78" s="64"/>
      <c r="QWE78" s="64"/>
      <c r="QWF78" s="64"/>
      <c r="QWG78" s="64"/>
      <c r="QWH78" s="64"/>
      <c r="QWI78" s="64"/>
      <c r="QWJ78" s="64"/>
      <c r="QWK78" s="64"/>
      <c r="QWL78" s="64"/>
      <c r="QWM78" s="64"/>
      <c r="QWN78" s="64"/>
      <c r="QWO78" s="64"/>
      <c r="QWP78" s="64"/>
      <c r="QWQ78" s="64"/>
      <c r="QWR78" s="64"/>
      <c r="QWS78" s="64"/>
      <c r="QWT78" s="64"/>
      <c r="QWU78" s="64"/>
      <c r="QWV78" s="64"/>
      <c r="QWW78" s="64"/>
      <c r="QWX78" s="64"/>
      <c r="QWY78" s="64"/>
      <c r="QWZ78" s="64"/>
      <c r="QXA78" s="64"/>
      <c r="QXB78" s="64"/>
      <c r="QXC78" s="64"/>
      <c r="QXD78" s="64"/>
      <c r="QXE78" s="64"/>
      <c r="QXF78" s="64"/>
      <c r="QXG78" s="64"/>
      <c r="QXH78" s="64"/>
      <c r="QXI78" s="64"/>
      <c r="QXJ78" s="64"/>
      <c r="QXK78" s="64"/>
      <c r="QXL78" s="64"/>
      <c r="QXM78" s="64"/>
      <c r="QXN78" s="64"/>
      <c r="QXO78" s="64"/>
      <c r="QXP78" s="64"/>
      <c r="QXQ78" s="64"/>
      <c r="QXR78" s="64"/>
      <c r="QXS78" s="64"/>
      <c r="QXT78" s="64"/>
      <c r="QXU78" s="64"/>
      <c r="QXV78" s="64"/>
      <c r="QXW78" s="64"/>
      <c r="QXX78" s="64"/>
      <c r="QXY78" s="64"/>
      <c r="QXZ78" s="64"/>
      <c r="QYA78" s="64"/>
      <c r="QYB78" s="64"/>
      <c r="QYC78" s="64"/>
      <c r="QYD78" s="64"/>
      <c r="QYE78" s="64"/>
      <c r="QYF78" s="64"/>
      <c r="QYG78" s="64"/>
      <c r="QYH78" s="64"/>
      <c r="QYI78" s="64"/>
      <c r="QYJ78" s="64"/>
      <c r="QYK78" s="64"/>
      <c r="QYL78" s="64"/>
      <c r="QYM78" s="64"/>
      <c r="QYN78" s="64"/>
      <c r="QYO78" s="64"/>
      <c r="QYP78" s="64"/>
      <c r="QYQ78" s="64"/>
      <c r="QYR78" s="64"/>
      <c r="QYS78" s="64"/>
      <c r="QYT78" s="64"/>
      <c r="QYU78" s="64"/>
      <c r="QYV78" s="64"/>
      <c r="QYW78" s="64"/>
      <c r="QYX78" s="64"/>
      <c r="QYY78" s="64"/>
      <c r="QYZ78" s="64"/>
      <c r="QZA78" s="64"/>
      <c r="QZB78" s="64"/>
      <c r="QZC78" s="64"/>
      <c r="QZD78" s="64"/>
      <c r="QZE78" s="64"/>
      <c r="QZF78" s="64"/>
      <c r="QZG78" s="64"/>
      <c r="QZH78" s="64"/>
      <c r="QZI78" s="64"/>
      <c r="QZJ78" s="64"/>
      <c r="QZK78" s="64"/>
      <c r="QZL78" s="64"/>
      <c r="QZM78" s="64"/>
      <c r="QZN78" s="64"/>
      <c r="QZO78" s="64"/>
      <c r="QZP78" s="64"/>
      <c r="QZQ78" s="64"/>
      <c r="QZR78" s="64"/>
      <c r="QZS78" s="64"/>
      <c r="QZT78" s="64"/>
      <c r="QZU78" s="64"/>
      <c r="QZV78" s="64"/>
      <c r="QZW78" s="64"/>
      <c r="QZX78" s="64"/>
      <c r="QZY78" s="64"/>
      <c r="QZZ78" s="64"/>
      <c r="RAA78" s="64"/>
      <c r="RAB78" s="64"/>
      <c r="RAC78" s="64"/>
      <c r="RAD78" s="64"/>
      <c r="RAE78" s="64"/>
      <c r="RAF78" s="64"/>
      <c r="RAG78" s="64"/>
      <c r="RAH78" s="64"/>
      <c r="RAI78" s="64"/>
      <c r="RAJ78" s="64"/>
      <c r="RAK78" s="64"/>
      <c r="RAL78" s="64"/>
      <c r="RAM78" s="64"/>
      <c r="RAN78" s="64"/>
      <c r="RAO78" s="64"/>
      <c r="RAP78" s="64"/>
      <c r="RAQ78" s="64"/>
      <c r="RAR78" s="64"/>
      <c r="RAS78" s="64"/>
      <c r="RAT78" s="64"/>
      <c r="RAU78" s="64"/>
      <c r="RAV78" s="64"/>
      <c r="RAW78" s="64"/>
      <c r="RAX78" s="64"/>
      <c r="RAY78" s="64"/>
      <c r="RAZ78" s="64"/>
      <c r="RBA78" s="64"/>
      <c r="RBB78" s="64"/>
      <c r="RBC78" s="64"/>
      <c r="RBD78" s="64"/>
      <c r="RBE78" s="64"/>
      <c r="RBF78" s="64"/>
      <c r="RBG78" s="64"/>
      <c r="RBH78" s="64"/>
      <c r="RBI78" s="64"/>
      <c r="RBJ78" s="64"/>
      <c r="RBK78" s="64"/>
      <c r="RBL78" s="64"/>
      <c r="RBM78" s="64"/>
      <c r="RBN78" s="64"/>
      <c r="RBO78" s="64"/>
      <c r="RBP78" s="64"/>
      <c r="RBQ78" s="64"/>
      <c r="RBR78" s="64"/>
      <c r="RBS78" s="64"/>
      <c r="RBT78" s="64"/>
      <c r="RBU78" s="64"/>
      <c r="RBV78" s="64"/>
      <c r="RBW78" s="64"/>
      <c r="RBX78" s="64"/>
      <c r="RBY78" s="64"/>
      <c r="RBZ78" s="64"/>
      <c r="RCA78" s="64"/>
      <c r="RCB78" s="64"/>
      <c r="RCC78" s="64"/>
      <c r="RCD78" s="64"/>
      <c r="RCE78" s="64"/>
      <c r="RCF78" s="64"/>
      <c r="RCG78" s="64"/>
      <c r="RCH78" s="64"/>
      <c r="RCI78" s="64"/>
      <c r="RCJ78" s="64"/>
      <c r="RCK78" s="64"/>
      <c r="RCL78" s="64"/>
      <c r="RCM78" s="64"/>
      <c r="RCN78" s="64"/>
      <c r="RCO78" s="64"/>
      <c r="RCP78" s="64"/>
      <c r="RCQ78" s="64"/>
      <c r="RCR78" s="64"/>
      <c r="RCS78" s="64"/>
      <c r="RCT78" s="64"/>
      <c r="RCU78" s="64"/>
      <c r="RCV78" s="64"/>
      <c r="RCW78" s="64"/>
      <c r="RCX78" s="64"/>
      <c r="RCY78" s="64"/>
      <c r="RCZ78" s="64"/>
      <c r="RDA78" s="64"/>
      <c r="RDB78" s="64"/>
      <c r="RDC78" s="64"/>
      <c r="RDD78" s="64"/>
      <c r="RDE78" s="64"/>
      <c r="RDF78" s="64"/>
      <c r="RDG78" s="64"/>
      <c r="RDH78" s="64"/>
      <c r="RDI78" s="64"/>
      <c r="RDJ78" s="64"/>
      <c r="RDK78" s="64"/>
      <c r="RDL78" s="64"/>
      <c r="RDM78" s="64"/>
      <c r="RDN78" s="64"/>
      <c r="RDO78" s="64"/>
      <c r="RDP78" s="64"/>
      <c r="RDQ78" s="64"/>
      <c r="RDR78" s="64"/>
      <c r="RDS78" s="64"/>
      <c r="RDT78" s="64"/>
      <c r="RDU78" s="64"/>
      <c r="RDV78" s="64"/>
      <c r="RDW78" s="64"/>
      <c r="RDX78" s="64"/>
      <c r="RDY78" s="64"/>
      <c r="RDZ78" s="64"/>
      <c r="REA78" s="64"/>
      <c r="REB78" s="64"/>
      <c r="REC78" s="64"/>
      <c r="RED78" s="64"/>
      <c r="REE78" s="64"/>
      <c r="REF78" s="64"/>
      <c r="REG78" s="64"/>
      <c r="REH78" s="64"/>
      <c r="REI78" s="64"/>
      <c r="REJ78" s="64"/>
      <c r="REK78" s="64"/>
      <c r="REL78" s="64"/>
      <c r="REM78" s="64"/>
      <c r="REN78" s="64"/>
      <c r="REO78" s="64"/>
      <c r="REP78" s="64"/>
      <c r="REQ78" s="64"/>
      <c r="RER78" s="64"/>
      <c r="RES78" s="64"/>
      <c r="RET78" s="64"/>
      <c r="REU78" s="64"/>
      <c r="REV78" s="64"/>
      <c r="REW78" s="64"/>
      <c r="REX78" s="64"/>
      <c r="REY78" s="64"/>
      <c r="REZ78" s="64"/>
      <c r="RFA78" s="64"/>
      <c r="RFB78" s="64"/>
      <c r="RFC78" s="64"/>
      <c r="RFD78" s="64"/>
      <c r="RFE78" s="64"/>
      <c r="RFF78" s="64"/>
      <c r="RFG78" s="64"/>
      <c r="RFH78" s="64"/>
      <c r="RFI78" s="64"/>
      <c r="RFJ78" s="64"/>
      <c r="RFK78" s="64"/>
      <c r="RFL78" s="64"/>
      <c r="RFM78" s="64"/>
      <c r="RFN78" s="64"/>
      <c r="RFO78" s="64"/>
      <c r="RFP78" s="64"/>
      <c r="RFQ78" s="64"/>
      <c r="RFR78" s="64"/>
      <c r="RFS78" s="64"/>
      <c r="RFT78" s="64"/>
      <c r="RFU78" s="64"/>
      <c r="RFV78" s="64"/>
      <c r="RFW78" s="64"/>
      <c r="RFX78" s="64"/>
      <c r="RFY78" s="64"/>
      <c r="RFZ78" s="64"/>
      <c r="RGA78" s="64"/>
      <c r="RGB78" s="64"/>
      <c r="RGC78" s="64"/>
      <c r="RGD78" s="64"/>
      <c r="RGE78" s="64"/>
      <c r="RGF78" s="64"/>
      <c r="RGG78" s="64"/>
      <c r="RGH78" s="64"/>
      <c r="RGI78" s="64"/>
      <c r="RGJ78" s="64"/>
      <c r="RGK78" s="64"/>
      <c r="RGL78" s="64"/>
      <c r="RGM78" s="64"/>
      <c r="RGN78" s="64"/>
      <c r="RGO78" s="64"/>
      <c r="RGP78" s="64"/>
      <c r="RGQ78" s="64"/>
      <c r="RGR78" s="64"/>
      <c r="RGS78" s="64"/>
      <c r="RGT78" s="64"/>
      <c r="RGU78" s="64"/>
      <c r="RGV78" s="64"/>
      <c r="RGW78" s="64"/>
      <c r="RGX78" s="64"/>
      <c r="RGY78" s="64"/>
      <c r="RGZ78" s="64"/>
      <c r="RHA78" s="64"/>
      <c r="RHB78" s="64"/>
      <c r="RHC78" s="64"/>
      <c r="RHD78" s="64"/>
      <c r="RHE78" s="64"/>
      <c r="RHF78" s="64"/>
      <c r="RHG78" s="64"/>
      <c r="RHH78" s="64"/>
      <c r="RHI78" s="64"/>
      <c r="RHJ78" s="64"/>
      <c r="RHK78" s="64"/>
      <c r="RHL78" s="64"/>
      <c r="RHM78" s="64"/>
      <c r="RHN78" s="64"/>
      <c r="RHO78" s="64"/>
      <c r="RHP78" s="64"/>
      <c r="RHQ78" s="64"/>
      <c r="RHR78" s="64"/>
      <c r="RHS78" s="64"/>
      <c r="RHT78" s="64"/>
      <c r="RHU78" s="64"/>
      <c r="RHV78" s="64"/>
      <c r="RHW78" s="64"/>
      <c r="RHX78" s="64"/>
      <c r="RHY78" s="64"/>
      <c r="RHZ78" s="64"/>
      <c r="RIA78" s="64"/>
      <c r="RIB78" s="64"/>
      <c r="RIC78" s="64"/>
      <c r="RID78" s="64"/>
      <c r="RIE78" s="64"/>
      <c r="RIF78" s="64"/>
      <c r="RIG78" s="64"/>
      <c r="RIH78" s="64"/>
      <c r="RII78" s="64"/>
      <c r="RIJ78" s="64"/>
      <c r="RIK78" s="64"/>
      <c r="RIL78" s="64"/>
      <c r="RIM78" s="64"/>
      <c r="RIN78" s="64"/>
      <c r="RIO78" s="64"/>
      <c r="RIP78" s="64"/>
      <c r="RIQ78" s="64"/>
      <c r="RIR78" s="64"/>
      <c r="RIS78" s="64"/>
      <c r="RIT78" s="64"/>
      <c r="RIU78" s="64"/>
      <c r="RIV78" s="64"/>
      <c r="RIW78" s="64"/>
      <c r="RIX78" s="64"/>
      <c r="RIY78" s="64"/>
      <c r="RIZ78" s="64"/>
      <c r="RJA78" s="64"/>
      <c r="RJB78" s="64"/>
      <c r="RJC78" s="64"/>
      <c r="RJD78" s="64"/>
      <c r="RJE78" s="64"/>
      <c r="RJF78" s="64"/>
      <c r="RJG78" s="64"/>
      <c r="RJH78" s="64"/>
      <c r="RJI78" s="64"/>
      <c r="RJJ78" s="64"/>
      <c r="RJK78" s="64"/>
      <c r="RJL78" s="64"/>
      <c r="RJM78" s="64"/>
      <c r="RJN78" s="64"/>
      <c r="RJO78" s="64"/>
      <c r="RJP78" s="64"/>
      <c r="RJQ78" s="64"/>
      <c r="RJR78" s="64"/>
      <c r="RJS78" s="64"/>
      <c r="RJT78" s="64"/>
      <c r="RJU78" s="64"/>
      <c r="RJV78" s="64"/>
      <c r="RJW78" s="64"/>
      <c r="RJX78" s="64"/>
      <c r="RJY78" s="64"/>
      <c r="RJZ78" s="64"/>
      <c r="RKA78" s="64"/>
      <c r="RKB78" s="64"/>
      <c r="RKC78" s="64"/>
      <c r="RKD78" s="64"/>
      <c r="RKE78" s="64"/>
      <c r="RKF78" s="64"/>
      <c r="RKG78" s="64"/>
      <c r="RKH78" s="64"/>
      <c r="RKI78" s="64"/>
      <c r="RKJ78" s="64"/>
      <c r="RKK78" s="64"/>
      <c r="RKL78" s="64"/>
      <c r="RKM78" s="64"/>
      <c r="RKN78" s="64"/>
      <c r="RKO78" s="64"/>
      <c r="RKP78" s="64"/>
      <c r="RKQ78" s="64"/>
      <c r="RKR78" s="64"/>
      <c r="RKS78" s="64"/>
      <c r="RKT78" s="64"/>
      <c r="RKU78" s="64"/>
      <c r="RKV78" s="64"/>
      <c r="RKW78" s="64"/>
      <c r="RKX78" s="64"/>
      <c r="RKY78" s="64"/>
      <c r="RKZ78" s="64"/>
      <c r="RLA78" s="64"/>
      <c r="RLB78" s="64"/>
      <c r="RLC78" s="64"/>
      <c r="RLD78" s="64"/>
      <c r="RLE78" s="64"/>
      <c r="RLF78" s="64"/>
      <c r="RLG78" s="64"/>
      <c r="RLH78" s="64"/>
      <c r="RLI78" s="64"/>
      <c r="RLJ78" s="64"/>
      <c r="RLK78" s="64"/>
      <c r="RLL78" s="64"/>
      <c r="RLM78" s="64"/>
      <c r="RLN78" s="64"/>
      <c r="RLO78" s="64"/>
      <c r="RLP78" s="64"/>
      <c r="RLQ78" s="64"/>
      <c r="RLR78" s="64"/>
      <c r="RLS78" s="64"/>
      <c r="RLT78" s="64"/>
      <c r="RLU78" s="64"/>
      <c r="RLV78" s="64"/>
      <c r="RLW78" s="64"/>
      <c r="RLX78" s="64"/>
      <c r="RLY78" s="64"/>
      <c r="RLZ78" s="64"/>
      <c r="RMA78" s="64"/>
      <c r="RMB78" s="64"/>
      <c r="RMC78" s="64"/>
      <c r="RMD78" s="64"/>
      <c r="RME78" s="64"/>
      <c r="RMF78" s="64"/>
      <c r="RMG78" s="64"/>
      <c r="RMH78" s="64"/>
      <c r="RMI78" s="64"/>
      <c r="RMJ78" s="64"/>
      <c r="RMK78" s="64"/>
      <c r="RML78" s="64"/>
      <c r="RMM78" s="64"/>
      <c r="RMN78" s="64"/>
      <c r="RMO78" s="64"/>
      <c r="RMP78" s="64"/>
      <c r="RMQ78" s="64"/>
      <c r="RMR78" s="64"/>
      <c r="RMS78" s="64"/>
      <c r="RMT78" s="64"/>
      <c r="RMU78" s="64"/>
      <c r="RMV78" s="64"/>
      <c r="RMW78" s="64"/>
      <c r="RMX78" s="64"/>
      <c r="RMY78" s="64"/>
      <c r="RMZ78" s="64"/>
      <c r="RNA78" s="64"/>
      <c r="RNB78" s="64"/>
      <c r="RNC78" s="64"/>
      <c r="RND78" s="64"/>
      <c r="RNE78" s="64"/>
      <c r="RNF78" s="64"/>
      <c r="RNG78" s="64"/>
      <c r="RNH78" s="64"/>
      <c r="RNI78" s="64"/>
      <c r="RNJ78" s="64"/>
      <c r="RNK78" s="64"/>
      <c r="RNL78" s="64"/>
      <c r="RNM78" s="64"/>
      <c r="RNN78" s="64"/>
      <c r="RNO78" s="64"/>
      <c r="RNP78" s="64"/>
      <c r="RNQ78" s="64"/>
      <c r="RNR78" s="64"/>
      <c r="RNS78" s="64"/>
      <c r="RNT78" s="64"/>
      <c r="RNU78" s="64"/>
      <c r="RNV78" s="64"/>
      <c r="RNW78" s="64"/>
      <c r="RNX78" s="64"/>
      <c r="RNY78" s="64"/>
      <c r="RNZ78" s="64"/>
      <c r="ROA78" s="64"/>
      <c r="ROB78" s="64"/>
      <c r="ROC78" s="64"/>
      <c r="ROD78" s="64"/>
      <c r="ROE78" s="64"/>
      <c r="ROF78" s="64"/>
      <c r="ROG78" s="64"/>
      <c r="ROH78" s="64"/>
      <c r="ROI78" s="64"/>
      <c r="ROJ78" s="64"/>
      <c r="ROK78" s="64"/>
      <c r="ROL78" s="64"/>
      <c r="ROM78" s="64"/>
      <c r="RON78" s="64"/>
      <c r="ROO78" s="64"/>
      <c r="ROP78" s="64"/>
      <c r="ROQ78" s="64"/>
      <c r="ROR78" s="64"/>
      <c r="ROS78" s="64"/>
      <c r="ROT78" s="64"/>
      <c r="ROU78" s="64"/>
      <c r="ROV78" s="64"/>
      <c r="ROW78" s="64"/>
      <c r="ROX78" s="64"/>
      <c r="ROY78" s="64"/>
      <c r="ROZ78" s="64"/>
      <c r="RPA78" s="64"/>
      <c r="RPB78" s="64"/>
      <c r="RPC78" s="64"/>
      <c r="RPD78" s="64"/>
      <c r="RPE78" s="64"/>
      <c r="RPF78" s="64"/>
      <c r="RPG78" s="64"/>
      <c r="RPH78" s="64"/>
      <c r="RPI78" s="64"/>
      <c r="RPJ78" s="64"/>
      <c r="RPK78" s="64"/>
      <c r="RPL78" s="64"/>
      <c r="RPM78" s="64"/>
      <c r="RPN78" s="64"/>
      <c r="RPO78" s="64"/>
      <c r="RPP78" s="64"/>
      <c r="RPQ78" s="64"/>
      <c r="RPR78" s="64"/>
      <c r="RPS78" s="64"/>
      <c r="RPT78" s="64"/>
      <c r="RPU78" s="64"/>
      <c r="RPV78" s="64"/>
      <c r="RPW78" s="64"/>
      <c r="RPX78" s="64"/>
      <c r="RPY78" s="64"/>
      <c r="RPZ78" s="64"/>
      <c r="RQA78" s="64"/>
      <c r="RQB78" s="64"/>
      <c r="RQC78" s="64"/>
      <c r="RQD78" s="64"/>
      <c r="RQE78" s="64"/>
      <c r="RQF78" s="64"/>
      <c r="RQG78" s="64"/>
      <c r="RQH78" s="64"/>
      <c r="RQI78" s="64"/>
      <c r="RQJ78" s="64"/>
      <c r="RQK78" s="64"/>
      <c r="RQL78" s="64"/>
      <c r="RQM78" s="64"/>
      <c r="RQN78" s="64"/>
      <c r="RQO78" s="64"/>
      <c r="RQP78" s="64"/>
      <c r="RQQ78" s="64"/>
      <c r="RQR78" s="64"/>
      <c r="RQS78" s="64"/>
      <c r="RQT78" s="64"/>
      <c r="RQU78" s="64"/>
      <c r="RQV78" s="64"/>
      <c r="RQW78" s="64"/>
      <c r="RQX78" s="64"/>
      <c r="RQY78" s="64"/>
      <c r="RQZ78" s="64"/>
      <c r="RRA78" s="64"/>
      <c r="RRB78" s="64"/>
      <c r="RRC78" s="64"/>
      <c r="RRD78" s="64"/>
      <c r="RRE78" s="64"/>
      <c r="RRF78" s="64"/>
      <c r="RRG78" s="64"/>
      <c r="RRH78" s="64"/>
      <c r="RRI78" s="64"/>
      <c r="RRJ78" s="64"/>
      <c r="RRK78" s="64"/>
      <c r="RRL78" s="64"/>
      <c r="RRM78" s="64"/>
      <c r="RRN78" s="64"/>
      <c r="RRO78" s="64"/>
      <c r="RRP78" s="64"/>
      <c r="RRQ78" s="64"/>
      <c r="RRR78" s="64"/>
      <c r="RRS78" s="64"/>
      <c r="RRT78" s="64"/>
      <c r="RRU78" s="64"/>
      <c r="RRV78" s="64"/>
      <c r="RRW78" s="64"/>
      <c r="RRX78" s="64"/>
      <c r="RRY78" s="64"/>
      <c r="RRZ78" s="64"/>
      <c r="RSA78" s="64"/>
      <c r="RSB78" s="64"/>
      <c r="RSC78" s="64"/>
      <c r="RSD78" s="64"/>
      <c r="RSE78" s="64"/>
      <c r="RSF78" s="64"/>
      <c r="RSG78" s="64"/>
      <c r="RSH78" s="64"/>
      <c r="RSI78" s="64"/>
      <c r="RSJ78" s="64"/>
      <c r="RSK78" s="64"/>
      <c r="RSL78" s="64"/>
      <c r="RSM78" s="64"/>
      <c r="RSN78" s="64"/>
      <c r="RSO78" s="64"/>
      <c r="RSP78" s="64"/>
      <c r="RSQ78" s="64"/>
      <c r="RSR78" s="64"/>
      <c r="RSS78" s="64"/>
      <c r="RST78" s="64"/>
      <c r="RSU78" s="64"/>
      <c r="RSV78" s="64"/>
      <c r="RSW78" s="64"/>
      <c r="RSX78" s="64"/>
      <c r="RSY78" s="64"/>
      <c r="RSZ78" s="64"/>
      <c r="RTA78" s="64"/>
      <c r="RTB78" s="64"/>
      <c r="RTC78" s="64"/>
      <c r="RTD78" s="64"/>
      <c r="RTE78" s="64"/>
      <c r="RTF78" s="64"/>
      <c r="RTG78" s="64"/>
      <c r="RTH78" s="64"/>
      <c r="RTI78" s="64"/>
      <c r="RTJ78" s="64"/>
      <c r="RTK78" s="64"/>
      <c r="RTL78" s="64"/>
      <c r="RTM78" s="64"/>
      <c r="RTN78" s="64"/>
      <c r="RTO78" s="64"/>
      <c r="RTP78" s="64"/>
      <c r="RTQ78" s="64"/>
      <c r="RTR78" s="64"/>
      <c r="RTS78" s="64"/>
      <c r="RTT78" s="64"/>
      <c r="RTU78" s="64"/>
      <c r="RTV78" s="64"/>
      <c r="RTW78" s="64"/>
      <c r="RTX78" s="64"/>
      <c r="RTY78" s="64"/>
      <c r="RTZ78" s="64"/>
      <c r="RUA78" s="64"/>
      <c r="RUB78" s="64"/>
      <c r="RUC78" s="64"/>
      <c r="RUD78" s="64"/>
      <c r="RUE78" s="64"/>
      <c r="RUF78" s="64"/>
      <c r="RUG78" s="64"/>
      <c r="RUH78" s="64"/>
      <c r="RUI78" s="64"/>
      <c r="RUJ78" s="64"/>
      <c r="RUK78" s="64"/>
      <c r="RUL78" s="64"/>
      <c r="RUM78" s="64"/>
      <c r="RUN78" s="64"/>
      <c r="RUO78" s="64"/>
      <c r="RUP78" s="64"/>
      <c r="RUQ78" s="64"/>
      <c r="RUR78" s="64"/>
      <c r="RUS78" s="64"/>
      <c r="RUT78" s="64"/>
      <c r="RUU78" s="64"/>
      <c r="RUV78" s="64"/>
      <c r="RUW78" s="64"/>
      <c r="RUX78" s="64"/>
      <c r="RUY78" s="64"/>
      <c r="RUZ78" s="64"/>
      <c r="RVA78" s="64"/>
      <c r="RVB78" s="64"/>
      <c r="RVC78" s="64"/>
      <c r="RVD78" s="64"/>
      <c r="RVE78" s="64"/>
      <c r="RVF78" s="64"/>
      <c r="RVG78" s="64"/>
      <c r="RVH78" s="64"/>
      <c r="RVI78" s="64"/>
      <c r="RVJ78" s="64"/>
      <c r="RVK78" s="64"/>
      <c r="RVL78" s="64"/>
      <c r="RVM78" s="64"/>
      <c r="RVN78" s="64"/>
      <c r="RVO78" s="64"/>
      <c r="RVP78" s="64"/>
      <c r="RVQ78" s="64"/>
      <c r="RVR78" s="64"/>
      <c r="RVS78" s="64"/>
      <c r="RVT78" s="64"/>
      <c r="RVU78" s="64"/>
      <c r="RVV78" s="64"/>
      <c r="RVW78" s="64"/>
      <c r="RVX78" s="64"/>
      <c r="RVY78" s="64"/>
      <c r="RVZ78" s="64"/>
      <c r="RWA78" s="64"/>
      <c r="RWB78" s="64"/>
      <c r="RWC78" s="64"/>
      <c r="RWD78" s="64"/>
      <c r="RWE78" s="64"/>
      <c r="RWF78" s="64"/>
      <c r="RWG78" s="64"/>
      <c r="RWH78" s="64"/>
      <c r="RWI78" s="64"/>
      <c r="RWJ78" s="64"/>
      <c r="RWK78" s="64"/>
      <c r="RWL78" s="64"/>
      <c r="RWM78" s="64"/>
      <c r="RWN78" s="64"/>
      <c r="RWO78" s="64"/>
      <c r="RWP78" s="64"/>
      <c r="RWQ78" s="64"/>
      <c r="RWR78" s="64"/>
      <c r="RWS78" s="64"/>
      <c r="RWT78" s="64"/>
      <c r="RWU78" s="64"/>
      <c r="RWV78" s="64"/>
      <c r="RWW78" s="64"/>
      <c r="RWX78" s="64"/>
      <c r="RWY78" s="64"/>
      <c r="RWZ78" s="64"/>
      <c r="RXA78" s="64"/>
      <c r="RXB78" s="64"/>
      <c r="RXC78" s="64"/>
      <c r="RXD78" s="64"/>
      <c r="RXE78" s="64"/>
      <c r="RXF78" s="64"/>
      <c r="RXG78" s="64"/>
      <c r="RXH78" s="64"/>
      <c r="RXI78" s="64"/>
      <c r="RXJ78" s="64"/>
      <c r="RXK78" s="64"/>
      <c r="RXL78" s="64"/>
      <c r="RXM78" s="64"/>
      <c r="RXN78" s="64"/>
      <c r="RXO78" s="64"/>
      <c r="RXP78" s="64"/>
      <c r="RXQ78" s="64"/>
      <c r="RXR78" s="64"/>
      <c r="RXS78" s="64"/>
      <c r="RXT78" s="64"/>
      <c r="RXU78" s="64"/>
      <c r="RXV78" s="64"/>
      <c r="RXW78" s="64"/>
      <c r="RXX78" s="64"/>
      <c r="RXY78" s="64"/>
      <c r="RXZ78" s="64"/>
      <c r="RYA78" s="64"/>
      <c r="RYB78" s="64"/>
      <c r="RYC78" s="64"/>
      <c r="RYD78" s="64"/>
      <c r="RYE78" s="64"/>
      <c r="RYF78" s="64"/>
      <c r="RYG78" s="64"/>
      <c r="RYH78" s="64"/>
      <c r="RYI78" s="64"/>
      <c r="RYJ78" s="64"/>
      <c r="RYK78" s="64"/>
      <c r="RYL78" s="64"/>
      <c r="RYM78" s="64"/>
      <c r="RYN78" s="64"/>
      <c r="RYO78" s="64"/>
      <c r="RYP78" s="64"/>
      <c r="RYQ78" s="64"/>
      <c r="RYR78" s="64"/>
      <c r="RYS78" s="64"/>
      <c r="RYT78" s="64"/>
      <c r="RYU78" s="64"/>
      <c r="RYV78" s="64"/>
      <c r="RYW78" s="64"/>
      <c r="RYX78" s="64"/>
      <c r="RYY78" s="64"/>
      <c r="RYZ78" s="64"/>
      <c r="RZA78" s="64"/>
      <c r="RZB78" s="64"/>
      <c r="RZC78" s="64"/>
      <c r="RZD78" s="64"/>
      <c r="RZE78" s="64"/>
      <c r="RZF78" s="64"/>
      <c r="RZG78" s="64"/>
      <c r="RZH78" s="64"/>
      <c r="RZI78" s="64"/>
      <c r="RZJ78" s="64"/>
      <c r="RZK78" s="64"/>
      <c r="RZL78" s="64"/>
      <c r="RZM78" s="64"/>
      <c r="RZN78" s="64"/>
      <c r="RZO78" s="64"/>
      <c r="RZP78" s="64"/>
      <c r="RZQ78" s="64"/>
      <c r="RZR78" s="64"/>
      <c r="RZS78" s="64"/>
      <c r="RZT78" s="64"/>
      <c r="RZU78" s="64"/>
      <c r="RZV78" s="64"/>
      <c r="RZW78" s="64"/>
      <c r="RZX78" s="64"/>
      <c r="RZY78" s="64"/>
      <c r="RZZ78" s="64"/>
      <c r="SAA78" s="64"/>
      <c r="SAB78" s="64"/>
      <c r="SAC78" s="64"/>
      <c r="SAD78" s="64"/>
      <c r="SAE78" s="64"/>
      <c r="SAF78" s="64"/>
      <c r="SAG78" s="64"/>
      <c r="SAH78" s="64"/>
      <c r="SAI78" s="64"/>
      <c r="SAJ78" s="64"/>
      <c r="SAK78" s="64"/>
      <c r="SAL78" s="64"/>
      <c r="SAM78" s="64"/>
      <c r="SAN78" s="64"/>
      <c r="SAO78" s="64"/>
      <c r="SAP78" s="64"/>
      <c r="SAQ78" s="64"/>
      <c r="SAR78" s="64"/>
      <c r="SAS78" s="64"/>
      <c r="SAT78" s="64"/>
      <c r="SAU78" s="64"/>
      <c r="SAV78" s="64"/>
      <c r="SAW78" s="64"/>
      <c r="SAX78" s="64"/>
      <c r="SAY78" s="64"/>
      <c r="SAZ78" s="64"/>
      <c r="SBA78" s="64"/>
      <c r="SBB78" s="64"/>
      <c r="SBC78" s="64"/>
      <c r="SBD78" s="64"/>
      <c r="SBE78" s="64"/>
      <c r="SBF78" s="64"/>
      <c r="SBG78" s="64"/>
      <c r="SBH78" s="64"/>
      <c r="SBI78" s="64"/>
      <c r="SBJ78" s="64"/>
      <c r="SBK78" s="64"/>
      <c r="SBL78" s="64"/>
      <c r="SBM78" s="64"/>
      <c r="SBN78" s="64"/>
      <c r="SBO78" s="64"/>
      <c r="SBP78" s="64"/>
      <c r="SBQ78" s="64"/>
      <c r="SBR78" s="64"/>
      <c r="SBS78" s="64"/>
      <c r="SBT78" s="64"/>
      <c r="SBU78" s="64"/>
      <c r="SBV78" s="64"/>
      <c r="SBW78" s="64"/>
      <c r="SBX78" s="64"/>
      <c r="SBY78" s="64"/>
      <c r="SBZ78" s="64"/>
      <c r="SCA78" s="64"/>
      <c r="SCB78" s="64"/>
      <c r="SCC78" s="64"/>
      <c r="SCD78" s="64"/>
      <c r="SCE78" s="64"/>
      <c r="SCF78" s="64"/>
      <c r="SCG78" s="64"/>
      <c r="SCH78" s="64"/>
      <c r="SCI78" s="64"/>
      <c r="SCJ78" s="64"/>
      <c r="SCK78" s="64"/>
      <c r="SCL78" s="64"/>
      <c r="SCM78" s="64"/>
      <c r="SCN78" s="64"/>
      <c r="SCO78" s="64"/>
      <c r="SCP78" s="64"/>
      <c r="SCQ78" s="64"/>
      <c r="SCR78" s="64"/>
      <c r="SCS78" s="64"/>
      <c r="SCT78" s="64"/>
      <c r="SCU78" s="64"/>
      <c r="SCV78" s="64"/>
      <c r="SCW78" s="64"/>
      <c r="SCX78" s="64"/>
      <c r="SCY78" s="64"/>
      <c r="SCZ78" s="64"/>
      <c r="SDA78" s="64"/>
      <c r="SDB78" s="64"/>
      <c r="SDC78" s="64"/>
      <c r="SDD78" s="64"/>
      <c r="SDE78" s="64"/>
      <c r="SDF78" s="64"/>
      <c r="SDG78" s="64"/>
      <c r="SDH78" s="64"/>
      <c r="SDI78" s="64"/>
      <c r="SDJ78" s="64"/>
      <c r="SDK78" s="64"/>
      <c r="SDL78" s="64"/>
      <c r="SDM78" s="64"/>
      <c r="SDN78" s="64"/>
      <c r="SDO78" s="64"/>
      <c r="SDP78" s="64"/>
      <c r="SDQ78" s="64"/>
      <c r="SDR78" s="64"/>
      <c r="SDS78" s="64"/>
      <c r="SDT78" s="64"/>
      <c r="SDU78" s="64"/>
      <c r="SDV78" s="64"/>
      <c r="SDW78" s="64"/>
      <c r="SDX78" s="64"/>
      <c r="SDY78" s="64"/>
      <c r="SDZ78" s="64"/>
      <c r="SEA78" s="64"/>
      <c r="SEB78" s="64"/>
      <c r="SEC78" s="64"/>
      <c r="SED78" s="64"/>
      <c r="SEE78" s="64"/>
      <c r="SEF78" s="64"/>
      <c r="SEG78" s="64"/>
      <c r="SEH78" s="64"/>
      <c r="SEI78" s="64"/>
      <c r="SEJ78" s="64"/>
      <c r="SEK78" s="64"/>
      <c r="SEL78" s="64"/>
      <c r="SEM78" s="64"/>
      <c r="SEN78" s="64"/>
      <c r="SEO78" s="64"/>
      <c r="SEP78" s="64"/>
      <c r="SEQ78" s="64"/>
      <c r="SER78" s="64"/>
      <c r="SES78" s="64"/>
      <c r="SET78" s="64"/>
      <c r="SEU78" s="64"/>
      <c r="SEV78" s="64"/>
      <c r="SEW78" s="64"/>
      <c r="SEX78" s="64"/>
      <c r="SEY78" s="64"/>
      <c r="SEZ78" s="64"/>
      <c r="SFA78" s="64"/>
      <c r="SFB78" s="64"/>
      <c r="SFC78" s="64"/>
      <c r="SFD78" s="64"/>
      <c r="SFE78" s="64"/>
      <c r="SFF78" s="64"/>
      <c r="SFG78" s="64"/>
      <c r="SFH78" s="64"/>
      <c r="SFI78" s="64"/>
      <c r="SFJ78" s="64"/>
      <c r="SFK78" s="64"/>
      <c r="SFL78" s="64"/>
      <c r="SFM78" s="64"/>
      <c r="SFN78" s="64"/>
      <c r="SFO78" s="64"/>
      <c r="SFP78" s="64"/>
      <c r="SFQ78" s="64"/>
      <c r="SFR78" s="64"/>
      <c r="SFS78" s="64"/>
      <c r="SFT78" s="64"/>
      <c r="SFU78" s="64"/>
      <c r="SFV78" s="64"/>
      <c r="SFW78" s="64"/>
      <c r="SFX78" s="64"/>
      <c r="SFY78" s="64"/>
      <c r="SFZ78" s="64"/>
      <c r="SGA78" s="64"/>
      <c r="SGB78" s="64"/>
      <c r="SGC78" s="64"/>
      <c r="SGD78" s="64"/>
      <c r="SGE78" s="64"/>
      <c r="SGF78" s="64"/>
      <c r="SGG78" s="64"/>
      <c r="SGH78" s="64"/>
      <c r="SGI78" s="64"/>
      <c r="SGJ78" s="64"/>
      <c r="SGK78" s="64"/>
      <c r="SGL78" s="64"/>
      <c r="SGM78" s="64"/>
      <c r="SGN78" s="64"/>
      <c r="SGO78" s="64"/>
      <c r="SGP78" s="64"/>
      <c r="SGQ78" s="64"/>
      <c r="SGR78" s="64"/>
      <c r="SGS78" s="64"/>
      <c r="SGT78" s="64"/>
      <c r="SGU78" s="64"/>
      <c r="SGV78" s="64"/>
      <c r="SGW78" s="64"/>
      <c r="SGX78" s="64"/>
      <c r="SGY78" s="64"/>
      <c r="SGZ78" s="64"/>
      <c r="SHA78" s="64"/>
      <c r="SHB78" s="64"/>
      <c r="SHC78" s="64"/>
      <c r="SHD78" s="64"/>
      <c r="SHE78" s="64"/>
      <c r="SHF78" s="64"/>
      <c r="SHG78" s="64"/>
      <c r="SHH78" s="64"/>
      <c r="SHI78" s="64"/>
      <c r="SHJ78" s="64"/>
      <c r="SHK78" s="64"/>
      <c r="SHL78" s="64"/>
      <c r="SHM78" s="64"/>
      <c r="SHN78" s="64"/>
      <c r="SHO78" s="64"/>
      <c r="SHP78" s="64"/>
      <c r="SHQ78" s="64"/>
      <c r="SHR78" s="64"/>
      <c r="SHS78" s="64"/>
      <c r="SHT78" s="64"/>
      <c r="SHU78" s="64"/>
      <c r="SHV78" s="64"/>
      <c r="SHW78" s="64"/>
      <c r="SHX78" s="64"/>
      <c r="SHY78" s="64"/>
      <c r="SHZ78" s="64"/>
      <c r="SIA78" s="64"/>
      <c r="SIB78" s="64"/>
      <c r="SIC78" s="64"/>
      <c r="SID78" s="64"/>
      <c r="SIE78" s="64"/>
      <c r="SIF78" s="64"/>
      <c r="SIG78" s="64"/>
      <c r="SIH78" s="64"/>
      <c r="SII78" s="64"/>
      <c r="SIJ78" s="64"/>
      <c r="SIK78" s="64"/>
      <c r="SIL78" s="64"/>
      <c r="SIM78" s="64"/>
      <c r="SIN78" s="64"/>
      <c r="SIO78" s="64"/>
      <c r="SIP78" s="64"/>
      <c r="SIQ78" s="64"/>
      <c r="SIR78" s="64"/>
      <c r="SIS78" s="64"/>
      <c r="SIT78" s="64"/>
      <c r="SIU78" s="64"/>
      <c r="SIV78" s="64"/>
      <c r="SIW78" s="64"/>
      <c r="SIX78" s="64"/>
      <c r="SIY78" s="64"/>
      <c r="SIZ78" s="64"/>
      <c r="SJA78" s="64"/>
      <c r="SJB78" s="64"/>
      <c r="SJC78" s="64"/>
      <c r="SJD78" s="64"/>
      <c r="SJE78" s="64"/>
      <c r="SJF78" s="64"/>
      <c r="SJG78" s="64"/>
      <c r="SJH78" s="64"/>
      <c r="SJI78" s="64"/>
      <c r="SJJ78" s="64"/>
      <c r="SJK78" s="64"/>
      <c r="SJL78" s="64"/>
      <c r="SJM78" s="64"/>
      <c r="SJN78" s="64"/>
      <c r="SJO78" s="64"/>
      <c r="SJP78" s="64"/>
      <c r="SJQ78" s="64"/>
      <c r="SJR78" s="64"/>
      <c r="SJS78" s="64"/>
      <c r="SJT78" s="64"/>
      <c r="SJU78" s="64"/>
      <c r="SJV78" s="64"/>
      <c r="SJW78" s="64"/>
      <c r="SJX78" s="64"/>
      <c r="SJY78" s="64"/>
      <c r="SJZ78" s="64"/>
      <c r="SKA78" s="64"/>
      <c r="SKB78" s="64"/>
      <c r="SKC78" s="64"/>
      <c r="SKD78" s="64"/>
      <c r="SKE78" s="64"/>
      <c r="SKF78" s="64"/>
      <c r="SKG78" s="64"/>
      <c r="SKH78" s="64"/>
      <c r="SKI78" s="64"/>
      <c r="SKJ78" s="64"/>
      <c r="SKK78" s="64"/>
      <c r="SKL78" s="64"/>
      <c r="SKM78" s="64"/>
      <c r="SKN78" s="64"/>
      <c r="SKO78" s="64"/>
      <c r="SKP78" s="64"/>
      <c r="SKQ78" s="64"/>
      <c r="SKR78" s="64"/>
      <c r="SKS78" s="64"/>
      <c r="SKT78" s="64"/>
      <c r="SKU78" s="64"/>
      <c r="SKV78" s="64"/>
      <c r="SKW78" s="64"/>
      <c r="SKX78" s="64"/>
      <c r="SKY78" s="64"/>
      <c r="SKZ78" s="64"/>
      <c r="SLA78" s="64"/>
      <c r="SLB78" s="64"/>
      <c r="SLC78" s="64"/>
      <c r="SLD78" s="64"/>
      <c r="SLE78" s="64"/>
      <c r="SLF78" s="64"/>
      <c r="SLG78" s="64"/>
      <c r="SLH78" s="64"/>
      <c r="SLI78" s="64"/>
      <c r="SLJ78" s="64"/>
      <c r="SLK78" s="64"/>
      <c r="SLL78" s="64"/>
      <c r="SLM78" s="64"/>
      <c r="SLN78" s="64"/>
      <c r="SLO78" s="64"/>
      <c r="SLP78" s="64"/>
      <c r="SLQ78" s="64"/>
      <c r="SLR78" s="64"/>
      <c r="SLS78" s="64"/>
      <c r="SLT78" s="64"/>
      <c r="SLU78" s="64"/>
      <c r="SLV78" s="64"/>
      <c r="SLW78" s="64"/>
      <c r="SLX78" s="64"/>
      <c r="SLY78" s="64"/>
      <c r="SLZ78" s="64"/>
      <c r="SMA78" s="64"/>
      <c r="SMB78" s="64"/>
      <c r="SMC78" s="64"/>
      <c r="SMD78" s="64"/>
      <c r="SME78" s="64"/>
      <c r="SMF78" s="64"/>
      <c r="SMG78" s="64"/>
      <c r="SMH78" s="64"/>
      <c r="SMI78" s="64"/>
      <c r="SMJ78" s="64"/>
      <c r="SMK78" s="64"/>
      <c r="SML78" s="64"/>
      <c r="SMM78" s="64"/>
      <c r="SMN78" s="64"/>
      <c r="SMO78" s="64"/>
      <c r="SMP78" s="64"/>
      <c r="SMQ78" s="64"/>
      <c r="SMR78" s="64"/>
      <c r="SMS78" s="64"/>
      <c r="SMT78" s="64"/>
      <c r="SMU78" s="64"/>
      <c r="SMV78" s="64"/>
      <c r="SMW78" s="64"/>
      <c r="SMX78" s="64"/>
      <c r="SMY78" s="64"/>
      <c r="SMZ78" s="64"/>
      <c r="SNA78" s="64"/>
      <c r="SNB78" s="64"/>
      <c r="SNC78" s="64"/>
      <c r="SND78" s="64"/>
      <c r="SNE78" s="64"/>
      <c r="SNF78" s="64"/>
      <c r="SNG78" s="64"/>
      <c r="SNH78" s="64"/>
      <c r="SNI78" s="64"/>
      <c r="SNJ78" s="64"/>
      <c r="SNK78" s="64"/>
      <c r="SNL78" s="64"/>
      <c r="SNM78" s="64"/>
      <c r="SNN78" s="64"/>
      <c r="SNO78" s="64"/>
      <c r="SNP78" s="64"/>
      <c r="SNQ78" s="64"/>
      <c r="SNR78" s="64"/>
      <c r="SNS78" s="64"/>
      <c r="SNT78" s="64"/>
      <c r="SNU78" s="64"/>
      <c r="SNV78" s="64"/>
      <c r="SNW78" s="64"/>
      <c r="SNX78" s="64"/>
      <c r="SNY78" s="64"/>
      <c r="SNZ78" s="64"/>
      <c r="SOA78" s="64"/>
      <c r="SOB78" s="64"/>
      <c r="SOC78" s="64"/>
      <c r="SOD78" s="64"/>
      <c r="SOE78" s="64"/>
      <c r="SOF78" s="64"/>
      <c r="SOG78" s="64"/>
      <c r="SOH78" s="64"/>
      <c r="SOI78" s="64"/>
      <c r="SOJ78" s="64"/>
      <c r="SOK78" s="64"/>
      <c r="SOL78" s="64"/>
      <c r="SOM78" s="64"/>
      <c r="SON78" s="64"/>
      <c r="SOO78" s="64"/>
      <c r="SOP78" s="64"/>
      <c r="SOQ78" s="64"/>
      <c r="SOR78" s="64"/>
      <c r="SOS78" s="64"/>
      <c r="SOT78" s="64"/>
      <c r="SOU78" s="64"/>
      <c r="SOV78" s="64"/>
      <c r="SOW78" s="64"/>
      <c r="SOX78" s="64"/>
      <c r="SOY78" s="64"/>
      <c r="SOZ78" s="64"/>
      <c r="SPA78" s="64"/>
      <c r="SPB78" s="64"/>
      <c r="SPC78" s="64"/>
      <c r="SPD78" s="64"/>
      <c r="SPE78" s="64"/>
      <c r="SPF78" s="64"/>
      <c r="SPG78" s="64"/>
      <c r="SPH78" s="64"/>
      <c r="SPI78" s="64"/>
      <c r="SPJ78" s="64"/>
      <c r="SPK78" s="64"/>
      <c r="SPL78" s="64"/>
      <c r="SPM78" s="64"/>
      <c r="SPN78" s="64"/>
      <c r="SPO78" s="64"/>
      <c r="SPP78" s="64"/>
      <c r="SPQ78" s="64"/>
      <c r="SPR78" s="64"/>
      <c r="SPS78" s="64"/>
      <c r="SPT78" s="64"/>
      <c r="SPU78" s="64"/>
      <c r="SPV78" s="64"/>
      <c r="SPW78" s="64"/>
      <c r="SPX78" s="64"/>
      <c r="SPY78" s="64"/>
      <c r="SPZ78" s="64"/>
      <c r="SQA78" s="64"/>
      <c r="SQB78" s="64"/>
      <c r="SQC78" s="64"/>
      <c r="SQD78" s="64"/>
      <c r="SQE78" s="64"/>
      <c r="SQF78" s="64"/>
      <c r="SQG78" s="64"/>
      <c r="SQH78" s="64"/>
      <c r="SQI78" s="64"/>
      <c r="SQJ78" s="64"/>
      <c r="SQK78" s="64"/>
      <c r="SQL78" s="64"/>
      <c r="SQM78" s="64"/>
      <c r="SQN78" s="64"/>
      <c r="SQO78" s="64"/>
      <c r="SQP78" s="64"/>
      <c r="SQQ78" s="64"/>
      <c r="SQR78" s="64"/>
      <c r="SQS78" s="64"/>
      <c r="SQT78" s="64"/>
      <c r="SQU78" s="64"/>
      <c r="SQV78" s="64"/>
      <c r="SQW78" s="64"/>
      <c r="SQX78" s="64"/>
      <c r="SQY78" s="64"/>
      <c r="SQZ78" s="64"/>
      <c r="SRA78" s="64"/>
      <c r="SRB78" s="64"/>
      <c r="SRC78" s="64"/>
      <c r="SRD78" s="64"/>
      <c r="SRE78" s="64"/>
      <c r="SRF78" s="64"/>
      <c r="SRG78" s="64"/>
      <c r="SRH78" s="64"/>
      <c r="SRI78" s="64"/>
      <c r="SRJ78" s="64"/>
      <c r="SRK78" s="64"/>
      <c r="SRL78" s="64"/>
      <c r="SRM78" s="64"/>
      <c r="SRN78" s="64"/>
      <c r="SRO78" s="64"/>
      <c r="SRP78" s="64"/>
      <c r="SRQ78" s="64"/>
      <c r="SRR78" s="64"/>
      <c r="SRS78" s="64"/>
      <c r="SRT78" s="64"/>
      <c r="SRU78" s="64"/>
      <c r="SRV78" s="64"/>
      <c r="SRW78" s="64"/>
      <c r="SRX78" s="64"/>
      <c r="SRY78" s="64"/>
      <c r="SRZ78" s="64"/>
      <c r="SSA78" s="64"/>
      <c r="SSB78" s="64"/>
      <c r="SSC78" s="64"/>
      <c r="SSD78" s="64"/>
      <c r="SSE78" s="64"/>
      <c r="SSF78" s="64"/>
      <c r="SSG78" s="64"/>
      <c r="SSH78" s="64"/>
      <c r="SSI78" s="64"/>
      <c r="SSJ78" s="64"/>
      <c r="SSK78" s="64"/>
      <c r="SSL78" s="64"/>
      <c r="SSM78" s="64"/>
      <c r="SSN78" s="64"/>
      <c r="SSO78" s="64"/>
      <c r="SSP78" s="64"/>
      <c r="SSQ78" s="64"/>
      <c r="SSR78" s="64"/>
      <c r="SSS78" s="64"/>
      <c r="SST78" s="64"/>
      <c r="SSU78" s="64"/>
      <c r="SSV78" s="64"/>
      <c r="SSW78" s="64"/>
      <c r="SSX78" s="64"/>
      <c r="SSY78" s="64"/>
      <c r="SSZ78" s="64"/>
      <c r="STA78" s="64"/>
      <c r="STB78" s="64"/>
      <c r="STC78" s="64"/>
      <c r="STD78" s="64"/>
      <c r="STE78" s="64"/>
      <c r="STF78" s="64"/>
      <c r="STG78" s="64"/>
      <c r="STH78" s="64"/>
      <c r="STI78" s="64"/>
      <c r="STJ78" s="64"/>
      <c r="STK78" s="64"/>
      <c r="STL78" s="64"/>
      <c r="STM78" s="64"/>
      <c r="STN78" s="64"/>
      <c r="STO78" s="64"/>
      <c r="STP78" s="64"/>
      <c r="STQ78" s="64"/>
      <c r="STR78" s="64"/>
      <c r="STS78" s="64"/>
      <c r="STT78" s="64"/>
      <c r="STU78" s="64"/>
      <c r="STV78" s="64"/>
      <c r="STW78" s="64"/>
      <c r="STX78" s="64"/>
      <c r="STY78" s="64"/>
      <c r="STZ78" s="64"/>
      <c r="SUA78" s="64"/>
      <c r="SUB78" s="64"/>
      <c r="SUC78" s="64"/>
      <c r="SUD78" s="64"/>
      <c r="SUE78" s="64"/>
      <c r="SUF78" s="64"/>
      <c r="SUG78" s="64"/>
      <c r="SUH78" s="64"/>
      <c r="SUI78" s="64"/>
      <c r="SUJ78" s="64"/>
      <c r="SUK78" s="64"/>
      <c r="SUL78" s="64"/>
      <c r="SUM78" s="64"/>
      <c r="SUN78" s="64"/>
      <c r="SUO78" s="64"/>
      <c r="SUP78" s="64"/>
      <c r="SUQ78" s="64"/>
      <c r="SUR78" s="64"/>
      <c r="SUS78" s="64"/>
      <c r="SUT78" s="64"/>
      <c r="SUU78" s="64"/>
      <c r="SUV78" s="64"/>
      <c r="SUW78" s="64"/>
      <c r="SUX78" s="64"/>
      <c r="SUY78" s="64"/>
      <c r="SUZ78" s="64"/>
      <c r="SVA78" s="64"/>
      <c r="SVB78" s="64"/>
      <c r="SVC78" s="64"/>
      <c r="SVD78" s="64"/>
      <c r="SVE78" s="64"/>
      <c r="SVF78" s="64"/>
      <c r="SVG78" s="64"/>
      <c r="SVH78" s="64"/>
      <c r="SVI78" s="64"/>
      <c r="SVJ78" s="64"/>
      <c r="SVK78" s="64"/>
      <c r="SVL78" s="64"/>
      <c r="SVM78" s="64"/>
      <c r="SVN78" s="64"/>
      <c r="SVO78" s="64"/>
      <c r="SVP78" s="64"/>
      <c r="SVQ78" s="64"/>
      <c r="SVR78" s="64"/>
      <c r="SVS78" s="64"/>
      <c r="SVT78" s="64"/>
      <c r="SVU78" s="64"/>
      <c r="SVV78" s="64"/>
      <c r="SVW78" s="64"/>
      <c r="SVX78" s="64"/>
      <c r="SVY78" s="64"/>
      <c r="SVZ78" s="64"/>
      <c r="SWA78" s="64"/>
      <c r="SWB78" s="64"/>
      <c r="SWC78" s="64"/>
      <c r="SWD78" s="64"/>
      <c r="SWE78" s="64"/>
      <c r="SWF78" s="64"/>
      <c r="SWG78" s="64"/>
      <c r="SWH78" s="64"/>
      <c r="SWI78" s="64"/>
      <c r="SWJ78" s="64"/>
      <c r="SWK78" s="64"/>
      <c r="SWL78" s="64"/>
      <c r="SWM78" s="64"/>
      <c r="SWN78" s="64"/>
      <c r="SWO78" s="64"/>
      <c r="SWP78" s="64"/>
      <c r="SWQ78" s="64"/>
      <c r="SWR78" s="64"/>
      <c r="SWS78" s="64"/>
      <c r="SWT78" s="64"/>
      <c r="SWU78" s="64"/>
      <c r="SWV78" s="64"/>
      <c r="SWW78" s="64"/>
      <c r="SWX78" s="64"/>
      <c r="SWY78" s="64"/>
      <c r="SWZ78" s="64"/>
      <c r="SXA78" s="64"/>
      <c r="SXB78" s="64"/>
      <c r="SXC78" s="64"/>
      <c r="SXD78" s="64"/>
      <c r="SXE78" s="64"/>
      <c r="SXF78" s="64"/>
      <c r="SXG78" s="64"/>
      <c r="SXH78" s="64"/>
      <c r="SXI78" s="64"/>
      <c r="SXJ78" s="64"/>
      <c r="SXK78" s="64"/>
      <c r="SXL78" s="64"/>
      <c r="SXM78" s="64"/>
      <c r="SXN78" s="64"/>
      <c r="SXO78" s="64"/>
      <c r="SXP78" s="64"/>
      <c r="SXQ78" s="64"/>
      <c r="SXR78" s="64"/>
      <c r="SXS78" s="64"/>
      <c r="SXT78" s="64"/>
      <c r="SXU78" s="64"/>
      <c r="SXV78" s="64"/>
      <c r="SXW78" s="64"/>
      <c r="SXX78" s="64"/>
      <c r="SXY78" s="64"/>
      <c r="SXZ78" s="64"/>
      <c r="SYA78" s="64"/>
      <c r="SYB78" s="64"/>
      <c r="SYC78" s="64"/>
      <c r="SYD78" s="64"/>
      <c r="SYE78" s="64"/>
      <c r="SYF78" s="64"/>
      <c r="SYG78" s="64"/>
      <c r="SYH78" s="64"/>
      <c r="SYI78" s="64"/>
      <c r="SYJ78" s="64"/>
      <c r="SYK78" s="64"/>
      <c r="SYL78" s="64"/>
      <c r="SYM78" s="64"/>
      <c r="SYN78" s="64"/>
      <c r="SYO78" s="64"/>
      <c r="SYP78" s="64"/>
      <c r="SYQ78" s="64"/>
      <c r="SYR78" s="64"/>
      <c r="SYS78" s="64"/>
      <c r="SYT78" s="64"/>
      <c r="SYU78" s="64"/>
      <c r="SYV78" s="64"/>
      <c r="SYW78" s="64"/>
      <c r="SYX78" s="64"/>
      <c r="SYY78" s="64"/>
      <c r="SYZ78" s="64"/>
      <c r="SZA78" s="64"/>
      <c r="SZB78" s="64"/>
      <c r="SZC78" s="64"/>
      <c r="SZD78" s="64"/>
      <c r="SZE78" s="64"/>
      <c r="SZF78" s="64"/>
      <c r="SZG78" s="64"/>
      <c r="SZH78" s="64"/>
      <c r="SZI78" s="64"/>
      <c r="SZJ78" s="64"/>
      <c r="SZK78" s="64"/>
      <c r="SZL78" s="64"/>
      <c r="SZM78" s="64"/>
      <c r="SZN78" s="64"/>
      <c r="SZO78" s="64"/>
      <c r="SZP78" s="64"/>
      <c r="SZQ78" s="64"/>
      <c r="SZR78" s="64"/>
      <c r="SZS78" s="64"/>
      <c r="SZT78" s="64"/>
      <c r="SZU78" s="64"/>
      <c r="SZV78" s="64"/>
      <c r="SZW78" s="64"/>
      <c r="SZX78" s="64"/>
      <c r="SZY78" s="64"/>
      <c r="SZZ78" s="64"/>
      <c r="TAA78" s="64"/>
      <c r="TAB78" s="64"/>
      <c r="TAC78" s="64"/>
      <c r="TAD78" s="64"/>
      <c r="TAE78" s="64"/>
      <c r="TAF78" s="64"/>
      <c r="TAG78" s="64"/>
      <c r="TAH78" s="64"/>
      <c r="TAI78" s="64"/>
      <c r="TAJ78" s="64"/>
      <c r="TAK78" s="64"/>
      <c r="TAL78" s="64"/>
      <c r="TAM78" s="64"/>
      <c r="TAN78" s="64"/>
      <c r="TAO78" s="64"/>
      <c r="TAP78" s="64"/>
      <c r="TAQ78" s="64"/>
      <c r="TAR78" s="64"/>
      <c r="TAS78" s="64"/>
      <c r="TAT78" s="64"/>
      <c r="TAU78" s="64"/>
      <c r="TAV78" s="64"/>
      <c r="TAW78" s="64"/>
      <c r="TAX78" s="64"/>
      <c r="TAY78" s="64"/>
      <c r="TAZ78" s="64"/>
      <c r="TBA78" s="64"/>
      <c r="TBB78" s="64"/>
      <c r="TBC78" s="64"/>
      <c r="TBD78" s="64"/>
      <c r="TBE78" s="64"/>
      <c r="TBF78" s="64"/>
      <c r="TBG78" s="64"/>
      <c r="TBH78" s="64"/>
      <c r="TBI78" s="64"/>
      <c r="TBJ78" s="64"/>
      <c r="TBK78" s="64"/>
      <c r="TBL78" s="64"/>
      <c r="TBM78" s="64"/>
      <c r="TBN78" s="64"/>
      <c r="TBO78" s="64"/>
      <c r="TBP78" s="64"/>
      <c r="TBQ78" s="64"/>
      <c r="TBR78" s="64"/>
      <c r="TBS78" s="64"/>
      <c r="TBT78" s="64"/>
      <c r="TBU78" s="64"/>
      <c r="TBV78" s="64"/>
      <c r="TBW78" s="64"/>
      <c r="TBX78" s="64"/>
      <c r="TBY78" s="64"/>
      <c r="TBZ78" s="64"/>
      <c r="TCA78" s="64"/>
      <c r="TCB78" s="64"/>
      <c r="TCC78" s="64"/>
      <c r="TCD78" s="64"/>
      <c r="TCE78" s="64"/>
      <c r="TCF78" s="64"/>
      <c r="TCG78" s="64"/>
      <c r="TCH78" s="64"/>
      <c r="TCI78" s="64"/>
      <c r="TCJ78" s="64"/>
      <c r="TCK78" s="64"/>
      <c r="TCL78" s="64"/>
      <c r="TCM78" s="64"/>
      <c r="TCN78" s="64"/>
      <c r="TCO78" s="64"/>
      <c r="TCP78" s="64"/>
      <c r="TCQ78" s="64"/>
      <c r="TCR78" s="64"/>
      <c r="TCS78" s="64"/>
      <c r="TCT78" s="64"/>
      <c r="TCU78" s="64"/>
      <c r="TCV78" s="64"/>
      <c r="TCW78" s="64"/>
      <c r="TCX78" s="64"/>
      <c r="TCY78" s="64"/>
      <c r="TCZ78" s="64"/>
      <c r="TDA78" s="64"/>
      <c r="TDB78" s="64"/>
      <c r="TDC78" s="64"/>
      <c r="TDD78" s="64"/>
      <c r="TDE78" s="64"/>
      <c r="TDF78" s="64"/>
      <c r="TDG78" s="64"/>
      <c r="TDH78" s="64"/>
      <c r="TDI78" s="64"/>
      <c r="TDJ78" s="64"/>
      <c r="TDK78" s="64"/>
      <c r="TDL78" s="64"/>
      <c r="TDM78" s="64"/>
      <c r="TDN78" s="64"/>
      <c r="TDO78" s="64"/>
      <c r="TDP78" s="64"/>
      <c r="TDQ78" s="64"/>
      <c r="TDR78" s="64"/>
      <c r="TDS78" s="64"/>
      <c r="TDT78" s="64"/>
      <c r="TDU78" s="64"/>
      <c r="TDV78" s="64"/>
      <c r="TDW78" s="64"/>
      <c r="TDX78" s="64"/>
      <c r="TDY78" s="64"/>
      <c r="TDZ78" s="64"/>
      <c r="TEA78" s="64"/>
      <c r="TEB78" s="64"/>
      <c r="TEC78" s="64"/>
      <c r="TED78" s="64"/>
      <c r="TEE78" s="64"/>
      <c r="TEF78" s="64"/>
      <c r="TEG78" s="64"/>
      <c r="TEH78" s="64"/>
      <c r="TEI78" s="64"/>
      <c r="TEJ78" s="64"/>
      <c r="TEK78" s="64"/>
      <c r="TEL78" s="64"/>
      <c r="TEM78" s="64"/>
      <c r="TEN78" s="64"/>
      <c r="TEO78" s="64"/>
      <c r="TEP78" s="64"/>
      <c r="TEQ78" s="64"/>
      <c r="TER78" s="64"/>
      <c r="TES78" s="64"/>
      <c r="TET78" s="64"/>
      <c r="TEU78" s="64"/>
      <c r="TEV78" s="64"/>
      <c r="TEW78" s="64"/>
      <c r="TEX78" s="64"/>
      <c r="TEY78" s="64"/>
      <c r="TEZ78" s="64"/>
      <c r="TFA78" s="64"/>
      <c r="TFB78" s="64"/>
      <c r="TFC78" s="64"/>
      <c r="TFD78" s="64"/>
      <c r="TFE78" s="64"/>
      <c r="TFF78" s="64"/>
      <c r="TFG78" s="64"/>
      <c r="TFH78" s="64"/>
      <c r="TFI78" s="64"/>
      <c r="TFJ78" s="64"/>
      <c r="TFK78" s="64"/>
      <c r="TFL78" s="64"/>
      <c r="TFM78" s="64"/>
      <c r="TFN78" s="64"/>
      <c r="TFO78" s="64"/>
      <c r="TFP78" s="64"/>
      <c r="TFQ78" s="64"/>
      <c r="TFR78" s="64"/>
      <c r="TFS78" s="64"/>
      <c r="TFT78" s="64"/>
      <c r="TFU78" s="64"/>
      <c r="TFV78" s="64"/>
      <c r="TFW78" s="64"/>
      <c r="TFX78" s="64"/>
      <c r="TFY78" s="64"/>
      <c r="TFZ78" s="64"/>
      <c r="TGA78" s="64"/>
      <c r="TGB78" s="64"/>
      <c r="TGC78" s="64"/>
      <c r="TGD78" s="64"/>
      <c r="TGE78" s="64"/>
      <c r="TGF78" s="64"/>
      <c r="TGG78" s="64"/>
      <c r="TGH78" s="64"/>
      <c r="TGI78" s="64"/>
      <c r="TGJ78" s="64"/>
      <c r="TGK78" s="64"/>
      <c r="TGL78" s="64"/>
      <c r="TGM78" s="64"/>
      <c r="TGN78" s="64"/>
      <c r="TGO78" s="64"/>
      <c r="TGP78" s="64"/>
      <c r="TGQ78" s="64"/>
      <c r="TGR78" s="64"/>
      <c r="TGS78" s="64"/>
      <c r="TGT78" s="64"/>
      <c r="TGU78" s="64"/>
      <c r="TGV78" s="64"/>
      <c r="TGW78" s="64"/>
      <c r="TGX78" s="64"/>
      <c r="TGY78" s="64"/>
      <c r="TGZ78" s="64"/>
      <c r="THA78" s="64"/>
      <c r="THB78" s="64"/>
      <c r="THC78" s="64"/>
      <c r="THD78" s="64"/>
      <c r="THE78" s="64"/>
      <c r="THF78" s="64"/>
      <c r="THG78" s="64"/>
      <c r="THH78" s="64"/>
      <c r="THI78" s="64"/>
      <c r="THJ78" s="64"/>
      <c r="THK78" s="64"/>
      <c r="THL78" s="64"/>
      <c r="THM78" s="64"/>
      <c r="THN78" s="64"/>
      <c r="THO78" s="64"/>
      <c r="THP78" s="64"/>
      <c r="THQ78" s="64"/>
      <c r="THR78" s="64"/>
      <c r="THS78" s="64"/>
      <c r="THT78" s="64"/>
      <c r="THU78" s="64"/>
      <c r="THV78" s="64"/>
      <c r="THW78" s="64"/>
      <c r="THX78" s="64"/>
      <c r="THY78" s="64"/>
      <c r="THZ78" s="64"/>
      <c r="TIA78" s="64"/>
      <c r="TIB78" s="64"/>
      <c r="TIC78" s="64"/>
      <c r="TID78" s="64"/>
      <c r="TIE78" s="64"/>
      <c r="TIF78" s="64"/>
      <c r="TIG78" s="64"/>
      <c r="TIH78" s="64"/>
      <c r="TII78" s="64"/>
      <c r="TIJ78" s="64"/>
      <c r="TIK78" s="64"/>
      <c r="TIL78" s="64"/>
      <c r="TIM78" s="64"/>
      <c r="TIN78" s="64"/>
      <c r="TIO78" s="64"/>
      <c r="TIP78" s="64"/>
      <c r="TIQ78" s="64"/>
      <c r="TIR78" s="64"/>
      <c r="TIS78" s="64"/>
      <c r="TIT78" s="64"/>
      <c r="TIU78" s="64"/>
      <c r="TIV78" s="64"/>
      <c r="TIW78" s="64"/>
      <c r="TIX78" s="64"/>
      <c r="TIY78" s="64"/>
      <c r="TIZ78" s="64"/>
      <c r="TJA78" s="64"/>
      <c r="TJB78" s="64"/>
      <c r="TJC78" s="64"/>
      <c r="TJD78" s="64"/>
      <c r="TJE78" s="64"/>
      <c r="TJF78" s="64"/>
      <c r="TJG78" s="64"/>
      <c r="TJH78" s="64"/>
      <c r="TJI78" s="64"/>
      <c r="TJJ78" s="64"/>
      <c r="TJK78" s="64"/>
      <c r="TJL78" s="64"/>
      <c r="TJM78" s="64"/>
      <c r="TJN78" s="64"/>
      <c r="TJO78" s="64"/>
      <c r="TJP78" s="64"/>
      <c r="TJQ78" s="64"/>
      <c r="TJR78" s="64"/>
      <c r="TJS78" s="64"/>
      <c r="TJT78" s="64"/>
      <c r="TJU78" s="64"/>
      <c r="TJV78" s="64"/>
      <c r="TJW78" s="64"/>
      <c r="TJX78" s="64"/>
      <c r="TJY78" s="64"/>
      <c r="TJZ78" s="64"/>
      <c r="TKA78" s="64"/>
      <c r="TKB78" s="64"/>
      <c r="TKC78" s="64"/>
      <c r="TKD78" s="64"/>
      <c r="TKE78" s="64"/>
      <c r="TKF78" s="64"/>
      <c r="TKG78" s="64"/>
      <c r="TKH78" s="64"/>
      <c r="TKI78" s="64"/>
      <c r="TKJ78" s="64"/>
      <c r="TKK78" s="64"/>
      <c r="TKL78" s="64"/>
      <c r="TKM78" s="64"/>
      <c r="TKN78" s="64"/>
      <c r="TKO78" s="64"/>
      <c r="TKP78" s="64"/>
      <c r="TKQ78" s="64"/>
      <c r="TKR78" s="64"/>
      <c r="TKS78" s="64"/>
      <c r="TKT78" s="64"/>
      <c r="TKU78" s="64"/>
      <c r="TKV78" s="64"/>
      <c r="TKW78" s="64"/>
      <c r="TKX78" s="64"/>
      <c r="TKY78" s="64"/>
      <c r="TKZ78" s="64"/>
      <c r="TLA78" s="64"/>
      <c r="TLB78" s="64"/>
      <c r="TLC78" s="64"/>
      <c r="TLD78" s="64"/>
      <c r="TLE78" s="64"/>
      <c r="TLF78" s="64"/>
      <c r="TLG78" s="64"/>
      <c r="TLH78" s="64"/>
      <c r="TLI78" s="64"/>
      <c r="TLJ78" s="64"/>
      <c r="TLK78" s="64"/>
      <c r="TLL78" s="64"/>
      <c r="TLM78" s="64"/>
      <c r="TLN78" s="64"/>
      <c r="TLO78" s="64"/>
      <c r="TLP78" s="64"/>
      <c r="TLQ78" s="64"/>
      <c r="TLR78" s="64"/>
      <c r="TLS78" s="64"/>
      <c r="TLT78" s="64"/>
      <c r="TLU78" s="64"/>
      <c r="TLV78" s="64"/>
      <c r="TLW78" s="64"/>
      <c r="TLX78" s="64"/>
      <c r="TLY78" s="64"/>
      <c r="TLZ78" s="64"/>
      <c r="TMA78" s="64"/>
      <c r="TMB78" s="64"/>
      <c r="TMC78" s="64"/>
      <c r="TMD78" s="64"/>
      <c r="TME78" s="64"/>
      <c r="TMF78" s="64"/>
      <c r="TMG78" s="64"/>
      <c r="TMH78" s="64"/>
      <c r="TMI78" s="64"/>
      <c r="TMJ78" s="64"/>
      <c r="TMK78" s="64"/>
      <c r="TML78" s="64"/>
      <c r="TMM78" s="64"/>
      <c r="TMN78" s="64"/>
      <c r="TMO78" s="64"/>
      <c r="TMP78" s="64"/>
      <c r="TMQ78" s="64"/>
      <c r="TMR78" s="64"/>
      <c r="TMS78" s="64"/>
      <c r="TMT78" s="64"/>
      <c r="TMU78" s="64"/>
      <c r="TMV78" s="64"/>
      <c r="TMW78" s="64"/>
      <c r="TMX78" s="64"/>
      <c r="TMY78" s="64"/>
      <c r="TMZ78" s="64"/>
      <c r="TNA78" s="64"/>
      <c r="TNB78" s="64"/>
      <c r="TNC78" s="64"/>
      <c r="TND78" s="64"/>
      <c r="TNE78" s="64"/>
      <c r="TNF78" s="64"/>
      <c r="TNG78" s="64"/>
      <c r="TNH78" s="64"/>
      <c r="TNI78" s="64"/>
      <c r="TNJ78" s="64"/>
      <c r="TNK78" s="64"/>
      <c r="TNL78" s="64"/>
      <c r="TNM78" s="64"/>
      <c r="TNN78" s="64"/>
      <c r="TNO78" s="64"/>
      <c r="TNP78" s="64"/>
      <c r="TNQ78" s="64"/>
      <c r="TNR78" s="64"/>
      <c r="TNS78" s="64"/>
      <c r="TNT78" s="64"/>
      <c r="TNU78" s="64"/>
      <c r="TNV78" s="64"/>
      <c r="TNW78" s="64"/>
      <c r="TNX78" s="64"/>
      <c r="TNY78" s="64"/>
      <c r="TNZ78" s="64"/>
      <c r="TOA78" s="64"/>
      <c r="TOB78" s="64"/>
      <c r="TOC78" s="64"/>
      <c r="TOD78" s="64"/>
      <c r="TOE78" s="64"/>
      <c r="TOF78" s="64"/>
      <c r="TOG78" s="64"/>
      <c r="TOH78" s="64"/>
      <c r="TOI78" s="64"/>
      <c r="TOJ78" s="64"/>
      <c r="TOK78" s="64"/>
      <c r="TOL78" s="64"/>
      <c r="TOM78" s="64"/>
      <c r="TON78" s="64"/>
      <c r="TOO78" s="64"/>
      <c r="TOP78" s="64"/>
      <c r="TOQ78" s="64"/>
      <c r="TOR78" s="64"/>
      <c r="TOS78" s="64"/>
      <c r="TOT78" s="64"/>
      <c r="TOU78" s="64"/>
      <c r="TOV78" s="64"/>
      <c r="TOW78" s="64"/>
      <c r="TOX78" s="64"/>
      <c r="TOY78" s="64"/>
      <c r="TOZ78" s="64"/>
      <c r="TPA78" s="64"/>
      <c r="TPB78" s="64"/>
      <c r="TPC78" s="64"/>
      <c r="TPD78" s="64"/>
      <c r="TPE78" s="64"/>
      <c r="TPF78" s="64"/>
      <c r="TPG78" s="64"/>
      <c r="TPH78" s="64"/>
      <c r="TPI78" s="64"/>
      <c r="TPJ78" s="64"/>
      <c r="TPK78" s="64"/>
      <c r="TPL78" s="64"/>
      <c r="TPM78" s="64"/>
      <c r="TPN78" s="64"/>
      <c r="TPO78" s="64"/>
      <c r="TPP78" s="64"/>
      <c r="TPQ78" s="64"/>
      <c r="TPR78" s="64"/>
      <c r="TPS78" s="64"/>
      <c r="TPT78" s="64"/>
      <c r="TPU78" s="64"/>
      <c r="TPV78" s="64"/>
      <c r="TPW78" s="64"/>
      <c r="TPX78" s="64"/>
      <c r="TPY78" s="64"/>
      <c r="TPZ78" s="64"/>
      <c r="TQA78" s="64"/>
      <c r="TQB78" s="64"/>
      <c r="TQC78" s="64"/>
      <c r="TQD78" s="64"/>
      <c r="TQE78" s="64"/>
      <c r="TQF78" s="64"/>
      <c r="TQG78" s="64"/>
      <c r="TQH78" s="64"/>
      <c r="TQI78" s="64"/>
      <c r="TQJ78" s="64"/>
      <c r="TQK78" s="64"/>
      <c r="TQL78" s="64"/>
      <c r="TQM78" s="64"/>
      <c r="TQN78" s="64"/>
      <c r="TQO78" s="64"/>
      <c r="TQP78" s="64"/>
      <c r="TQQ78" s="64"/>
      <c r="TQR78" s="64"/>
      <c r="TQS78" s="64"/>
      <c r="TQT78" s="64"/>
      <c r="TQU78" s="64"/>
      <c r="TQV78" s="64"/>
      <c r="TQW78" s="64"/>
      <c r="TQX78" s="64"/>
      <c r="TQY78" s="64"/>
      <c r="TQZ78" s="64"/>
      <c r="TRA78" s="64"/>
      <c r="TRB78" s="64"/>
      <c r="TRC78" s="64"/>
      <c r="TRD78" s="64"/>
      <c r="TRE78" s="64"/>
      <c r="TRF78" s="64"/>
      <c r="TRG78" s="64"/>
      <c r="TRH78" s="64"/>
      <c r="TRI78" s="64"/>
      <c r="TRJ78" s="64"/>
      <c r="TRK78" s="64"/>
      <c r="TRL78" s="64"/>
      <c r="TRM78" s="64"/>
      <c r="TRN78" s="64"/>
      <c r="TRO78" s="64"/>
      <c r="TRP78" s="64"/>
      <c r="TRQ78" s="64"/>
      <c r="TRR78" s="64"/>
      <c r="TRS78" s="64"/>
      <c r="TRT78" s="64"/>
      <c r="TRU78" s="64"/>
      <c r="TRV78" s="64"/>
      <c r="TRW78" s="64"/>
      <c r="TRX78" s="64"/>
      <c r="TRY78" s="64"/>
      <c r="TRZ78" s="64"/>
      <c r="TSA78" s="64"/>
      <c r="TSB78" s="64"/>
      <c r="TSC78" s="64"/>
      <c r="TSD78" s="64"/>
      <c r="TSE78" s="64"/>
      <c r="TSF78" s="64"/>
      <c r="TSG78" s="64"/>
      <c r="TSH78" s="64"/>
      <c r="TSI78" s="64"/>
      <c r="TSJ78" s="64"/>
      <c r="TSK78" s="64"/>
      <c r="TSL78" s="64"/>
      <c r="TSM78" s="64"/>
      <c r="TSN78" s="64"/>
      <c r="TSO78" s="64"/>
      <c r="TSP78" s="64"/>
      <c r="TSQ78" s="64"/>
      <c r="TSR78" s="64"/>
      <c r="TSS78" s="64"/>
      <c r="TST78" s="64"/>
      <c r="TSU78" s="64"/>
      <c r="TSV78" s="64"/>
      <c r="TSW78" s="64"/>
      <c r="TSX78" s="64"/>
      <c r="TSY78" s="64"/>
      <c r="TSZ78" s="64"/>
      <c r="TTA78" s="64"/>
      <c r="TTB78" s="64"/>
      <c r="TTC78" s="64"/>
      <c r="TTD78" s="64"/>
      <c r="TTE78" s="64"/>
      <c r="TTF78" s="64"/>
      <c r="TTG78" s="64"/>
      <c r="TTH78" s="64"/>
      <c r="TTI78" s="64"/>
      <c r="TTJ78" s="64"/>
      <c r="TTK78" s="64"/>
      <c r="TTL78" s="64"/>
      <c r="TTM78" s="64"/>
      <c r="TTN78" s="64"/>
      <c r="TTO78" s="64"/>
      <c r="TTP78" s="64"/>
      <c r="TTQ78" s="64"/>
      <c r="TTR78" s="64"/>
      <c r="TTS78" s="64"/>
      <c r="TTT78" s="64"/>
      <c r="TTU78" s="64"/>
      <c r="TTV78" s="64"/>
      <c r="TTW78" s="64"/>
      <c r="TTX78" s="64"/>
      <c r="TTY78" s="64"/>
      <c r="TTZ78" s="64"/>
      <c r="TUA78" s="64"/>
      <c r="TUB78" s="64"/>
      <c r="TUC78" s="64"/>
      <c r="TUD78" s="64"/>
      <c r="TUE78" s="64"/>
      <c r="TUF78" s="64"/>
      <c r="TUG78" s="64"/>
      <c r="TUH78" s="64"/>
      <c r="TUI78" s="64"/>
      <c r="TUJ78" s="64"/>
      <c r="TUK78" s="64"/>
      <c r="TUL78" s="64"/>
      <c r="TUM78" s="64"/>
      <c r="TUN78" s="64"/>
      <c r="TUO78" s="64"/>
      <c r="TUP78" s="64"/>
      <c r="TUQ78" s="64"/>
      <c r="TUR78" s="64"/>
      <c r="TUS78" s="64"/>
      <c r="TUT78" s="64"/>
      <c r="TUU78" s="64"/>
      <c r="TUV78" s="64"/>
      <c r="TUW78" s="64"/>
      <c r="TUX78" s="64"/>
      <c r="TUY78" s="64"/>
      <c r="TUZ78" s="64"/>
      <c r="TVA78" s="64"/>
      <c r="TVB78" s="64"/>
      <c r="TVC78" s="64"/>
      <c r="TVD78" s="64"/>
      <c r="TVE78" s="64"/>
      <c r="TVF78" s="64"/>
      <c r="TVG78" s="64"/>
      <c r="TVH78" s="64"/>
      <c r="TVI78" s="64"/>
      <c r="TVJ78" s="64"/>
      <c r="TVK78" s="64"/>
      <c r="TVL78" s="64"/>
      <c r="TVM78" s="64"/>
      <c r="TVN78" s="64"/>
      <c r="TVO78" s="64"/>
      <c r="TVP78" s="64"/>
      <c r="TVQ78" s="64"/>
      <c r="TVR78" s="64"/>
      <c r="TVS78" s="64"/>
      <c r="TVT78" s="64"/>
      <c r="TVU78" s="64"/>
      <c r="TVV78" s="64"/>
      <c r="TVW78" s="64"/>
      <c r="TVX78" s="64"/>
      <c r="TVY78" s="64"/>
      <c r="TVZ78" s="64"/>
      <c r="TWA78" s="64"/>
      <c r="TWB78" s="64"/>
      <c r="TWC78" s="64"/>
      <c r="TWD78" s="64"/>
      <c r="TWE78" s="64"/>
      <c r="TWF78" s="64"/>
      <c r="TWG78" s="64"/>
      <c r="TWH78" s="64"/>
      <c r="TWI78" s="64"/>
      <c r="TWJ78" s="64"/>
      <c r="TWK78" s="64"/>
      <c r="TWL78" s="64"/>
      <c r="TWM78" s="64"/>
      <c r="TWN78" s="64"/>
      <c r="TWO78" s="64"/>
      <c r="TWP78" s="64"/>
      <c r="TWQ78" s="64"/>
      <c r="TWR78" s="64"/>
      <c r="TWS78" s="64"/>
      <c r="TWT78" s="64"/>
      <c r="TWU78" s="64"/>
      <c r="TWV78" s="64"/>
      <c r="TWW78" s="64"/>
      <c r="TWX78" s="64"/>
      <c r="TWY78" s="64"/>
      <c r="TWZ78" s="64"/>
      <c r="TXA78" s="64"/>
      <c r="TXB78" s="64"/>
      <c r="TXC78" s="64"/>
      <c r="TXD78" s="64"/>
      <c r="TXE78" s="64"/>
      <c r="TXF78" s="64"/>
      <c r="TXG78" s="64"/>
      <c r="TXH78" s="64"/>
      <c r="TXI78" s="64"/>
      <c r="TXJ78" s="64"/>
      <c r="TXK78" s="64"/>
      <c r="TXL78" s="64"/>
      <c r="TXM78" s="64"/>
      <c r="TXN78" s="64"/>
      <c r="TXO78" s="64"/>
      <c r="TXP78" s="64"/>
      <c r="TXQ78" s="64"/>
      <c r="TXR78" s="64"/>
      <c r="TXS78" s="64"/>
      <c r="TXT78" s="64"/>
      <c r="TXU78" s="64"/>
      <c r="TXV78" s="64"/>
      <c r="TXW78" s="64"/>
      <c r="TXX78" s="64"/>
      <c r="TXY78" s="64"/>
      <c r="TXZ78" s="64"/>
      <c r="TYA78" s="64"/>
      <c r="TYB78" s="64"/>
      <c r="TYC78" s="64"/>
      <c r="TYD78" s="64"/>
      <c r="TYE78" s="64"/>
      <c r="TYF78" s="64"/>
      <c r="TYG78" s="64"/>
      <c r="TYH78" s="64"/>
      <c r="TYI78" s="64"/>
      <c r="TYJ78" s="64"/>
      <c r="TYK78" s="64"/>
      <c r="TYL78" s="64"/>
      <c r="TYM78" s="64"/>
      <c r="TYN78" s="64"/>
      <c r="TYO78" s="64"/>
      <c r="TYP78" s="64"/>
      <c r="TYQ78" s="64"/>
      <c r="TYR78" s="64"/>
      <c r="TYS78" s="64"/>
      <c r="TYT78" s="64"/>
      <c r="TYU78" s="64"/>
      <c r="TYV78" s="64"/>
      <c r="TYW78" s="64"/>
      <c r="TYX78" s="64"/>
      <c r="TYY78" s="64"/>
      <c r="TYZ78" s="64"/>
      <c r="TZA78" s="64"/>
      <c r="TZB78" s="64"/>
      <c r="TZC78" s="64"/>
      <c r="TZD78" s="64"/>
      <c r="TZE78" s="64"/>
      <c r="TZF78" s="64"/>
      <c r="TZG78" s="64"/>
      <c r="TZH78" s="64"/>
      <c r="TZI78" s="64"/>
      <c r="TZJ78" s="64"/>
      <c r="TZK78" s="64"/>
      <c r="TZL78" s="64"/>
      <c r="TZM78" s="64"/>
      <c r="TZN78" s="64"/>
      <c r="TZO78" s="64"/>
      <c r="TZP78" s="64"/>
      <c r="TZQ78" s="64"/>
      <c r="TZR78" s="64"/>
      <c r="TZS78" s="64"/>
      <c r="TZT78" s="64"/>
      <c r="TZU78" s="64"/>
      <c r="TZV78" s="64"/>
      <c r="TZW78" s="64"/>
      <c r="TZX78" s="64"/>
      <c r="TZY78" s="64"/>
      <c r="TZZ78" s="64"/>
      <c r="UAA78" s="64"/>
      <c r="UAB78" s="64"/>
      <c r="UAC78" s="64"/>
      <c r="UAD78" s="64"/>
      <c r="UAE78" s="64"/>
      <c r="UAF78" s="64"/>
      <c r="UAG78" s="64"/>
      <c r="UAH78" s="64"/>
      <c r="UAI78" s="64"/>
      <c r="UAJ78" s="64"/>
      <c r="UAK78" s="64"/>
      <c r="UAL78" s="64"/>
      <c r="UAM78" s="64"/>
      <c r="UAN78" s="64"/>
      <c r="UAO78" s="64"/>
      <c r="UAP78" s="64"/>
      <c r="UAQ78" s="64"/>
      <c r="UAR78" s="64"/>
      <c r="UAS78" s="64"/>
      <c r="UAT78" s="64"/>
      <c r="UAU78" s="64"/>
      <c r="UAV78" s="64"/>
      <c r="UAW78" s="64"/>
      <c r="UAX78" s="64"/>
      <c r="UAY78" s="64"/>
      <c r="UAZ78" s="64"/>
      <c r="UBA78" s="64"/>
      <c r="UBB78" s="64"/>
      <c r="UBC78" s="64"/>
      <c r="UBD78" s="64"/>
      <c r="UBE78" s="64"/>
      <c r="UBF78" s="64"/>
      <c r="UBG78" s="64"/>
      <c r="UBH78" s="64"/>
      <c r="UBI78" s="64"/>
      <c r="UBJ78" s="64"/>
      <c r="UBK78" s="64"/>
      <c r="UBL78" s="64"/>
      <c r="UBM78" s="64"/>
      <c r="UBN78" s="64"/>
      <c r="UBO78" s="64"/>
      <c r="UBP78" s="64"/>
      <c r="UBQ78" s="64"/>
      <c r="UBR78" s="64"/>
      <c r="UBS78" s="64"/>
      <c r="UBT78" s="64"/>
      <c r="UBU78" s="64"/>
      <c r="UBV78" s="64"/>
      <c r="UBW78" s="64"/>
      <c r="UBX78" s="64"/>
      <c r="UBY78" s="64"/>
      <c r="UBZ78" s="64"/>
      <c r="UCA78" s="64"/>
      <c r="UCB78" s="64"/>
      <c r="UCC78" s="64"/>
      <c r="UCD78" s="64"/>
      <c r="UCE78" s="64"/>
      <c r="UCF78" s="64"/>
      <c r="UCG78" s="64"/>
      <c r="UCH78" s="64"/>
      <c r="UCI78" s="64"/>
      <c r="UCJ78" s="64"/>
      <c r="UCK78" s="64"/>
      <c r="UCL78" s="64"/>
      <c r="UCM78" s="64"/>
      <c r="UCN78" s="64"/>
      <c r="UCO78" s="64"/>
      <c r="UCP78" s="64"/>
      <c r="UCQ78" s="64"/>
      <c r="UCR78" s="64"/>
      <c r="UCS78" s="64"/>
      <c r="UCT78" s="64"/>
      <c r="UCU78" s="64"/>
      <c r="UCV78" s="64"/>
      <c r="UCW78" s="64"/>
      <c r="UCX78" s="64"/>
      <c r="UCY78" s="64"/>
      <c r="UCZ78" s="64"/>
      <c r="UDA78" s="64"/>
      <c r="UDB78" s="64"/>
      <c r="UDC78" s="64"/>
      <c r="UDD78" s="64"/>
      <c r="UDE78" s="64"/>
      <c r="UDF78" s="64"/>
      <c r="UDG78" s="64"/>
      <c r="UDH78" s="64"/>
      <c r="UDI78" s="64"/>
      <c r="UDJ78" s="64"/>
      <c r="UDK78" s="64"/>
      <c r="UDL78" s="64"/>
      <c r="UDM78" s="64"/>
      <c r="UDN78" s="64"/>
      <c r="UDO78" s="64"/>
      <c r="UDP78" s="64"/>
      <c r="UDQ78" s="64"/>
      <c r="UDR78" s="64"/>
      <c r="UDS78" s="64"/>
      <c r="UDT78" s="64"/>
      <c r="UDU78" s="64"/>
      <c r="UDV78" s="64"/>
      <c r="UDW78" s="64"/>
      <c r="UDX78" s="64"/>
      <c r="UDY78" s="64"/>
      <c r="UDZ78" s="64"/>
      <c r="UEA78" s="64"/>
      <c r="UEB78" s="64"/>
      <c r="UEC78" s="64"/>
      <c r="UED78" s="64"/>
      <c r="UEE78" s="64"/>
      <c r="UEF78" s="64"/>
      <c r="UEG78" s="64"/>
      <c r="UEH78" s="64"/>
      <c r="UEI78" s="64"/>
      <c r="UEJ78" s="64"/>
      <c r="UEK78" s="64"/>
      <c r="UEL78" s="64"/>
      <c r="UEM78" s="64"/>
      <c r="UEN78" s="64"/>
      <c r="UEO78" s="64"/>
      <c r="UEP78" s="64"/>
      <c r="UEQ78" s="64"/>
      <c r="UER78" s="64"/>
      <c r="UES78" s="64"/>
      <c r="UET78" s="64"/>
      <c r="UEU78" s="64"/>
      <c r="UEV78" s="64"/>
      <c r="UEW78" s="64"/>
      <c r="UEX78" s="64"/>
      <c r="UEY78" s="64"/>
      <c r="UEZ78" s="64"/>
      <c r="UFA78" s="64"/>
      <c r="UFB78" s="64"/>
      <c r="UFC78" s="64"/>
      <c r="UFD78" s="64"/>
      <c r="UFE78" s="64"/>
      <c r="UFF78" s="64"/>
      <c r="UFG78" s="64"/>
      <c r="UFH78" s="64"/>
      <c r="UFI78" s="64"/>
      <c r="UFJ78" s="64"/>
      <c r="UFK78" s="64"/>
      <c r="UFL78" s="64"/>
      <c r="UFM78" s="64"/>
      <c r="UFN78" s="64"/>
      <c r="UFO78" s="64"/>
      <c r="UFP78" s="64"/>
      <c r="UFQ78" s="64"/>
      <c r="UFR78" s="64"/>
      <c r="UFS78" s="64"/>
      <c r="UFT78" s="64"/>
      <c r="UFU78" s="64"/>
      <c r="UFV78" s="64"/>
      <c r="UFW78" s="64"/>
      <c r="UFX78" s="64"/>
      <c r="UFY78" s="64"/>
      <c r="UFZ78" s="64"/>
      <c r="UGA78" s="64"/>
      <c r="UGB78" s="64"/>
      <c r="UGC78" s="64"/>
      <c r="UGD78" s="64"/>
      <c r="UGE78" s="64"/>
      <c r="UGF78" s="64"/>
      <c r="UGG78" s="64"/>
      <c r="UGH78" s="64"/>
      <c r="UGI78" s="64"/>
      <c r="UGJ78" s="64"/>
      <c r="UGK78" s="64"/>
      <c r="UGL78" s="64"/>
      <c r="UGM78" s="64"/>
      <c r="UGN78" s="64"/>
      <c r="UGO78" s="64"/>
      <c r="UGP78" s="64"/>
      <c r="UGQ78" s="64"/>
      <c r="UGR78" s="64"/>
      <c r="UGS78" s="64"/>
      <c r="UGT78" s="64"/>
      <c r="UGU78" s="64"/>
      <c r="UGV78" s="64"/>
      <c r="UGW78" s="64"/>
      <c r="UGX78" s="64"/>
      <c r="UGY78" s="64"/>
      <c r="UGZ78" s="64"/>
      <c r="UHA78" s="64"/>
      <c r="UHB78" s="64"/>
      <c r="UHC78" s="64"/>
      <c r="UHD78" s="64"/>
      <c r="UHE78" s="64"/>
      <c r="UHF78" s="64"/>
      <c r="UHG78" s="64"/>
      <c r="UHH78" s="64"/>
      <c r="UHI78" s="64"/>
      <c r="UHJ78" s="64"/>
      <c r="UHK78" s="64"/>
      <c r="UHL78" s="64"/>
      <c r="UHM78" s="64"/>
      <c r="UHN78" s="64"/>
      <c r="UHO78" s="64"/>
      <c r="UHP78" s="64"/>
      <c r="UHQ78" s="64"/>
      <c r="UHR78" s="64"/>
      <c r="UHS78" s="64"/>
      <c r="UHT78" s="64"/>
      <c r="UHU78" s="64"/>
      <c r="UHV78" s="64"/>
      <c r="UHW78" s="64"/>
      <c r="UHX78" s="64"/>
      <c r="UHY78" s="64"/>
      <c r="UHZ78" s="64"/>
      <c r="UIA78" s="64"/>
      <c r="UIB78" s="64"/>
      <c r="UIC78" s="64"/>
      <c r="UID78" s="64"/>
      <c r="UIE78" s="64"/>
      <c r="UIF78" s="64"/>
      <c r="UIG78" s="64"/>
      <c r="UIH78" s="64"/>
      <c r="UII78" s="64"/>
      <c r="UIJ78" s="64"/>
      <c r="UIK78" s="64"/>
      <c r="UIL78" s="64"/>
      <c r="UIM78" s="64"/>
      <c r="UIN78" s="64"/>
      <c r="UIO78" s="64"/>
      <c r="UIP78" s="64"/>
      <c r="UIQ78" s="64"/>
      <c r="UIR78" s="64"/>
      <c r="UIS78" s="64"/>
      <c r="UIT78" s="64"/>
      <c r="UIU78" s="64"/>
      <c r="UIV78" s="64"/>
      <c r="UIW78" s="64"/>
      <c r="UIX78" s="64"/>
      <c r="UIY78" s="64"/>
      <c r="UIZ78" s="64"/>
      <c r="UJA78" s="64"/>
      <c r="UJB78" s="64"/>
      <c r="UJC78" s="64"/>
      <c r="UJD78" s="64"/>
      <c r="UJE78" s="64"/>
      <c r="UJF78" s="64"/>
      <c r="UJG78" s="64"/>
      <c r="UJH78" s="64"/>
      <c r="UJI78" s="64"/>
      <c r="UJJ78" s="64"/>
      <c r="UJK78" s="64"/>
      <c r="UJL78" s="64"/>
      <c r="UJM78" s="64"/>
      <c r="UJN78" s="64"/>
      <c r="UJO78" s="64"/>
      <c r="UJP78" s="64"/>
      <c r="UJQ78" s="64"/>
      <c r="UJR78" s="64"/>
      <c r="UJS78" s="64"/>
      <c r="UJT78" s="64"/>
      <c r="UJU78" s="64"/>
      <c r="UJV78" s="64"/>
      <c r="UJW78" s="64"/>
      <c r="UJX78" s="64"/>
      <c r="UJY78" s="64"/>
      <c r="UJZ78" s="64"/>
      <c r="UKA78" s="64"/>
      <c r="UKB78" s="64"/>
      <c r="UKC78" s="64"/>
      <c r="UKD78" s="64"/>
      <c r="UKE78" s="64"/>
      <c r="UKF78" s="64"/>
      <c r="UKG78" s="64"/>
      <c r="UKH78" s="64"/>
      <c r="UKI78" s="64"/>
      <c r="UKJ78" s="64"/>
      <c r="UKK78" s="64"/>
      <c r="UKL78" s="64"/>
      <c r="UKM78" s="64"/>
      <c r="UKN78" s="64"/>
      <c r="UKO78" s="64"/>
      <c r="UKP78" s="64"/>
      <c r="UKQ78" s="64"/>
      <c r="UKR78" s="64"/>
      <c r="UKS78" s="64"/>
      <c r="UKT78" s="64"/>
      <c r="UKU78" s="64"/>
      <c r="UKV78" s="64"/>
      <c r="UKW78" s="64"/>
      <c r="UKX78" s="64"/>
      <c r="UKY78" s="64"/>
      <c r="UKZ78" s="64"/>
      <c r="ULA78" s="64"/>
      <c r="ULB78" s="64"/>
      <c r="ULC78" s="64"/>
      <c r="ULD78" s="64"/>
      <c r="ULE78" s="64"/>
      <c r="ULF78" s="64"/>
      <c r="ULG78" s="64"/>
      <c r="ULH78" s="64"/>
      <c r="ULI78" s="64"/>
      <c r="ULJ78" s="64"/>
      <c r="ULK78" s="64"/>
      <c r="ULL78" s="64"/>
      <c r="ULM78" s="64"/>
      <c r="ULN78" s="64"/>
      <c r="ULO78" s="64"/>
      <c r="ULP78" s="64"/>
      <c r="ULQ78" s="64"/>
      <c r="ULR78" s="64"/>
      <c r="ULS78" s="64"/>
      <c r="ULT78" s="64"/>
      <c r="ULU78" s="64"/>
      <c r="ULV78" s="64"/>
      <c r="ULW78" s="64"/>
      <c r="ULX78" s="64"/>
      <c r="ULY78" s="64"/>
      <c r="ULZ78" s="64"/>
      <c r="UMA78" s="64"/>
      <c r="UMB78" s="64"/>
      <c r="UMC78" s="64"/>
      <c r="UMD78" s="64"/>
      <c r="UME78" s="64"/>
      <c r="UMF78" s="64"/>
      <c r="UMG78" s="64"/>
      <c r="UMH78" s="64"/>
      <c r="UMI78" s="64"/>
      <c r="UMJ78" s="64"/>
      <c r="UMK78" s="64"/>
      <c r="UML78" s="64"/>
      <c r="UMM78" s="64"/>
      <c r="UMN78" s="64"/>
      <c r="UMO78" s="64"/>
      <c r="UMP78" s="64"/>
      <c r="UMQ78" s="64"/>
      <c r="UMR78" s="64"/>
      <c r="UMS78" s="64"/>
      <c r="UMT78" s="64"/>
      <c r="UMU78" s="64"/>
      <c r="UMV78" s="64"/>
      <c r="UMW78" s="64"/>
      <c r="UMX78" s="64"/>
      <c r="UMY78" s="64"/>
      <c r="UMZ78" s="64"/>
      <c r="UNA78" s="64"/>
      <c r="UNB78" s="64"/>
      <c r="UNC78" s="64"/>
      <c r="UND78" s="64"/>
      <c r="UNE78" s="64"/>
      <c r="UNF78" s="64"/>
      <c r="UNG78" s="64"/>
      <c r="UNH78" s="64"/>
      <c r="UNI78" s="64"/>
      <c r="UNJ78" s="64"/>
      <c r="UNK78" s="64"/>
      <c r="UNL78" s="64"/>
      <c r="UNM78" s="64"/>
      <c r="UNN78" s="64"/>
      <c r="UNO78" s="64"/>
      <c r="UNP78" s="64"/>
      <c r="UNQ78" s="64"/>
      <c r="UNR78" s="64"/>
      <c r="UNS78" s="64"/>
      <c r="UNT78" s="64"/>
      <c r="UNU78" s="64"/>
      <c r="UNV78" s="64"/>
      <c r="UNW78" s="64"/>
      <c r="UNX78" s="64"/>
      <c r="UNY78" s="64"/>
      <c r="UNZ78" s="64"/>
      <c r="UOA78" s="64"/>
      <c r="UOB78" s="64"/>
      <c r="UOC78" s="64"/>
      <c r="UOD78" s="64"/>
      <c r="UOE78" s="64"/>
      <c r="UOF78" s="64"/>
      <c r="UOG78" s="64"/>
      <c r="UOH78" s="64"/>
      <c r="UOI78" s="64"/>
      <c r="UOJ78" s="64"/>
      <c r="UOK78" s="64"/>
      <c r="UOL78" s="64"/>
      <c r="UOM78" s="64"/>
      <c r="UON78" s="64"/>
      <c r="UOO78" s="64"/>
      <c r="UOP78" s="64"/>
      <c r="UOQ78" s="64"/>
      <c r="UOR78" s="64"/>
      <c r="UOS78" s="64"/>
      <c r="UOT78" s="64"/>
      <c r="UOU78" s="64"/>
      <c r="UOV78" s="64"/>
      <c r="UOW78" s="64"/>
      <c r="UOX78" s="64"/>
      <c r="UOY78" s="64"/>
      <c r="UOZ78" s="64"/>
      <c r="UPA78" s="64"/>
      <c r="UPB78" s="64"/>
      <c r="UPC78" s="64"/>
      <c r="UPD78" s="64"/>
      <c r="UPE78" s="64"/>
      <c r="UPF78" s="64"/>
      <c r="UPG78" s="64"/>
      <c r="UPH78" s="64"/>
      <c r="UPI78" s="64"/>
      <c r="UPJ78" s="64"/>
      <c r="UPK78" s="64"/>
      <c r="UPL78" s="64"/>
      <c r="UPM78" s="64"/>
      <c r="UPN78" s="64"/>
      <c r="UPO78" s="64"/>
      <c r="UPP78" s="64"/>
      <c r="UPQ78" s="64"/>
      <c r="UPR78" s="64"/>
      <c r="UPS78" s="64"/>
      <c r="UPT78" s="64"/>
      <c r="UPU78" s="64"/>
      <c r="UPV78" s="64"/>
      <c r="UPW78" s="64"/>
      <c r="UPX78" s="64"/>
      <c r="UPY78" s="64"/>
      <c r="UPZ78" s="64"/>
      <c r="UQA78" s="64"/>
      <c r="UQB78" s="64"/>
      <c r="UQC78" s="64"/>
      <c r="UQD78" s="64"/>
      <c r="UQE78" s="64"/>
      <c r="UQF78" s="64"/>
      <c r="UQG78" s="64"/>
      <c r="UQH78" s="64"/>
      <c r="UQI78" s="64"/>
      <c r="UQJ78" s="64"/>
      <c r="UQK78" s="64"/>
      <c r="UQL78" s="64"/>
      <c r="UQM78" s="64"/>
      <c r="UQN78" s="64"/>
      <c r="UQO78" s="64"/>
      <c r="UQP78" s="64"/>
      <c r="UQQ78" s="64"/>
      <c r="UQR78" s="64"/>
      <c r="UQS78" s="64"/>
      <c r="UQT78" s="64"/>
      <c r="UQU78" s="64"/>
      <c r="UQV78" s="64"/>
      <c r="UQW78" s="64"/>
      <c r="UQX78" s="64"/>
      <c r="UQY78" s="64"/>
      <c r="UQZ78" s="64"/>
      <c r="URA78" s="64"/>
      <c r="URB78" s="64"/>
      <c r="URC78" s="64"/>
      <c r="URD78" s="64"/>
      <c r="URE78" s="64"/>
      <c r="URF78" s="64"/>
      <c r="URG78" s="64"/>
      <c r="URH78" s="64"/>
      <c r="URI78" s="64"/>
      <c r="URJ78" s="64"/>
      <c r="URK78" s="64"/>
      <c r="URL78" s="64"/>
      <c r="URM78" s="64"/>
      <c r="URN78" s="64"/>
      <c r="URO78" s="64"/>
      <c r="URP78" s="64"/>
      <c r="URQ78" s="64"/>
      <c r="URR78" s="64"/>
      <c r="URS78" s="64"/>
      <c r="URT78" s="64"/>
      <c r="URU78" s="64"/>
      <c r="URV78" s="64"/>
      <c r="URW78" s="64"/>
      <c r="URX78" s="64"/>
      <c r="URY78" s="64"/>
      <c r="URZ78" s="64"/>
      <c r="USA78" s="64"/>
      <c r="USB78" s="64"/>
      <c r="USC78" s="64"/>
      <c r="USD78" s="64"/>
      <c r="USE78" s="64"/>
      <c r="USF78" s="64"/>
      <c r="USG78" s="64"/>
      <c r="USH78" s="64"/>
      <c r="USI78" s="64"/>
      <c r="USJ78" s="64"/>
      <c r="USK78" s="64"/>
      <c r="USL78" s="64"/>
      <c r="USM78" s="64"/>
      <c r="USN78" s="64"/>
      <c r="USO78" s="64"/>
      <c r="USP78" s="64"/>
      <c r="USQ78" s="64"/>
      <c r="USR78" s="64"/>
      <c r="USS78" s="64"/>
      <c r="UST78" s="64"/>
      <c r="USU78" s="64"/>
      <c r="USV78" s="64"/>
      <c r="USW78" s="64"/>
      <c r="USX78" s="64"/>
      <c r="USY78" s="64"/>
      <c r="USZ78" s="64"/>
      <c r="UTA78" s="64"/>
      <c r="UTB78" s="64"/>
      <c r="UTC78" s="64"/>
      <c r="UTD78" s="64"/>
      <c r="UTE78" s="64"/>
      <c r="UTF78" s="64"/>
      <c r="UTG78" s="64"/>
      <c r="UTH78" s="64"/>
      <c r="UTI78" s="64"/>
      <c r="UTJ78" s="64"/>
      <c r="UTK78" s="64"/>
      <c r="UTL78" s="64"/>
      <c r="UTM78" s="64"/>
      <c r="UTN78" s="64"/>
      <c r="UTO78" s="64"/>
      <c r="UTP78" s="64"/>
      <c r="UTQ78" s="64"/>
      <c r="UTR78" s="64"/>
      <c r="UTS78" s="64"/>
      <c r="UTT78" s="64"/>
      <c r="UTU78" s="64"/>
      <c r="UTV78" s="64"/>
      <c r="UTW78" s="64"/>
      <c r="UTX78" s="64"/>
      <c r="UTY78" s="64"/>
      <c r="UTZ78" s="64"/>
      <c r="UUA78" s="64"/>
      <c r="UUB78" s="64"/>
      <c r="UUC78" s="64"/>
      <c r="UUD78" s="64"/>
      <c r="UUE78" s="64"/>
      <c r="UUF78" s="64"/>
      <c r="UUG78" s="64"/>
      <c r="UUH78" s="64"/>
      <c r="UUI78" s="64"/>
      <c r="UUJ78" s="64"/>
      <c r="UUK78" s="64"/>
      <c r="UUL78" s="64"/>
      <c r="UUM78" s="64"/>
      <c r="UUN78" s="64"/>
      <c r="UUO78" s="64"/>
      <c r="UUP78" s="64"/>
      <c r="UUQ78" s="64"/>
      <c r="UUR78" s="64"/>
      <c r="UUS78" s="64"/>
      <c r="UUT78" s="64"/>
      <c r="UUU78" s="64"/>
      <c r="UUV78" s="64"/>
      <c r="UUW78" s="64"/>
      <c r="UUX78" s="64"/>
      <c r="UUY78" s="64"/>
      <c r="UUZ78" s="64"/>
      <c r="UVA78" s="64"/>
      <c r="UVB78" s="64"/>
      <c r="UVC78" s="64"/>
      <c r="UVD78" s="64"/>
      <c r="UVE78" s="64"/>
      <c r="UVF78" s="64"/>
      <c r="UVG78" s="64"/>
      <c r="UVH78" s="64"/>
      <c r="UVI78" s="64"/>
      <c r="UVJ78" s="64"/>
      <c r="UVK78" s="64"/>
      <c r="UVL78" s="64"/>
      <c r="UVM78" s="64"/>
      <c r="UVN78" s="64"/>
      <c r="UVO78" s="64"/>
      <c r="UVP78" s="64"/>
      <c r="UVQ78" s="64"/>
      <c r="UVR78" s="64"/>
      <c r="UVS78" s="64"/>
      <c r="UVT78" s="64"/>
      <c r="UVU78" s="64"/>
      <c r="UVV78" s="64"/>
      <c r="UVW78" s="64"/>
      <c r="UVX78" s="64"/>
      <c r="UVY78" s="64"/>
      <c r="UVZ78" s="64"/>
      <c r="UWA78" s="64"/>
      <c r="UWB78" s="64"/>
      <c r="UWC78" s="64"/>
      <c r="UWD78" s="64"/>
      <c r="UWE78" s="64"/>
      <c r="UWF78" s="64"/>
      <c r="UWG78" s="64"/>
      <c r="UWH78" s="64"/>
      <c r="UWI78" s="64"/>
      <c r="UWJ78" s="64"/>
      <c r="UWK78" s="64"/>
      <c r="UWL78" s="64"/>
      <c r="UWM78" s="64"/>
      <c r="UWN78" s="64"/>
      <c r="UWO78" s="64"/>
      <c r="UWP78" s="64"/>
      <c r="UWQ78" s="64"/>
      <c r="UWR78" s="64"/>
      <c r="UWS78" s="64"/>
      <c r="UWT78" s="64"/>
      <c r="UWU78" s="64"/>
      <c r="UWV78" s="64"/>
      <c r="UWW78" s="64"/>
      <c r="UWX78" s="64"/>
      <c r="UWY78" s="64"/>
      <c r="UWZ78" s="64"/>
      <c r="UXA78" s="64"/>
      <c r="UXB78" s="64"/>
      <c r="UXC78" s="64"/>
      <c r="UXD78" s="64"/>
      <c r="UXE78" s="64"/>
      <c r="UXF78" s="64"/>
      <c r="UXG78" s="64"/>
      <c r="UXH78" s="64"/>
      <c r="UXI78" s="64"/>
      <c r="UXJ78" s="64"/>
      <c r="UXK78" s="64"/>
      <c r="UXL78" s="64"/>
      <c r="UXM78" s="64"/>
      <c r="UXN78" s="64"/>
      <c r="UXO78" s="64"/>
      <c r="UXP78" s="64"/>
      <c r="UXQ78" s="64"/>
      <c r="UXR78" s="64"/>
      <c r="UXS78" s="64"/>
      <c r="UXT78" s="64"/>
      <c r="UXU78" s="64"/>
      <c r="UXV78" s="64"/>
      <c r="UXW78" s="64"/>
      <c r="UXX78" s="64"/>
      <c r="UXY78" s="64"/>
      <c r="UXZ78" s="64"/>
      <c r="UYA78" s="64"/>
      <c r="UYB78" s="64"/>
      <c r="UYC78" s="64"/>
      <c r="UYD78" s="64"/>
      <c r="UYE78" s="64"/>
      <c r="UYF78" s="64"/>
      <c r="UYG78" s="64"/>
      <c r="UYH78" s="64"/>
      <c r="UYI78" s="64"/>
      <c r="UYJ78" s="64"/>
      <c r="UYK78" s="64"/>
      <c r="UYL78" s="64"/>
      <c r="UYM78" s="64"/>
      <c r="UYN78" s="64"/>
      <c r="UYO78" s="64"/>
      <c r="UYP78" s="64"/>
      <c r="UYQ78" s="64"/>
      <c r="UYR78" s="64"/>
      <c r="UYS78" s="64"/>
      <c r="UYT78" s="64"/>
      <c r="UYU78" s="64"/>
      <c r="UYV78" s="64"/>
      <c r="UYW78" s="64"/>
      <c r="UYX78" s="64"/>
      <c r="UYY78" s="64"/>
      <c r="UYZ78" s="64"/>
      <c r="UZA78" s="64"/>
      <c r="UZB78" s="64"/>
      <c r="UZC78" s="64"/>
      <c r="UZD78" s="64"/>
      <c r="UZE78" s="64"/>
      <c r="UZF78" s="64"/>
      <c r="UZG78" s="64"/>
      <c r="UZH78" s="64"/>
      <c r="UZI78" s="64"/>
      <c r="UZJ78" s="64"/>
      <c r="UZK78" s="64"/>
      <c r="UZL78" s="64"/>
      <c r="UZM78" s="64"/>
      <c r="UZN78" s="64"/>
      <c r="UZO78" s="64"/>
      <c r="UZP78" s="64"/>
      <c r="UZQ78" s="64"/>
      <c r="UZR78" s="64"/>
      <c r="UZS78" s="64"/>
      <c r="UZT78" s="64"/>
      <c r="UZU78" s="64"/>
      <c r="UZV78" s="64"/>
      <c r="UZW78" s="64"/>
      <c r="UZX78" s="64"/>
      <c r="UZY78" s="64"/>
      <c r="UZZ78" s="64"/>
      <c r="VAA78" s="64"/>
      <c r="VAB78" s="64"/>
      <c r="VAC78" s="64"/>
      <c r="VAD78" s="64"/>
      <c r="VAE78" s="64"/>
      <c r="VAF78" s="64"/>
      <c r="VAG78" s="64"/>
      <c r="VAH78" s="64"/>
      <c r="VAI78" s="64"/>
      <c r="VAJ78" s="64"/>
      <c r="VAK78" s="64"/>
      <c r="VAL78" s="64"/>
      <c r="VAM78" s="64"/>
      <c r="VAN78" s="64"/>
      <c r="VAO78" s="64"/>
      <c r="VAP78" s="64"/>
      <c r="VAQ78" s="64"/>
      <c r="VAR78" s="64"/>
      <c r="VAS78" s="64"/>
      <c r="VAT78" s="64"/>
      <c r="VAU78" s="64"/>
      <c r="VAV78" s="64"/>
      <c r="VAW78" s="64"/>
      <c r="VAX78" s="64"/>
      <c r="VAY78" s="64"/>
      <c r="VAZ78" s="64"/>
      <c r="VBA78" s="64"/>
      <c r="VBB78" s="64"/>
      <c r="VBC78" s="64"/>
      <c r="VBD78" s="64"/>
      <c r="VBE78" s="64"/>
      <c r="VBF78" s="64"/>
      <c r="VBG78" s="64"/>
      <c r="VBH78" s="64"/>
      <c r="VBI78" s="64"/>
      <c r="VBJ78" s="64"/>
      <c r="VBK78" s="64"/>
      <c r="VBL78" s="64"/>
      <c r="VBM78" s="64"/>
      <c r="VBN78" s="64"/>
      <c r="VBO78" s="64"/>
      <c r="VBP78" s="64"/>
      <c r="VBQ78" s="64"/>
      <c r="VBR78" s="64"/>
      <c r="VBS78" s="64"/>
      <c r="VBT78" s="64"/>
      <c r="VBU78" s="64"/>
      <c r="VBV78" s="64"/>
      <c r="VBW78" s="64"/>
      <c r="VBX78" s="64"/>
      <c r="VBY78" s="64"/>
      <c r="VBZ78" s="64"/>
      <c r="VCA78" s="64"/>
      <c r="VCB78" s="64"/>
      <c r="VCC78" s="64"/>
      <c r="VCD78" s="64"/>
      <c r="VCE78" s="64"/>
      <c r="VCF78" s="64"/>
      <c r="VCG78" s="64"/>
      <c r="VCH78" s="64"/>
      <c r="VCI78" s="64"/>
      <c r="VCJ78" s="64"/>
      <c r="VCK78" s="64"/>
      <c r="VCL78" s="64"/>
      <c r="VCM78" s="64"/>
      <c r="VCN78" s="64"/>
      <c r="VCO78" s="64"/>
      <c r="VCP78" s="64"/>
      <c r="VCQ78" s="64"/>
      <c r="VCR78" s="64"/>
      <c r="VCS78" s="64"/>
      <c r="VCT78" s="64"/>
      <c r="VCU78" s="64"/>
      <c r="VCV78" s="64"/>
      <c r="VCW78" s="64"/>
      <c r="VCX78" s="64"/>
      <c r="VCY78" s="64"/>
      <c r="VCZ78" s="64"/>
      <c r="VDA78" s="64"/>
      <c r="VDB78" s="64"/>
      <c r="VDC78" s="64"/>
      <c r="VDD78" s="64"/>
      <c r="VDE78" s="64"/>
      <c r="VDF78" s="64"/>
      <c r="VDG78" s="64"/>
      <c r="VDH78" s="64"/>
      <c r="VDI78" s="64"/>
      <c r="VDJ78" s="64"/>
      <c r="VDK78" s="64"/>
      <c r="VDL78" s="64"/>
      <c r="VDM78" s="64"/>
      <c r="VDN78" s="64"/>
      <c r="VDO78" s="64"/>
      <c r="VDP78" s="64"/>
      <c r="VDQ78" s="64"/>
      <c r="VDR78" s="64"/>
      <c r="VDS78" s="64"/>
      <c r="VDT78" s="64"/>
      <c r="VDU78" s="64"/>
      <c r="VDV78" s="64"/>
      <c r="VDW78" s="64"/>
      <c r="VDX78" s="64"/>
      <c r="VDY78" s="64"/>
      <c r="VDZ78" s="64"/>
      <c r="VEA78" s="64"/>
      <c r="VEB78" s="64"/>
      <c r="VEC78" s="64"/>
      <c r="VED78" s="64"/>
      <c r="VEE78" s="64"/>
      <c r="VEF78" s="64"/>
      <c r="VEG78" s="64"/>
      <c r="VEH78" s="64"/>
      <c r="VEI78" s="64"/>
      <c r="VEJ78" s="64"/>
      <c r="VEK78" s="64"/>
      <c r="VEL78" s="64"/>
      <c r="VEM78" s="64"/>
      <c r="VEN78" s="64"/>
      <c r="VEO78" s="64"/>
      <c r="VEP78" s="64"/>
      <c r="VEQ78" s="64"/>
      <c r="VER78" s="64"/>
      <c r="VES78" s="64"/>
      <c r="VET78" s="64"/>
      <c r="VEU78" s="64"/>
      <c r="VEV78" s="64"/>
      <c r="VEW78" s="64"/>
      <c r="VEX78" s="64"/>
      <c r="VEY78" s="64"/>
      <c r="VEZ78" s="64"/>
      <c r="VFA78" s="64"/>
      <c r="VFB78" s="64"/>
      <c r="VFC78" s="64"/>
      <c r="VFD78" s="64"/>
      <c r="VFE78" s="64"/>
      <c r="VFF78" s="64"/>
      <c r="VFG78" s="64"/>
      <c r="VFH78" s="64"/>
      <c r="VFI78" s="64"/>
      <c r="VFJ78" s="64"/>
      <c r="VFK78" s="64"/>
      <c r="VFL78" s="64"/>
      <c r="VFM78" s="64"/>
      <c r="VFN78" s="64"/>
      <c r="VFO78" s="64"/>
      <c r="VFP78" s="64"/>
      <c r="VFQ78" s="64"/>
      <c r="VFR78" s="64"/>
      <c r="VFS78" s="64"/>
      <c r="VFT78" s="64"/>
      <c r="VFU78" s="64"/>
      <c r="VFV78" s="64"/>
      <c r="VFW78" s="64"/>
      <c r="VFX78" s="64"/>
      <c r="VFY78" s="64"/>
      <c r="VFZ78" s="64"/>
      <c r="VGA78" s="64"/>
      <c r="VGB78" s="64"/>
      <c r="VGC78" s="64"/>
      <c r="VGD78" s="64"/>
      <c r="VGE78" s="64"/>
      <c r="VGF78" s="64"/>
      <c r="VGG78" s="64"/>
      <c r="VGH78" s="64"/>
      <c r="VGI78" s="64"/>
      <c r="VGJ78" s="64"/>
      <c r="VGK78" s="64"/>
      <c r="VGL78" s="64"/>
      <c r="VGM78" s="64"/>
      <c r="VGN78" s="64"/>
      <c r="VGO78" s="64"/>
      <c r="VGP78" s="64"/>
      <c r="VGQ78" s="64"/>
      <c r="VGR78" s="64"/>
      <c r="VGS78" s="64"/>
      <c r="VGT78" s="64"/>
      <c r="VGU78" s="64"/>
      <c r="VGV78" s="64"/>
      <c r="VGW78" s="64"/>
      <c r="VGX78" s="64"/>
      <c r="VGY78" s="64"/>
      <c r="VGZ78" s="64"/>
      <c r="VHA78" s="64"/>
      <c r="VHB78" s="64"/>
      <c r="VHC78" s="64"/>
      <c r="VHD78" s="64"/>
      <c r="VHE78" s="64"/>
      <c r="VHF78" s="64"/>
      <c r="VHG78" s="64"/>
      <c r="VHH78" s="64"/>
      <c r="VHI78" s="64"/>
      <c r="VHJ78" s="64"/>
      <c r="VHK78" s="64"/>
      <c r="VHL78" s="64"/>
      <c r="VHM78" s="64"/>
      <c r="VHN78" s="64"/>
      <c r="VHO78" s="64"/>
      <c r="VHP78" s="64"/>
      <c r="VHQ78" s="64"/>
      <c r="VHR78" s="64"/>
      <c r="VHS78" s="64"/>
      <c r="VHT78" s="64"/>
      <c r="VHU78" s="64"/>
      <c r="VHV78" s="64"/>
      <c r="VHW78" s="64"/>
      <c r="VHX78" s="64"/>
      <c r="VHY78" s="64"/>
      <c r="VHZ78" s="64"/>
      <c r="VIA78" s="64"/>
      <c r="VIB78" s="64"/>
      <c r="VIC78" s="64"/>
      <c r="VID78" s="64"/>
      <c r="VIE78" s="64"/>
      <c r="VIF78" s="64"/>
      <c r="VIG78" s="64"/>
      <c r="VIH78" s="64"/>
      <c r="VII78" s="64"/>
      <c r="VIJ78" s="64"/>
      <c r="VIK78" s="64"/>
      <c r="VIL78" s="64"/>
      <c r="VIM78" s="64"/>
      <c r="VIN78" s="64"/>
      <c r="VIO78" s="64"/>
      <c r="VIP78" s="64"/>
      <c r="VIQ78" s="64"/>
      <c r="VIR78" s="64"/>
      <c r="VIS78" s="64"/>
      <c r="VIT78" s="64"/>
      <c r="VIU78" s="64"/>
      <c r="VIV78" s="64"/>
      <c r="VIW78" s="64"/>
      <c r="VIX78" s="64"/>
      <c r="VIY78" s="64"/>
      <c r="VIZ78" s="64"/>
      <c r="VJA78" s="64"/>
      <c r="VJB78" s="64"/>
      <c r="VJC78" s="64"/>
      <c r="VJD78" s="64"/>
      <c r="VJE78" s="64"/>
      <c r="VJF78" s="64"/>
      <c r="VJG78" s="64"/>
      <c r="VJH78" s="64"/>
      <c r="VJI78" s="64"/>
      <c r="VJJ78" s="64"/>
      <c r="VJK78" s="64"/>
      <c r="VJL78" s="64"/>
      <c r="VJM78" s="64"/>
      <c r="VJN78" s="64"/>
      <c r="VJO78" s="64"/>
      <c r="VJP78" s="64"/>
      <c r="VJQ78" s="64"/>
      <c r="VJR78" s="64"/>
      <c r="VJS78" s="64"/>
      <c r="VJT78" s="64"/>
      <c r="VJU78" s="64"/>
      <c r="VJV78" s="64"/>
      <c r="VJW78" s="64"/>
      <c r="VJX78" s="64"/>
      <c r="VJY78" s="64"/>
      <c r="VJZ78" s="64"/>
      <c r="VKA78" s="64"/>
      <c r="VKB78" s="64"/>
      <c r="VKC78" s="64"/>
      <c r="VKD78" s="64"/>
      <c r="VKE78" s="64"/>
      <c r="VKF78" s="64"/>
      <c r="VKG78" s="64"/>
      <c r="VKH78" s="64"/>
      <c r="VKI78" s="64"/>
      <c r="VKJ78" s="64"/>
      <c r="VKK78" s="64"/>
      <c r="VKL78" s="64"/>
      <c r="VKM78" s="64"/>
      <c r="VKN78" s="64"/>
      <c r="VKO78" s="64"/>
      <c r="VKP78" s="64"/>
      <c r="VKQ78" s="64"/>
      <c r="VKR78" s="64"/>
      <c r="VKS78" s="64"/>
      <c r="VKT78" s="64"/>
      <c r="VKU78" s="64"/>
      <c r="VKV78" s="64"/>
      <c r="VKW78" s="64"/>
      <c r="VKX78" s="64"/>
      <c r="VKY78" s="64"/>
      <c r="VKZ78" s="64"/>
      <c r="VLA78" s="64"/>
      <c r="VLB78" s="64"/>
      <c r="VLC78" s="64"/>
      <c r="VLD78" s="64"/>
      <c r="VLE78" s="64"/>
      <c r="VLF78" s="64"/>
      <c r="VLG78" s="64"/>
      <c r="VLH78" s="64"/>
      <c r="VLI78" s="64"/>
      <c r="VLJ78" s="64"/>
      <c r="VLK78" s="64"/>
      <c r="VLL78" s="64"/>
      <c r="VLM78" s="64"/>
      <c r="VLN78" s="64"/>
      <c r="VLO78" s="64"/>
      <c r="VLP78" s="64"/>
      <c r="VLQ78" s="64"/>
      <c r="VLR78" s="64"/>
      <c r="VLS78" s="64"/>
      <c r="VLT78" s="64"/>
      <c r="VLU78" s="64"/>
      <c r="VLV78" s="64"/>
      <c r="VLW78" s="64"/>
      <c r="VLX78" s="64"/>
      <c r="VLY78" s="64"/>
      <c r="VLZ78" s="64"/>
      <c r="VMA78" s="64"/>
      <c r="VMB78" s="64"/>
      <c r="VMC78" s="64"/>
      <c r="VMD78" s="64"/>
      <c r="VME78" s="64"/>
      <c r="VMF78" s="64"/>
      <c r="VMG78" s="64"/>
      <c r="VMH78" s="64"/>
      <c r="VMI78" s="64"/>
      <c r="VMJ78" s="64"/>
      <c r="VMK78" s="64"/>
      <c r="VML78" s="64"/>
      <c r="VMM78" s="64"/>
      <c r="VMN78" s="64"/>
      <c r="VMO78" s="64"/>
      <c r="VMP78" s="64"/>
      <c r="VMQ78" s="64"/>
      <c r="VMR78" s="64"/>
      <c r="VMS78" s="64"/>
      <c r="VMT78" s="64"/>
      <c r="VMU78" s="64"/>
      <c r="VMV78" s="64"/>
      <c r="VMW78" s="64"/>
      <c r="VMX78" s="64"/>
      <c r="VMY78" s="64"/>
      <c r="VMZ78" s="64"/>
      <c r="VNA78" s="64"/>
      <c r="VNB78" s="64"/>
      <c r="VNC78" s="64"/>
      <c r="VND78" s="64"/>
      <c r="VNE78" s="64"/>
      <c r="VNF78" s="64"/>
      <c r="VNG78" s="64"/>
      <c r="VNH78" s="64"/>
      <c r="VNI78" s="64"/>
      <c r="VNJ78" s="64"/>
      <c r="VNK78" s="64"/>
      <c r="VNL78" s="64"/>
      <c r="VNM78" s="64"/>
      <c r="VNN78" s="64"/>
      <c r="VNO78" s="64"/>
      <c r="VNP78" s="64"/>
      <c r="VNQ78" s="64"/>
      <c r="VNR78" s="64"/>
      <c r="VNS78" s="64"/>
      <c r="VNT78" s="64"/>
      <c r="VNU78" s="64"/>
      <c r="VNV78" s="64"/>
      <c r="VNW78" s="64"/>
      <c r="VNX78" s="64"/>
      <c r="VNY78" s="64"/>
      <c r="VNZ78" s="64"/>
      <c r="VOA78" s="64"/>
      <c r="VOB78" s="64"/>
      <c r="VOC78" s="64"/>
      <c r="VOD78" s="64"/>
      <c r="VOE78" s="64"/>
      <c r="VOF78" s="64"/>
      <c r="VOG78" s="64"/>
      <c r="VOH78" s="64"/>
      <c r="VOI78" s="64"/>
      <c r="VOJ78" s="64"/>
      <c r="VOK78" s="64"/>
      <c r="VOL78" s="64"/>
      <c r="VOM78" s="64"/>
      <c r="VON78" s="64"/>
      <c r="VOO78" s="64"/>
      <c r="VOP78" s="64"/>
      <c r="VOQ78" s="64"/>
      <c r="VOR78" s="64"/>
      <c r="VOS78" s="64"/>
      <c r="VOT78" s="64"/>
      <c r="VOU78" s="64"/>
      <c r="VOV78" s="64"/>
      <c r="VOW78" s="64"/>
      <c r="VOX78" s="64"/>
      <c r="VOY78" s="64"/>
      <c r="VOZ78" s="64"/>
      <c r="VPA78" s="64"/>
      <c r="VPB78" s="64"/>
      <c r="VPC78" s="64"/>
      <c r="VPD78" s="64"/>
      <c r="VPE78" s="64"/>
      <c r="VPF78" s="64"/>
      <c r="VPG78" s="64"/>
      <c r="VPH78" s="64"/>
      <c r="VPI78" s="64"/>
      <c r="VPJ78" s="64"/>
      <c r="VPK78" s="64"/>
      <c r="VPL78" s="64"/>
      <c r="VPM78" s="64"/>
      <c r="VPN78" s="64"/>
      <c r="VPO78" s="64"/>
      <c r="VPP78" s="64"/>
      <c r="VPQ78" s="64"/>
      <c r="VPR78" s="64"/>
      <c r="VPS78" s="64"/>
      <c r="VPT78" s="64"/>
      <c r="VPU78" s="64"/>
      <c r="VPV78" s="64"/>
      <c r="VPW78" s="64"/>
      <c r="VPX78" s="64"/>
      <c r="VPY78" s="64"/>
      <c r="VPZ78" s="64"/>
      <c r="VQA78" s="64"/>
      <c r="VQB78" s="64"/>
      <c r="VQC78" s="64"/>
      <c r="VQD78" s="64"/>
      <c r="VQE78" s="64"/>
      <c r="VQF78" s="64"/>
      <c r="VQG78" s="64"/>
      <c r="VQH78" s="64"/>
      <c r="VQI78" s="64"/>
      <c r="VQJ78" s="64"/>
      <c r="VQK78" s="64"/>
      <c r="VQL78" s="64"/>
      <c r="VQM78" s="64"/>
      <c r="VQN78" s="64"/>
      <c r="VQO78" s="64"/>
      <c r="VQP78" s="64"/>
      <c r="VQQ78" s="64"/>
      <c r="VQR78" s="64"/>
      <c r="VQS78" s="64"/>
      <c r="VQT78" s="64"/>
      <c r="VQU78" s="64"/>
      <c r="VQV78" s="64"/>
      <c r="VQW78" s="64"/>
      <c r="VQX78" s="64"/>
      <c r="VQY78" s="64"/>
      <c r="VQZ78" s="64"/>
      <c r="VRA78" s="64"/>
      <c r="VRB78" s="64"/>
      <c r="VRC78" s="64"/>
      <c r="VRD78" s="64"/>
      <c r="VRE78" s="64"/>
      <c r="VRF78" s="64"/>
      <c r="VRG78" s="64"/>
      <c r="VRH78" s="64"/>
      <c r="VRI78" s="64"/>
      <c r="VRJ78" s="64"/>
      <c r="VRK78" s="64"/>
      <c r="VRL78" s="64"/>
      <c r="VRM78" s="64"/>
      <c r="VRN78" s="64"/>
      <c r="VRO78" s="64"/>
      <c r="VRP78" s="64"/>
      <c r="VRQ78" s="64"/>
      <c r="VRR78" s="64"/>
      <c r="VRS78" s="64"/>
      <c r="VRT78" s="64"/>
      <c r="VRU78" s="64"/>
      <c r="VRV78" s="64"/>
      <c r="VRW78" s="64"/>
      <c r="VRX78" s="64"/>
      <c r="VRY78" s="64"/>
      <c r="VRZ78" s="64"/>
      <c r="VSA78" s="64"/>
      <c r="VSB78" s="64"/>
      <c r="VSC78" s="64"/>
      <c r="VSD78" s="64"/>
      <c r="VSE78" s="64"/>
      <c r="VSF78" s="64"/>
      <c r="VSG78" s="64"/>
      <c r="VSH78" s="64"/>
      <c r="VSI78" s="64"/>
      <c r="VSJ78" s="64"/>
      <c r="VSK78" s="64"/>
      <c r="VSL78" s="64"/>
      <c r="VSM78" s="64"/>
      <c r="VSN78" s="64"/>
      <c r="VSO78" s="64"/>
      <c r="VSP78" s="64"/>
      <c r="VSQ78" s="64"/>
      <c r="VSR78" s="64"/>
      <c r="VSS78" s="64"/>
      <c r="VST78" s="64"/>
      <c r="VSU78" s="64"/>
      <c r="VSV78" s="64"/>
      <c r="VSW78" s="64"/>
      <c r="VSX78" s="64"/>
      <c r="VSY78" s="64"/>
      <c r="VSZ78" s="64"/>
      <c r="VTA78" s="64"/>
      <c r="VTB78" s="64"/>
      <c r="VTC78" s="64"/>
      <c r="VTD78" s="64"/>
      <c r="VTE78" s="64"/>
      <c r="VTF78" s="64"/>
      <c r="VTG78" s="64"/>
      <c r="VTH78" s="64"/>
      <c r="VTI78" s="64"/>
      <c r="VTJ78" s="64"/>
      <c r="VTK78" s="64"/>
      <c r="VTL78" s="64"/>
      <c r="VTM78" s="64"/>
      <c r="VTN78" s="64"/>
      <c r="VTO78" s="64"/>
      <c r="VTP78" s="64"/>
      <c r="VTQ78" s="64"/>
      <c r="VTR78" s="64"/>
      <c r="VTS78" s="64"/>
      <c r="VTT78" s="64"/>
      <c r="VTU78" s="64"/>
      <c r="VTV78" s="64"/>
      <c r="VTW78" s="64"/>
      <c r="VTX78" s="64"/>
      <c r="VTY78" s="64"/>
      <c r="VTZ78" s="64"/>
      <c r="VUA78" s="64"/>
      <c r="VUB78" s="64"/>
      <c r="VUC78" s="64"/>
      <c r="VUD78" s="64"/>
      <c r="VUE78" s="64"/>
      <c r="VUF78" s="64"/>
      <c r="VUG78" s="64"/>
      <c r="VUH78" s="64"/>
      <c r="VUI78" s="64"/>
      <c r="VUJ78" s="64"/>
      <c r="VUK78" s="64"/>
      <c r="VUL78" s="64"/>
      <c r="VUM78" s="64"/>
      <c r="VUN78" s="64"/>
      <c r="VUO78" s="64"/>
      <c r="VUP78" s="64"/>
      <c r="VUQ78" s="64"/>
      <c r="VUR78" s="64"/>
      <c r="VUS78" s="64"/>
      <c r="VUT78" s="64"/>
      <c r="VUU78" s="64"/>
      <c r="VUV78" s="64"/>
      <c r="VUW78" s="64"/>
      <c r="VUX78" s="64"/>
      <c r="VUY78" s="64"/>
      <c r="VUZ78" s="64"/>
      <c r="VVA78" s="64"/>
      <c r="VVB78" s="64"/>
      <c r="VVC78" s="64"/>
      <c r="VVD78" s="64"/>
      <c r="VVE78" s="64"/>
      <c r="VVF78" s="64"/>
      <c r="VVG78" s="64"/>
      <c r="VVH78" s="64"/>
      <c r="VVI78" s="64"/>
      <c r="VVJ78" s="64"/>
      <c r="VVK78" s="64"/>
      <c r="VVL78" s="64"/>
      <c r="VVM78" s="64"/>
      <c r="VVN78" s="64"/>
      <c r="VVO78" s="64"/>
      <c r="VVP78" s="64"/>
      <c r="VVQ78" s="64"/>
      <c r="VVR78" s="64"/>
      <c r="VVS78" s="64"/>
      <c r="VVT78" s="64"/>
      <c r="VVU78" s="64"/>
      <c r="VVV78" s="64"/>
      <c r="VVW78" s="64"/>
      <c r="VVX78" s="64"/>
      <c r="VVY78" s="64"/>
      <c r="VVZ78" s="64"/>
      <c r="VWA78" s="64"/>
      <c r="VWB78" s="64"/>
      <c r="VWC78" s="64"/>
      <c r="VWD78" s="64"/>
      <c r="VWE78" s="64"/>
      <c r="VWF78" s="64"/>
      <c r="VWG78" s="64"/>
      <c r="VWH78" s="64"/>
      <c r="VWI78" s="64"/>
      <c r="VWJ78" s="64"/>
      <c r="VWK78" s="64"/>
      <c r="VWL78" s="64"/>
      <c r="VWM78" s="64"/>
      <c r="VWN78" s="64"/>
      <c r="VWO78" s="64"/>
      <c r="VWP78" s="64"/>
      <c r="VWQ78" s="64"/>
      <c r="VWR78" s="64"/>
      <c r="VWS78" s="64"/>
      <c r="VWT78" s="64"/>
      <c r="VWU78" s="64"/>
      <c r="VWV78" s="64"/>
      <c r="VWW78" s="64"/>
      <c r="VWX78" s="64"/>
      <c r="VWY78" s="64"/>
      <c r="VWZ78" s="64"/>
      <c r="VXA78" s="64"/>
      <c r="VXB78" s="64"/>
      <c r="VXC78" s="64"/>
      <c r="VXD78" s="64"/>
      <c r="VXE78" s="64"/>
      <c r="VXF78" s="64"/>
      <c r="VXG78" s="64"/>
      <c r="VXH78" s="64"/>
      <c r="VXI78" s="64"/>
      <c r="VXJ78" s="64"/>
      <c r="VXK78" s="64"/>
      <c r="VXL78" s="64"/>
      <c r="VXM78" s="64"/>
      <c r="VXN78" s="64"/>
      <c r="VXO78" s="64"/>
      <c r="VXP78" s="64"/>
      <c r="VXQ78" s="64"/>
      <c r="VXR78" s="64"/>
      <c r="VXS78" s="64"/>
      <c r="VXT78" s="64"/>
      <c r="VXU78" s="64"/>
      <c r="VXV78" s="64"/>
      <c r="VXW78" s="64"/>
      <c r="VXX78" s="64"/>
      <c r="VXY78" s="64"/>
      <c r="VXZ78" s="64"/>
      <c r="VYA78" s="64"/>
      <c r="VYB78" s="64"/>
      <c r="VYC78" s="64"/>
      <c r="VYD78" s="64"/>
      <c r="VYE78" s="64"/>
      <c r="VYF78" s="64"/>
      <c r="VYG78" s="64"/>
      <c r="VYH78" s="64"/>
      <c r="VYI78" s="64"/>
      <c r="VYJ78" s="64"/>
      <c r="VYK78" s="64"/>
      <c r="VYL78" s="64"/>
      <c r="VYM78" s="64"/>
      <c r="VYN78" s="64"/>
      <c r="VYO78" s="64"/>
      <c r="VYP78" s="64"/>
      <c r="VYQ78" s="64"/>
      <c r="VYR78" s="64"/>
      <c r="VYS78" s="64"/>
      <c r="VYT78" s="64"/>
      <c r="VYU78" s="64"/>
      <c r="VYV78" s="64"/>
      <c r="VYW78" s="64"/>
      <c r="VYX78" s="64"/>
      <c r="VYY78" s="64"/>
      <c r="VYZ78" s="64"/>
      <c r="VZA78" s="64"/>
      <c r="VZB78" s="64"/>
      <c r="VZC78" s="64"/>
      <c r="VZD78" s="64"/>
      <c r="VZE78" s="64"/>
      <c r="VZF78" s="64"/>
      <c r="VZG78" s="64"/>
      <c r="VZH78" s="64"/>
      <c r="VZI78" s="64"/>
      <c r="VZJ78" s="64"/>
      <c r="VZK78" s="64"/>
      <c r="VZL78" s="64"/>
      <c r="VZM78" s="64"/>
      <c r="VZN78" s="64"/>
      <c r="VZO78" s="64"/>
      <c r="VZP78" s="64"/>
      <c r="VZQ78" s="64"/>
      <c r="VZR78" s="64"/>
      <c r="VZS78" s="64"/>
      <c r="VZT78" s="64"/>
      <c r="VZU78" s="64"/>
      <c r="VZV78" s="64"/>
      <c r="VZW78" s="64"/>
      <c r="VZX78" s="64"/>
      <c r="VZY78" s="64"/>
      <c r="VZZ78" s="64"/>
      <c r="WAA78" s="64"/>
      <c r="WAB78" s="64"/>
      <c r="WAC78" s="64"/>
      <c r="WAD78" s="64"/>
      <c r="WAE78" s="64"/>
      <c r="WAF78" s="64"/>
      <c r="WAG78" s="64"/>
      <c r="WAH78" s="64"/>
      <c r="WAI78" s="64"/>
      <c r="WAJ78" s="64"/>
      <c r="WAK78" s="64"/>
      <c r="WAL78" s="64"/>
      <c r="WAM78" s="64"/>
      <c r="WAN78" s="64"/>
      <c r="WAO78" s="64"/>
      <c r="WAP78" s="64"/>
      <c r="WAQ78" s="64"/>
      <c r="WAR78" s="64"/>
      <c r="WAS78" s="64"/>
      <c r="WAT78" s="64"/>
      <c r="WAU78" s="64"/>
      <c r="WAV78" s="64"/>
      <c r="WAW78" s="64"/>
      <c r="WAX78" s="64"/>
      <c r="WAY78" s="64"/>
      <c r="WAZ78" s="64"/>
      <c r="WBA78" s="64"/>
      <c r="WBB78" s="64"/>
      <c r="WBC78" s="64"/>
      <c r="WBD78" s="64"/>
      <c r="WBE78" s="64"/>
      <c r="WBF78" s="64"/>
      <c r="WBG78" s="64"/>
      <c r="WBH78" s="64"/>
      <c r="WBI78" s="64"/>
      <c r="WBJ78" s="64"/>
      <c r="WBK78" s="64"/>
      <c r="WBL78" s="64"/>
      <c r="WBM78" s="64"/>
      <c r="WBN78" s="64"/>
      <c r="WBO78" s="64"/>
      <c r="WBP78" s="64"/>
      <c r="WBQ78" s="64"/>
      <c r="WBR78" s="64"/>
      <c r="WBS78" s="64"/>
      <c r="WBT78" s="64"/>
      <c r="WBU78" s="64"/>
      <c r="WBV78" s="64"/>
      <c r="WBW78" s="64"/>
      <c r="WBX78" s="64"/>
      <c r="WBY78" s="64"/>
      <c r="WBZ78" s="64"/>
      <c r="WCA78" s="64"/>
      <c r="WCB78" s="64"/>
      <c r="WCC78" s="64"/>
      <c r="WCD78" s="64"/>
      <c r="WCE78" s="64"/>
      <c r="WCF78" s="64"/>
      <c r="WCG78" s="64"/>
      <c r="WCH78" s="64"/>
      <c r="WCI78" s="64"/>
      <c r="WCJ78" s="64"/>
      <c r="WCK78" s="64"/>
      <c r="WCL78" s="64"/>
      <c r="WCM78" s="64"/>
      <c r="WCN78" s="64"/>
      <c r="WCO78" s="64"/>
      <c r="WCP78" s="64"/>
      <c r="WCQ78" s="64"/>
      <c r="WCR78" s="64"/>
      <c r="WCS78" s="64"/>
      <c r="WCT78" s="64"/>
      <c r="WCU78" s="64"/>
      <c r="WCV78" s="64"/>
      <c r="WCW78" s="64"/>
      <c r="WCX78" s="64"/>
      <c r="WCY78" s="64"/>
      <c r="WCZ78" s="64"/>
      <c r="WDA78" s="64"/>
      <c r="WDB78" s="64"/>
      <c r="WDC78" s="64"/>
      <c r="WDD78" s="64"/>
      <c r="WDE78" s="64"/>
      <c r="WDF78" s="64"/>
      <c r="WDG78" s="64"/>
      <c r="WDH78" s="64"/>
      <c r="WDI78" s="64"/>
      <c r="WDJ78" s="64"/>
      <c r="WDK78" s="64"/>
      <c r="WDL78" s="64"/>
      <c r="WDM78" s="64"/>
      <c r="WDN78" s="64"/>
      <c r="WDO78" s="64"/>
      <c r="WDP78" s="64"/>
      <c r="WDQ78" s="64"/>
      <c r="WDR78" s="64"/>
      <c r="WDS78" s="64"/>
      <c r="WDT78" s="64"/>
      <c r="WDU78" s="64"/>
      <c r="WDV78" s="64"/>
      <c r="WDW78" s="64"/>
      <c r="WDX78" s="64"/>
      <c r="WDY78" s="64"/>
      <c r="WDZ78" s="64"/>
      <c r="WEA78" s="64"/>
      <c r="WEB78" s="64"/>
      <c r="WEC78" s="64"/>
      <c r="WED78" s="64"/>
      <c r="WEE78" s="64"/>
      <c r="WEF78" s="64"/>
      <c r="WEG78" s="64"/>
      <c r="WEH78" s="64"/>
      <c r="WEI78" s="64"/>
      <c r="WEJ78" s="64"/>
      <c r="WEK78" s="64"/>
      <c r="WEL78" s="64"/>
      <c r="WEM78" s="64"/>
      <c r="WEN78" s="64"/>
      <c r="WEO78" s="64"/>
      <c r="WEP78" s="64"/>
      <c r="WEQ78" s="64"/>
      <c r="WER78" s="64"/>
      <c r="WES78" s="64"/>
      <c r="WET78" s="64"/>
      <c r="WEU78" s="64"/>
      <c r="WEV78" s="64"/>
      <c r="WEW78" s="64"/>
      <c r="WEX78" s="64"/>
      <c r="WEY78" s="64"/>
      <c r="WEZ78" s="64"/>
      <c r="WFA78" s="64"/>
      <c r="WFB78" s="64"/>
      <c r="WFC78" s="64"/>
      <c r="WFD78" s="64"/>
      <c r="WFE78" s="64"/>
      <c r="WFF78" s="64"/>
      <c r="WFG78" s="64"/>
      <c r="WFH78" s="64"/>
      <c r="WFI78" s="64"/>
      <c r="WFJ78" s="64"/>
      <c r="WFK78" s="64"/>
      <c r="WFL78" s="64"/>
      <c r="WFM78" s="64"/>
      <c r="WFN78" s="64"/>
      <c r="WFO78" s="64"/>
      <c r="WFP78" s="64"/>
      <c r="WFQ78" s="64"/>
      <c r="WFR78" s="64"/>
      <c r="WFS78" s="64"/>
      <c r="WFT78" s="64"/>
      <c r="WFU78" s="64"/>
      <c r="WFV78" s="64"/>
      <c r="WFW78" s="64"/>
      <c r="WFX78" s="64"/>
      <c r="WFY78" s="64"/>
      <c r="WFZ78" s="64"/>
      <c r="WGA78" s="64"/>
      <c r="WGB78" s="64"/>
      <c r="WGC78" s="64"/>
      <c r="WGD78" s="64"/>
      <c r="WGE78" s="64"/>
      <c r="WGF78" s="64"/>
      <c r="WGG78" s="64"/>
      <c r="WGH78" s="64"/>
      <c r="WGI78" s="64"/>
      <c r="WGJ78" s="64"/>
      <c r="WGK78" s="64"/>
      <c r="WGL78" s="64"/>
      <c r="WGM78" s="64"/>
      <c r="WGN78" s="64"/>
      <c r="WGO78" s="64"/>
      <c r="WGP78" s="64"/>
      <c r="WGQ78" s="64"/>
      <c r="WGR78" s="64"/>
      <c r="WGS78" s="64"/>
      <c r="WGT78" s="64"/>
      <c r="WGU78" s="64"/>
      <c r="WGV78" s="64"/>
      <c r="WGW78" s="64"/>
      <c r="WGX78" s="64"/>
      <c r="WGY78" s="64"/>
      <c r="WGZ78" s="64"/>
      <c r="WHA78" s="64"/>
      <c r="WHB78" s="64"/>
      <c r="WHC78" s="64"/>
      <c r="WHD78" s="64"/>
      <c r="WHE78" s="64"/>
      <c r="WHF78" s="64"/>
      <c r="WHG78" s="64"/>
      <c r="WHH78" s="64"/>
      <c r="WHI78" s="64"/>
      <c r="WHJ78" s="64"/>
      <c r="WHK78" s="64"/>
      <c r="WHL78" s="64"/>
      <c r="WHM78" s="64"/>
      <c r="WHN78" s="64"/>
      <c r="WHO78" s="64"/>
      <c r="WHP78" s="64"/>
      <c r="WHQ78" s="64"/>
      <c r="WHR78" s="64"/>
      <c r="WHS78" s="64"/>
      <c r="WHT78" s="64"/>
      <c r="WHU78" s="64"/>
      <c r="WHV78" s="64"/>
      <c r="WHW78" s="64"/>
      <c r="WHX78" s="64"/>
      <c r="WHY78" s="64"/>
      <c r="WHZ78" s="64"/>
      <c r="WIA78" s="64"/>
      <c r="WIB78" s="64"/>
      <c r="WIC78" s="64"/>
      <c r="WID78" s="64"/>
      <c r="WIE78" s="64"/>
      <c r="WIF78" s="64"/>
      <c r="WIG78" s="64"/>
      <c r="WIH78" s="64"/>
      <c r="WII78" s="64"/>
      <c r="WIJ78" s="64"/>
      <c r="WIK78" s="64"/>
      <c r="WIL78" s="64"/>
      <c r="WIM78" s="64"/>
      <c r="WIN78" s="64"/>
      <c r="WIO78" s="64"/>
      <c r="WIP78" s="64"/>
      <c r="WIQ78" s="64"/>
      <c r="WIR78" s="64"/>
      <c r="WIS78" s="64"/>
      <c r="WIT78" s="64"/>
      <c r="WIU78" s="64"/>
      <c r="WIV78" s="64"/>
      <c r="WIW78" s="64"/>
      <c r="WIX78" s="64"/>
      <c r="WIY78" s="64"/>
      <c r="WIZ78" s="64"/>
      <c r="WJA78" s="64"/>
      <c r="WJB78" s="64"/>
      <c r="WJC78" s="64"/>
      <c r="WJD78" s="64"/>
      <c r="WJE78" s="64"/>
      <c r="WJF78" s="64"/>
      <c r="WJG78" s="64"/>
      <c r="WJH78" s="64"/>
      <c r="WJI78" s="64"/>
      <c r="WJJ78" s="64"/>
      <c r="WJK78" s="64"/>
      <c r="WJL78" s="64"/>
      <c r="WJM78" s="64"/>
      <c r="WJN78" s="64"/>
      <c r="WJO78" s="64"/>
      <c r="WJP78" s="64"/>
      <c r="WJQ78" s="64"/>
      <c r="WJR78" s="64"/>
      <c r="WJS78" s="64"/>
      <c r="WJT78" s="64"/>
      <c r="WJU78" s="64"/>
      <c r="WJV78" s="64"/>
      <c r="WJW78" s="64"/>
      <c r="WJX78" s="64"/>
      <c r="WJY78" s="64"/>
      <c r="WJZ78" s="64"/>
      <c r="WKA78" s="64"/>
      <c r="WKB78" s="64"/>
      <c r="WKC78" s="64"/>
      <c r="WKD78" s="64"/>
      <c r="WKE78" s="64"/>
      <c r="WKF78" s="64"/>
      <c r="WKG78" s="64"/>
      <c r="WKH78" s="64"/>
      <c r="WKI78" s="64"/>
      <c r="WKJ78" s="64"/>
      <c r="WKK78" s="64"/>
      <c r="WKL78" s="64"/>
      <c r="WKM78" s="64"/>
      <c r="WKN78" s="64"/>
      <c r="WKO78" s="64"/>
      <c r="WKP78" s="64"/>
      <c r="WKQ78" s="64"/>
      <c r="WKR78" s="64"/>
      <c r="WKS78" s="64"/>
      <c r="WKT78" s="64"/>
      <c r="WKU78" s="64"/>
      <c r="WKV78" s="64"/>
      <c r="WKW78" s="64"/>
      <c r="WKX78" s="64"/>
      <c r="WKY78" s="64"/>
      <c r="WKZ78" s="64"/>
      <c r="WLA78" s="64"/>
      <c r="WLB78" s="64"/>
      <c r="WLC78" s="64"/>
      <c r="WLD78" s="64"/>
      <c r="WLE78" s="64"/>
      <c r="WLF78" s="64"/>
      <c r="WLG78" s="64"/>
      <c r="WLH78" s="64"/>
      <c r="WLI78" s="64"/>
      <c r="WLJ78" s="64"/>
      <c r="WLK78" s="64"/>
      <c r="WLL78" s="64"/>
      <c r="WLM78" s="64"/>
      <c r="WLN78" s="64"/>
      <c r="WLO78" s="64"/>
      <c r="WLP78" s="64"/>
      <c r="WLQ78" s="64"/>
      <c r="WLR78" s="64"/>
      <c r="WLS78" s="64"/>
      <c r="WLT78" s="64"/>
      <c r="WLU78" s="64"/>
      <c r="WLV78" s="64"/>
      <c r="WLW78" s="64"/>
      <c r="WLX78" s="64"/>
      <c r="WLY78" s="64"/>
      <c r="WLZ78" s="64"/>
      <c r="WMA78" s="64"/>
      <c r="WMB78" s="64"/>
      <c r="WMC78" s="64"/>
      <c r="WMD78" s="64"/>
      <c r="WME78" s="64"/>
      <c r="WMF78" s="64"/>
      <c r="WMG78" s="64"/>
      <c r="WMH78" s="64"/>
      <c r="WMI78" s="64"/>
      <c r="WMJ78" s="64"/>
      <c r="WMK78" s="64"/>
      <c r="WML78" s="64"/>
      <c r="WMM78" s="64"/>
      <c r="WMN78" s="64"/>
      <c r="WMO78" s="64"/>
      <c r="WMP78" s="64"/>
      <c r="WMQ78" s="64"/>
      <c r="WMR78" s="64"/>
      <c r="WMS78" s="64"/>
      <c r="WMT78" s="64"/>
      <c r="WMU78" s="64"/>
      <c r="WMV78" s="64"/>
      <c r="WMW78" s="64"/>
      <c r="WMX78" s="64"/>
      <c r="WMY78" s="64"/>
      <c r="WMZ78" s="64"/>
      <c r="WNA78" s="64"/>
      <c r="WNB78" s="64"/>
      <c r="WNC78" s="64"/>
      <c r="WND78" s="64"/>
      <c r="WNE78" s="64"/>
      <c r="WNF78" s="64"/>
      <c r="WNG78" s="64"/>
      <c r="WNH78" s="64"/>
      <c r="WNI78" s="64"/>
      <c r="WNJ78" s="64"/>
      <c r="WNK78" s="64"/>
      <c r="WNL78" s="64"/>
      <c r="WNM78" s="64"/>
      <c r="WNN78" s="64"/>
      <c r="WNO78" s="64"/>
      <c r="WNP78" s="64"/>
      <c r="WNQ78" s="64"/>
      <c r="WNR78" s="64"/>
      <c r="WNS78" s="64"/>
      <c r="WNT78" s="64"/>
      <c r="WNU78" s="64"/>
      <c r="WNV78" s="64"/>
      <c r="WNW78" s="64"/>
      <c r="WNX78" s="64"/>
      <c r="WNY78" s="64"/>
      <c r="WNZ78" s="64"/>
      <c r="WOA78" s="64"/>
      <c r="WOB78" s="64"/>
      <c r="WOC78" s="64"/>
      <c r="WOD78" s="64"/>
      <c r="WOE78" s="64"/>
      <c r="WOF78" s="64"/>
      <c r="WOG78" s="64"/>
      <c r="WOH78" s="64"/>
      <c r="WOI78" s="64"/>
      <c r="WOJ78" s="64"/>
      <c r="WOK78" s="64"/>
      <c r="WOL78" s="64"/>
      <c r="WOM78" s="64"/>
      <c r="WON78" s="64"/>
      <c r="WOO78" s="64"/>
      <c r="WOP78" s="64"/>
      <c r="WOQ78" s="64"/>
      <c r="WOR78" s="64"/>
      <c r="WOS78" s="64"/>
      <c r="WOT78" s="64"/>
      <c r="WOU78" s="64"/>
      <c r="WOV78" s="64"/>
      <c r="WOW78" s="64"/>
      <c r="WOX78" s="64"/>
      <c r="WOY78" s="64"/>
      <c r="WOZ78" s="64"/>
      <c r="WPA78" s="64"/>
      <c r="WPB78" s="64"/>
      <c r="WPC78" s="64"/>
      <c r="WPD78" s="64"/>
      <c r="WPE78" s="64"/>
      <c r="WPF78" s="64"/>
      <c r="WPG78" s="64"/>
      <c r="WPH78" s="64"/>
      <c r="WPI78" s="64"/>
      <c r="WPJ78" s="64"/>
      <c r="WPK78" s="64"/>
      <c r="WPL78" s="64"/>
      <c r="WPM78" s="64"/>
      <c r="WPN78" s="64"/>
      <c r="WPO78" s="64"/>
      <c r="WPP78" s="64"/>
      <c r="WPQ78" s="64"/>
      <c r="WPR78" s="64"/>
      <c r="WPS78" s="64"/>
      <c r="WPT78" s="64"/>
      <c r="WPU78" s="64"/>
      <c r="WPV78" s="64"/>
      <c r="WPW78" s="64"/>
      <c r="WPX78" s="64"/>
      <c r="WPY78" s="64"/>
      <c r="WPZ78" s="64"/>
      <c r="WQA78" s="64"/>
      <c r="WQB78" s="64"/>
      <c r="WQC78" s="64"/>
      <c r="WQD78" s="64"/>
      <c r="WQE78" s="64"/>
      <c r="WQF78" s="64"/>
      <c r="WQG78" s="64"/>
      <c r="WQH78" s="64"/>
      <c r="WQI78" s="64"/>
      <c r="WQJ78" s="64"/>
      <c r="WQK78" s="64"/>
      <c r="WQL78" s="64"/>
      <c r="WQM78" s="64"/>
      <c r="WQN78" s="64"/>
      <c r="WQO78" s="64"/>
      <c r="WQP78" s="64"/>
      <c r="WQQ78" s="64"/>
      <c r="WQR78" s="64"/>
      <c r="WQS78" s="64"/>
      <c r="WQT78" s="64"/>
      <c r="WQU78" s="64"/>
      <c r="WQV78" s="64"/>
      <c r="WQW78" s="64"/>
      <c r="WQX78" s="64"/>
      <c r="WQY78" s="64"/>
      <c r="WQZ78" s="64"/>
      <c r="WRA78" s="64"/>
      <c r="WRB78" s="64"/>
      <c r="WRC78" s="64"/>
      <c r="WRD78" s="64"/>
      <c r="WRE78" s="64"/>
      <c r="WRF78" s="64"/>
      <c r="WRG78" s="64"/>
      <c r="WRH78" s="64"/>
      <c r="WRI78" s="64"/>
      <c r="WRJ78" s="64"/>
      <c r="WRK78" s="64"/>
      <c r="WRL78" s="64"/>
      <c r="WRM78" s="64"/>
      <c r="WRN78" s="64"/>
      <c r="WRO78" s="64"/>
      <c r="WRP78" s="64"/>
      <c r="WRQ78" s="64"/>
      <c r="WRR78" s="64"/>
      <c r="WRS78" s="64"/>
      <c r="WRT78" s="64"/>
      <c r="WRU78" s="64"/>
      <c r="WRV78" s="64"/>
      <c r="WRW78" s="64"/>
      <c r="WRX78" s="64"/>
      <c r="WRY78" s="64"/>
      <c r="WRZ78" s="64"/>
      <c r="WSA78" s="64"/>
      <c r="WSB78" s="64"/>
      <c r="WSC78" s="64"/>
      <c r="WSD78" s="64"/>
      <c r="WSE78" s="64"/>
      <c r="WSF78" s="64"/>
      <c r="WSG78" s="64"/>
      <c r="WSH78" s="64"/>
      <c r="WSI78" s="64"/>
      <c r="WSJ78" s="64"/>
      <c r="WSK78" s="64"/>
      <c r="WSL78" s="64"/>
      <c r="WSM78" s="64"/>
      <c r="WSN78" s="64"/>
      <c r="WSO78" s="64"/>
      <c r="WSP78" s="64"/>
      <c r="WSQ78" s="64"/>
      <c r="WSR78" s="64"/>
      <c r="WSS78" s="64"/>
      <c r="WST78" s="64"/>
      <c r="WSU78" s="64"/>
      <c r="WSV78" s="64"/>
      <c r="WSW78" s="64"/>
      <c r="WSX78" s="64"/>
      <c r="WSY78" s="64"/>
      <c r="WSZ78" s="64"/>
      <c r="WTA78" s="64"/>
      <c r="WTB78" s="64"/>
      <c r="WTC78" s="64"/>
      <c r="WTD78" s="64"/>
      <c r="WTE78" s="64"/>
      <c r="WTF78" s="64"/>
      <c r="WTG78" s="64"/>
      <c r="WTH78" s="64"/>
      <c r="WTI78" s="64"/>
      <c r="WTJ78" s="64"/>
      <c r="WTK78" s="64"/>
      <c r="WTL78" s="64"/>
      <c r="WTM78" s="64"/>
      <c r="WTN78" s="64"/>
      <c r="WTO78" s="64"/>
      <c r="WTP78" s="64"/>
      <c r="WTQ78" s="64"/>
      <c r="WTR78" s="64"/>
      <c r="WTS78" s="64"/>
      <c r="WTT78" s="64"/>
      <c r="WTU78" s="64"/>
      <c r="WTV78" s="64"/>
      <c r="WTW78" s="64"/>
      <c r="WTX78" s="64"/>
      <c r="WTY78" s="64"/>
      <c r="WTZ78" s="64"/>
      <c r="WUA78" s="64"/>
      <c r="WUB78" s="64"/>
      <c r="WUC78" s="64"/>
      <c r="WUD78" s="64"/>
      <c r="WUE78" s="64"/>
      <c r="WUF78" s="64"/>
      <c r="WUG78" s="64"/>
      <c r="WUH78" s="64"/>
      <c r="WUI78" s="64"/>
      <c r="WUJ78" s="64"/>
      <c r="WUK78" s="64"/>
      <c r="WUL78" s="64"/>
      <c r="WUM78" s="64"/>
      <c r="WUN78" s="64"/>
      <c r="WUO78" s="64"/>
      <c r="WUP78" s="64"/>
      <c r="WUQ78" s="64"/>
      <c r="WUR78" s="64"/>
      <c r="WUS78" s="64"/>
      <c r="WUT78" s="64"/>
      <c r="WUU78" s="64"/>
      <c r="WUV78" s="64"/>
      <c r="WUW78" s="64"/>
      <c r="WUX78" s="64"/>
      <c r="WUY78" s="64"/>
      <c r="WUZ78" s="64"/>
      <c r="WVA78" s="64"/>
      <c r="WVB78" s="64"/>
      <c r="WVC78" s="64"/>
      <c r="WVD78" s="64"/>
      <c r="WVE78" s="64"/>
      <c r="WVF78" s="64"/>
      <c r="WVG78" s="64"/>
      <c r="WVH78" s="64"/>
      <c r="WVI78" s="64"/>
      <c r="WVJ78" s="64"/>
      <c r="WVK78" s="64"/>
      <c r="WVL78" s="64"/>
      <c r="WVM78" s="64"/>
      <c r="WVN78" s="64"/>
      <c r="WVO78" s="64"/>
      <c r="WVP78" s="64"/>
      <c r="WVQ78" s="64"/>
      <c r="WVR78" s="64"/>
      <c r="WVS78" s="64"/>
      <c r="WVT78" s="64"/>
      <c r="WVU78" s="64"/>
      <c r="WVV78" s="64"/>
      <c r="WVW78" s="64"/>
      <c r="WVX78" s="64"/>
      <c r="WVY78" s="64"/>
      <c r="WVZ78" s="64"/>
      <c r="WWA78" s="64"/>
      <c r="WWB78" s="64"/>
      <c r="WWC78" s="64"/>
      <c r="WWD78" s="64"/>
      <c r="WWE78" s="64"/>
      <c r="WWF78" s="64"/>
      <c r="WWG78" s="64"/>
      <c r="WWH78" s="64"/>
      <c r="WWI78" s="64"/>
      <c r="WWJ78" s="64"/>
      <c r="WWK78" s="64"/>
      <c r="WWL78" s="64"/>
      <c r="WWM78" s="64"/>
      <c r="WWN78" s="64"/>
      <c r="WWO78" s="64"/>
      <c r="WWP78" s="64"/>
      <c r="WWQ78" s="64"/>
      <c r="WWR78" s="64"/>
      <c r="WWS78" s="64"/>
      <c r="WWT78" s="64"/>
      <c r="WWU78" s="64"/>
      <c r="WWV78" s="64"/>
      <c r="WWW78" s="64"/>
      <c r="WWX78" s="64"/>
      <c r="WWY78" s="64"/>
      <c r="WWZ78" s="64"/>
      <c r="WXA78" s="64"/>
      <c r="WXB78" s="64"/>
      <c r="WXC78" s="64"/>
      <c r="WXD78" s="64"/>
      <c r="WXE78" s="64"/>
      <c r="WXF78" s="64"/>
      <c r="WXG78" s="64"/>
      <c r="WXH78" s="64"/>
      <c r="WXI78" s="64"/>
      <c r="WXJ78" s="64"/>
      <c r="WXK78" s="64"/>
      <c r="WXL78" s="64"/>
      <c r="WXM78" s="64"/>
      <c r="WXN78" s="64"/>
      <c r="WXO78" s="64"/>
      <c r="WXP78" s="64"/>
      <c r="WXQ78" s="64"/>
      <c r="WXR78" s="64"/>
      <c r="WXS78" s="64"/>
      <c r="WXT78" s="64"/>
      <c r="WXU78" s="64"/>
      <c r="WXV78" s="64"/>
      <c r="WXW78" s="64"/>
      <c r="WXX78" s="64"/>
      <c r="WXY78" s="64"/>
      <c r="WXZ78" s="64"/>
      <c r="WYA78" s="64"/>
      <c r="WYB78" s="64"/>
      <c r="WYC78" s="64"/>
      <c r="WYD78" s="64"/>
      <c r="WYE78" s="64"/>
      <c r="WYF78" s="64"/>
      <c r="WYG78" s="64"/>
      <c r="WYH78" s="64"/>
      <c r="WYI78" s="64"/>
      <c r="WYJ78" s="64"/>
      <c r="WYK78" s="64"/>
      <c r="WYL78" s="64"/>
      <c r="WYM78" s="64"/>
      <c r="WYN78" s="64"/>
      <c r="WYO78" s="64"/>
      <c r="WYP78" s="64"/>
      <c r="WYQ78" s="64"/>
      <c r="WYR78" s="64"/>
      <c r="WYS78" s="64"/>
      <c r="WYT78" s="64"/>
      <c r="WYU78" s="64"/>
      <c r="WYV78" s="64"/>
      <c r="WYW78" s="64"/>
      <c r="WYX78" s="64"/>
      <c r="WYY78" s="64"/>
      <c r="WYZ78" s="64"/>
      <c r="WZA78" s="64"/>
      <c r="WZB78" s="64"/>
      <c r="WZC78" s="64"/>
      <c r="WZD78" s="64"/>
      <c r="WZE78" s="64"/>
      <c r="WZF78" s="64"/>
      <c r="WZG78" s="64"/>
      <c r="WZH78" s="64"/>
      <c r="WZI78" s="64"/>
      <c r="WZJ78" s="64"/>
      <c r="WZK78" s="64"/>
      <c r="WZL78" s="64"/>
      <c r="WZM78" s="64"/>
      <c r="WZN78" s="64"/>
      <c r="WZO78" s="64"/>
      <c r="WZP78" s="64"/>
      <c r="WZQ78" s="64"/>
      <c r="WZR78" s="64"/>
      <c r="WZS78" s="64"/>
      <c r="WZT78" s="64"/>
      <c r="WZU78" s="64"/>
      <c r="WZV78" s="64"/>
      <c r="WZW78" s="64"/>
      <c r="WZX78" s="64"/>
      <c r="WZY78" s="64"/>
      <c r="WZZ78" s="64"/>
      <c r="XAA78" s="64"/>
      <c r="XAB78" s="64"/>
      <c r="XAC78" s="64"/>
      <c r="XAD78" s="64"/>
      <c r="XAE78" s="64"/>
      <c r="XAF78" s="64"/>
      <c r="XAG78" s="64"/>
      <c r="XAH78" s="64"/>
      <c r="XAI78" s="64"/>
      <c r="XAJ78" s="64"/>
      <c r="XAK78" s="64"/>
      <c r="XAL78" s="64"/>
      <c r="XAM78" s="64"/>
      <c r="XAN78" s="64"/>
      <c r="XAO78" s="64"/>
      <c r="XAP78" s="64"/>
      <c r="XAQ78" s="64"/>
      <c r="XAR78" s="64"/>
      <c r="XAS78" s="64"/>
      <c r="XAT78" s="64"/>
      <c r="XAU78" s="64"/>
      <c r="XAV78" s="64"/>
      <c r="XAW78" s="64"/>
      <c r="XAX78" s="64"/>
      <c r="XAY78" s="64"/>
      <c r="XAZ78" s="64"/>
      <c r="XBA78" s="64"/>
      <c r="XBB78" s="64"/>
      <c r="XBC78" s="64"/>
      <c r="XBD78" s="64"/>
      <c r="XBE78" s="64"/>
      <c r="XBF78" s="64"/>
      <c r="XBG78" s="64"/>
      <c r="XBH78" s="64"/>
      <c r="XBI78" s="64"/>
      <c r="XBJ78" s="64"/>
      <c r="XBK78" s="64"/>
      <c r="XBL78" s="64"/>
      <c r="XBM78" s="64"/>
      <c r="XBN78" s="64"/>
      <c r="XBO78" s="64"/>
      <c r="XBP78" s="64"/>
      <c r="XBQ78" s="64"/>
      <c r="XBR78" s="64"/>
      <c r="XBS78" s="64"/>
      <c r="XBT78" s="64"/>
      <c r="XBU78" s="64"/>
      <c r="XBV78" s="64"/>
      <c r="XBW78" s="64"/>
      <c r="XBX78" s="64"/>
      <c r="XBY78" s="64"/>
      <c r="XBZ78" s="64"/>
      <c r="XCA78" s="64"/>
      <c r="XCB78" s="64"/>
      <c r="XCC78" s="64"/>
      <c r="XCD78" s="64"/>
      <c r="XCE78" s="64"/>
      <c r="XCF78" s="64"/>
      <c r="XCG78" s="64"/>
      <c r="XCH78" s="64"/>
      <c r="XCI78" s="64"/>
      <c r="XCJ78" s="64"/>
      <c r="XCK78" s="64"/>
      <c r="XCL78" s="64"/>
      <c r="XCM78" s="64"/>
      <c r="XCN78" s="64"/>
      <c r="XCO78" s="64"/>
      <c r="XCP78" s="64"/>
      <c r="XCQ78" s="64"/>
      <c r="XCR78" s="64"/>
      <c r="XCS78" s="64"/>
      <c r="XCT78" s="64"/>
      <c r="XCU78" s="64"/>
      <c r="XCV78" s="64"/>
      <c r="XCW78" s="64"/>
      <c r="XCX78" s="64"/>
      <c r="XCY78" s="64"/>
      <c r="XCZ78" s="64"/>
    </row>
    <row r="79" spans="2:16328" s="64" customFormat="1" x14ac:dyDescent="0.35">
      <c r="B79" s="65" t="s">
        <v>104</v>
      </c>
      <c r="D79" s="66">
        <f ca="1">IFERROR(D78/C78-1,"na")</f>
        <v>3.7081858895998687E-2</v>
      </c>
      <c r="E79" s="66">
        <f t="shared" ref="E79:M79" ca="1" si="19">IFERROR(E78/D78-1,"na")</f>
        <v>3.8497547679795741E-2</v>
      </c>
      <c r="F79" s="66">
        <f t="shared" ca="1" si="19"/>
        <v>3.6981409126034093E-2</v>
      </c>
      <c r="G79" s="66">
        <f t="shared" ca="1" si="19"/>
        <v>2.8106446152186493E-2</v>
      </c>
      <c r="H79" s="66">
        <f t="shared" ca="1" si="19"/>
        <v>1.9707439248059178E-2</v>
      </c>
      <c r="I79" s="66">
        <f t="shared" ca="1" si="19"/>
        <v>1.2354692302837478E-2</v>
      </c>
      <c r="J79" s="66">
        <f t="shared" ca="1" si="19"/>
        <v>5.6515089206143898E-3</v>
      </c>
      <c r="K79" s="66">
        <f t="shared" ca="1" si="19"/>
        <v>-1.6308363711936558E-4</v>
      </c>
      <c r="L79" s="66">
        <f t="shared" ca="1" si="19"/>
        <v>-5.3865281557651246E-3</v>
      </c>
      <c r="M79" s="66">
        <f t="shared" si="19"/>
        <v>-4.0000000000000036E-2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</row>
    <row r="80" spans="2:16328" x14ac:dyDescent="0.35">
      <c r="B80" t="s">
        <v>105</v>
      </c>
      <c r="C80" s="3">
        <f t="shared" ref="C80:L80" ca="1" si="20">+C40</f>
        <v>2061.9931387108786</v>
      </c>
      <c r="D80" s="3">
        <f t="shared" ca="1" si="20"/>
        <v>2133.2551991611817</v>
      </c>
      <c r="E80" s="3">
        <f t="shared" ca="1" si="20"/>
        <v>2240.7351449648181</v>
      </c>
      <c r="F80" s="3">
        <f t="shared" ca="1" si="20"/>
        <v>2346.2105952079905</v>
      </c>
      <c r="G80" s="3">
        <f t="shared" ca="1" si="20"/>
        <v>2432.491527266613</v>
      </c>
      <c r="H80" s="3">
        <f t="shared" ca="1" si="20"/>
        <v>2492.2126401160599</v>
      </c>
      <c r="I80" s="3">
        <f t="shared" ca="1" si="20"/>
        <v>2527.7432501753624</v>
      </c>
      <c r="J80" s="3">
        <f t="shared" ca="1" si="20"/>
        <v>2540.6746444553792</v>
      </c>
      <c r="K80" s="3">
        <f t="shared" ca="1" si="20"/>
        <v>2534.2177854868223</v>
      </c>
      <c r="L80" s="3">
        <f t="shared" ca="1" si="20"/>
        <v>2510.7637091566539</v>
      </c>
      <c r="M80" s="4">
        <f ca="1">+L80*(1+$J$20)</f>
        <v>2410.3331607903879</v>
      </c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  <c r="FF80" s="64"/>
      <c r="FG80" s="64"/>
      <c r="FH80" s="64"/>
      <c r="FI80" s="64"/>
      <c r="FJ80" s="64"/>
      <c r="FK80" s="64"/>
      <c r="FL80" s="64"/>
      <c r="FM80" s="64"/>
      <c r="FN80" s="64"/>
      <c r="FO80" s="64"/>
      <c r="FP80" s="64"/>
      <c r="FQ80" s="64"/>
      <c r="FR80" s="64"/>
      <c r="FS80" s="64"/>
      <c r="FT80" s="64"/>
      <c r="FU80" s="64"/>
      <c r="FV80" s="64"/>
      <c r="FW80" s="64"/>
      <c r="FX80" s="64"/>
      <c r="FY80" s="64"/>
      <c r="FZ80" s="64"/>
      <c r="GA80" s="64"/>
      <c r="GB80" s="64"/>
      <c r="GC80" s="64"/>
      <c r="GD80" s="64"/>
      <c r="GE80" s="64"/>
      <c r="GF80" s="64"/>
      <c r="GG80" s="64"/>
      <c r="GH80" s="64"/>
      <c r="GI80" s="64"/>
      <c r="GJ80" s="64"/>
      <c r="GK80" s="64"/>
      <c r="GL80" s="64"/>
      <c r="GM80" s="64"/>
      <c r="GN80" s="64"/>
      <c r="GO80" s="64"/>
      <c r="GP80" s="64"/>
      <c r="GQ80" s="64"/>
      <c r="GR80" s="64"/>
      <c r="GS80" s="64"/>
      <c r="GT80" s="64"/>
      <c r="GU80" s="64"/>
      <c r="GV80" s="64"/>
      <c r="GW80" s="64"/>
      <c r="GX80" s="64"/>
      <c r="GY80" s="64"/>
      <c r="GZ80" s="64"/>
      <c r="HA80" s="64"/>
      <c r="HB80" s="64"/>
      <c r="HC80" s="64"/>
      <c r="HD80" s="64"/>
      <c r="HE80" s="64"/>
      <c r="HF80" s="64"/>
      <c r="HG80" s="64"/>
      <c r="HH80" s="64"/>
      <c r="HI80" s="64"/>
      <c r="HJ80" s="64"/>
      <c r="HK80" s="64"/>
      <c r="HL80" s="64"/>
      <c r="HM80" s="64"/>
      <c r="HN80" s="64"/>
      <c r="HO80" s="64"/>
      <c r="HP80" s="64"/>
      <c r="HQ80" s="64"/>
      <c r="HR80" s="64"/>
      <c r="HS80" s="64"/>
      <c r="HT80" s="64"/>
      <c r="HU80" s="64"/>
      <c r="HV80" s="64"/>
      <c r="HW80" s="64"/>
      <c r="HX80" s="64"/>
      <c r="HY80" s="64"/>
      <c r="HZ80" s="64"/>
      <c r="IA80" s="64"/>
      <c r="IB80" s="64"/>
      <c r="IC80" s="64"/>
      <c r="ID80" s="64"/>
      <c r="IE80" s="64"/>
      <c r="IF80" s="64"/>
      <c r="IG80" s="64"/>
      <c r="IH80" s="64"/>
      <c r="II80" s="64"/>
      <c r="IJ80" s="64"/>
      <c r="IK80" s="64"/>
      <c r="IL80" s="64"/>
      <c r="IM80" s="64"/>
      <c r="IN80" s="64"/>
      <c r="IO80" s="64"/>
      <c r="IP80" s="64"/>
      <c r="IQ80" s="64"/>
      <c r="IR80" s="64"/>
      <c r="IS80" s="64"/>
      <c r="IT80" s="64"/>
      <c r="IU80" s="64"/>
      <c r="IV80" s="64"/>
      <c r="IW80" s="64"/>
      <c r="IX80" s="64"/>
      <c r="IY80" s="64"/>
      <c r="IZ80" s="64"/>
      <c r="JA80" s="64"/>
      <c r="JB80" s="64"/>
      <c r="JC80" s="64"/>
      <c r="JD80" s="64"/>
      <c r="JE80" s="64"/>
      <c r="JF80" s="64"/>
      <c r="JG80" s="64"/>
      <c r="JH80" s="64"/>
      <c r="JI80" s="64"/>
      <c r="JJ80" s="64"/>
      <c r="JK80" s="64"/>
      <c r="JL80" s="64"/>
      <c r="JM80" s="64"/>
      <c r="JN80" s="64"/>
      <c r="JO80" s="64"/>
      <c r="JP80" s="64"/>
      <c r="JQ80" s="64"/>
      <c r="JR80" s="64"/>
      <c r="JS80" s="64"/>
      <c r="JT80" s="64"/>
      <c r="JU80" s="64"/>
      <c r="JV80" s="64"/>
      <c r="JW80" s="64"/>
      <c r="JX80" s="64"/>
      <c r="JY80" s="64"/>
      <c r="JZ80" s="64"/>
      <c r="KA80" s="64"/>
      <c r="KB80" s="64"/>
      <c r="KC80" s="64"/>
      <c r="KD80" s="64"/>
      <c r="KE80" s="64"/>
      <c r="KF80" s="64"/>
      <c r="KG80" s="64"/>
      <c r="KH80" s="64"/>
      <c r="KI80" s="64"/>
      <c r="KJ80" s="64"/>
      <c r="KK80" s="64"/>
      <c r="KL80" s="64"/>
      <c r="KM80" s="64"/>
      <c r="KN80" s="64"/>
      <c r="KO80" s="64"/>
      <c r="KP80" s="64"/>
      <c r="KQ80" s="64"/>
      <c r="KR80" s="64"/>
      <c r="KS80" s="64"/>
      <c r="KT80" s="64"/>
      <c r="KU80" s="64"/>
      <c r="KV80" s="64"/>
      <c r="KW80" s="64"/>
      <c r="KX80" s="64"/>
      <c r="KY80" s="64"/>
      <c r="KZ80" s="64"/>
      <c r="LA80" s="64"/>
      <c r="LB80" s="64"/>
      <c r="LC80" s="64"/>
      <c r="LD80" s="64"/>
      <c r="LE80" s="64"/>
      <c r="LF80" s="64"/>
      <c r="LG80" s="64"/>
      <c r="LH80" s="64"/>
      <c r="LI80" s="64"/>
      <c r="LJ80" s="64"/>
      <c r="LK80" s="64"/>
      <c r="LL80" s="64"/>
      <c r="LM80" s="64"/>
      <c r="LN80" s="64"/>
      <c r="LO80" s="64"/>
      <c r="LP80" s="64"/>
      <c r="LQ80" s="64"/>
      <c r="LR80" s="64"/>
      <c r="LS80" s="64"/>
      <c r="LT80" s="64"/>
      <c r="LU80" s="64"/>
      <c r="LV80" s="64"/>
      <c r="LW80" s="64"/>
      <c r="LX80" s="64"/>
      <c r="LY80" s="64"/>
      <c r="LZ80" s="64"/>
      <c r="MA80" s="64"/>
      <c r="MB80" s="64"/>
      <c r="MC80" s="64"/>
      <c r="MD80" s="64"/>
      <c r="ME80" s="64"/>
      <c r="MF80" s="64"/>
      <c r="MG80" s="64"/>
      <c r="MH80" s="64"/>
      <c r="MI80" s="64"/>
      <c r="MJ80" s="64"/>
      <c r="MK80" s="64"/>
      <c r="ML80" s="64"/>
      <c r="MM80" s="64"/>
      <c r="MN80" s="64"/>
      <c r="MO80" s="64"/>
      <c r="MP80" s="64"/>
      <c r="MQ80" s="64"/>
      <c r="MR80" s="64"/>
      <c r="MS80" s="64"/>
      <c r="MT80" s="64"/>
      <c r="MU80" s="64"/>
      <c r="MV80" s="64"/>
      <c r="MW80" s="64"/>
      <c r="MX80" s="64"/>
      <c r="MY80" s="64"/>
      <c r="MZ80" s="64"/>
      <c r="NA80" s="64"/>
      <c r="NB80" s="64"/>
      <c r="NC80" s="64"/>
      <c r="ND80" s="64"/>
      <c r="NE80" s="64"/>
      <c r="NF80" s="64"/>
      <c r="NG80" s="64"/>
      <c r="NH80" s="64"/>
      <c r="NI80" s="64"/>
      <c r="NJ80" s="64"/>
      <c r="NK80" s="64"/>
      <c r="NL80" s="64"/>
      <c r="NM80" s="64"/>
      <c r="NN80" s="64"/>
      <c r="NO80" s="64"/>
      <c r="NP80" s="64"/>
      <c r="NQ80" s="64"/>
      <c r="NR80" s="64"/>
      <c r="NS80" s="64"/>
      <c r="NT80" s="64"/>
      <c r="NU80" s="64"/>
      <c r="NV80" s="64"/>
      <c r="NW80" s="64"/>
      <c r="NX80" s="64"/>
      <c r="NY80" s="64"/>
      <c r="NZ80" s="64"/>
      <c r="OA80" s="64"/>
      <c r="OB80" s="64"/>
      <c r="OC80" s="64"/>
      <c r="OD80" s="64"/>
      <c r="OE80" s="64"/>
      <c r="OF80" s="64"/>
      <c r="OG80" s="64"/>
      <c r="OH80" s="64"/>
      <c r="OI80" s="64"/>
      <c r="OJ80" s="64"/>
      <c r="OK80" s="64"/>
      <c r="OL80" s="64"/>
      <c r="OM80" s="64"/>
      <c r="ON80" s="64"/>
      <c r="OO80" s="64"/>
      <c r="OP80" s="64"/>
      <c r="OQ80" s="64"/>
      <c r="OR80" s="64"/>
      <c r="OS80" s="64"/>
      <c r="OT80" s="64"/>
      <c r="OU80" s="64"/>
      <c r="OV80" s="64"/>
      <c r="OW80" s="64"/>
      <c r="OX80" s="64"/>
      <c r="OY80" s="64"/>
      <c r="OZ80" s="64"/>
      <c r="PA80" s="64"/>
      <c r="PB80" s="64"/>
      <c r="PC80" s="64"/>
      <c r="PD80" s="64"/>
      <c r="PE80" s="64"/>
      <c r="PF80" s="64"/>
      <c r="PG80" s="64"/>
      <c r="PH80" s="64"/>
      <c r="PI80" s="64"/>
      <c r="PJ80" s="64"/>
      <c r="PK80" s="64"/>
      <c r="PL80" s="64"/>
      <c r="PM80" s="64"/>
      <c r="PN80" s="64"/>
      <c r="PO80" s="64"/>
      <c r="PP80" s="64"/>
      <c r="PQ80" s="64"/>
      <c r="PR80" s="64"/>
      <c r="PS80" s="64"/>
      <c r="PT80" s="64"/>
      <c r="PU80" s="64"/>
      <c r="PV80" s="64"/>
      <c r="PW80" s="64"/>
      <c r="PX80" s="64"/>
      <c r="PY80" s="64"/>
      <c r="PZ80" s="64"/>
      <c r="QA80" s="64"/>
      <c r="QB80" s="64"/>
      <c r="QC80" s="64"/>
      <c r="QD80" s="64"/>
      <c r="QE80" s="64"/>
      <c r="QF80" s="64"/>
      <c r="QG80" s="64"/>
      <c r="QH80" s="64"/>
      <c r="QI80" s="64"/>
      <c r="QJ80" s="64"/>
      <c r="QK80" s="64"/>
      <c r="QL80" s="64"/>
      <c r="QM80" s="64"/>
      <c r="QN80" s="64"/>
      <c r="QO80" s="64"/>
      <c r="QP80" s="64"/>
      <c r="QQ80" s="64"/>
      <c r="QR80" s="64"/>
      <c r="QS80" s="64"/>
      <c r="QT80" s="64"/>
      <c r="QU80" s="64"/>
      <c r="QV80" s="64"/>
      <c r="QW80" s="64"/>
      <c r="QX80" s="64"/>
      <c r="QY80" s="64"/>
      <c r="QZ80" s="64"/>
      <c r="RA80" s="64"/>
      <c r="RB80" s="64"/>
      <c r="RC80" s="64"/>
      <c r="RD80" s="64"/>
      <c r="RE80" s="64"/>
      <c r="RF80" s="64"/>
      <c r="RG80" s="64"/>
      <c r="RH80" s="64"/>
      <c r="RI80" s="64"/>
      <c r="RJ80" s="64"/>
      <c r="RK80" s="64"/>
      <c r="RL80" s="64"/>
      <c r="RM80" s="64"/>
      <c r="RN80" s="64"/>
      <c r="RO80" s="64"/>
      <c r="RP80" s="64"/>
      <c r="RQ80" s="64"/>
      <c r="RR80" s="64"/>
      <c r="RS80" s="64"/>
      <c r="RT80" s="64"/>
      <c r="RU80" s="64"/>
      <c r="RV80" s="64"/>
      <c r="RW80" s="64"/>
      <c r="RX80" s="64"/>
      <c r="RY80" s="64"/>
      <c r="RZ80" s="64"/>
      <c r="SA80" s="64"/>
      <c r="SB80" s="64"/>
      <c r="SC80" s="64"/>
      <c r="SD80" s="64"/>
      <c r="SE80" s="64"/>
      <c r="SF80" s="64"/>
      <c r="SG80" s="64"/>
      <c r="SH80" s="64"/>
      <c r="SI80" s="64"/>
      <c r="SJ80" s="64"/>
      <c r="SK80" s="64"/>
      <c r="SL80" s="64"/>
      <c r="SM80" s="64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4"/>
      <c r="TB80" s="64"/>
      <c r="TC80" s="64"/>
      <c r="TD80" s="64"/>
      <c r="TE80" s="64"/>
      <c r="TF80" s="64"/>
      <c r="TG80" s="64"/>
      <c r="TH80" s="64"/>
      <c r="TI80" s="64"/>
      <c r="TJ80" s="64"/>
      <c r="TK80" s="64"/>
      <c r="TL80" s="64"/>
      <c r="TM80" s="64"/>
      <c r="TN80" s="64"/>
      <c r="TO80" s="64"/>
      <c r="TP80" s="64"/>
      <c r="TQ80" s="64"/>
      <c r="TR80" s="64"/>
      <c r="TS80" s="64"/>
      <c r="TT80" s="64"/>
      <c r="TU80" s="64"/>
      <c r="TV80" s="64"/>
      <c r="TW80" s="64"/>
      <c r="TX80" s="64"/>
      <c r="TY80" s="64"/>
      <c r="TZ80" s="64"/>
      <c r="UA80" s="64"/>
      <c r="UB80" s="64"/>
      <c r="UC80" s="64"/>
      <c r="UD80" s="64"/>
      <c r="UE80" s="64"/>
      <c r="UF80" s="64"/>
      <c r="UG80" s="64"/>
      <c r="UH80" s="64"/>
      <c r="UI80" s="64"/>
      <c r="UJ80" s="64"/>
      <c r="UK80" s="64"/>
      <c r="UL80" s="64"/>
      <c r="UM80" s="64"/>
      <c r="UN80" s="64"/>
      <c r="UO80" s="64"/>
      <c r="UP80" s="64"/>
      <c r="UQ80" s="64"/>
      <c r="UR80" s="64"/>
      <c r="US80" s="64"/>
      <c r="UT80" s="64"/>
      <c r="UU80" s="64"/>
      <c r="UV80" s="64"/>
      <c r="UW80" s="64"/>
      <c r="UX80" s="64"/>
      <c r="UY80" s="64"/>
      <c r="UZ80" s="64"/>
      <c r="VA80" s="64"/>
      <c r="VB80" s="64"/>
      <c r="VC80" s="64"/>
      <c r="VD80" s="64"/>
      <c r="VE80" s="64"/>
      <c r="VF80" s="64"/>
      <c r="VG80" s="64"/>
      <c r="VH80" s="64"/>
      <c r="VI80" s="64"/>
      <c r="VJ80" s="64"/>
      <c r="VK80" s="64"/>
      <c r="VL80" s="64"/>
      <c r="VM80" s="64"/>
      <c r="VN80" s="64"/>
      <c r="VO80" s="64"/>
      <c r="VP80" s="64"/>
      <c r="VQ80" s="64"/>
      <c r="VR80" s="64"/>
      <c r="VS80" s="64"/>
      <c r="VT80" s="64"/>
      <c r="VU80" s="64"/>
      <c r="VV80" s="64"/>
      <c r="VW80" s="64"/>
      <c r="VX80" s="64"/>
      <c r="VY80" s="64"/>
      <c r="VZ80" s="64"/>
      <c r="WA80" s="64"/>
      <c r="WB80" s="64"/>
      <c r="WC80" s="64"/>
      <c r="WD80" s="64"/>
      <c r="WE80" s="64"/>
      <c r="WF80" s="64"/>
      <c r="WG80" s="64"/>
      <c r="WH80" s="64"/>
      <c r="WI80" s="64"/>
      <c r="WJ80" s="64"/>
      <c r="WK80" s="64"/>
      <c r="WL80" s="64"/>
      <c r="WM80" s="64"/>
      <c r="WN80" s="64"/>
      <c r="WO80" s="64"/>
      <c r="WP80" s="64"/>
      <c r="WQ80" s="64"/>
      <c r="WR80" s="64"/>
      <c r="WS80" s="64"/>
      <c r="WT80" s="64"/>
      <c r="WU80" s="64"/>
      <c r="WV80" s="64"/>
      <c r="WW80" s="64"/>
      <c r="WX80" s="64"/>
      <c r="WY80" s="64"/>
      <c r="WZ80" s="64"/>
      <c r="XA80" s="64"/>
      <c r="XB80" s="64"/>
      <c r="XC80" s="64"/>
      <c r="XD80" s="64"/>
      <c r="XE80" s="64"/>
      <c r="XF80" s="64"/>
      <c r="XG80" s="64"/>
      <c r="XH80" s="64"/>
      <c r="XI80" s="64"/>
      <c r="XJ80" s="64"/>
      <c r="XK80" s="64"/>
      <c r="XL80" s="64"/>
      <c r="XM80" s="64"/>
      <c r="XN80" s="64"/>
      <c r="XO80" s="64"/>
      <c r="XP80" s="64"/>
      <c r="XQ80" s="64"/>
      <c r="XR80" s="64"/>
      <c r="XS80" s="64"/>
      <c r="XT80" s="64"/>
      <c r="XU80" s="64"/>
      <c r="XV80" s="64"/>
      <c r="XW80" s="64"/>
      <c r="XX80" s="64"/>
      <c r="XY80" s="64"/>
      <c r="XZ80" s="64"/>
      <c r="YA80" s="64"/>
      <c r="YB80" s="64"/>
      <c r="YC80" s="64"/>
      <c r="YD80" s="64"/>
      <c r="YE80" s="64"/>
      <c r="YF80" s="64"/>
      <c r="YG80" s="64"/>
      <c r="YH80" s="64"/>
      <c r="YI80" s="64"/>
      <c r="YJ80" s="64"/>
      <c r="YK80" s="64"/>
      <c r="YL80" s="64"/>
      <c r="YM80" s="64"/>
      <c r="YN80" s="64"/>
      <c r="YO80" s="64"/>
      <c r="YP80" s="64"/>
      <c r="YQ80" s="64"/>
      <c r="YR80" s="64"/>
      <c r="YS80" s="64"/>
      <c r="YT80" s="64"/>
      <c r="YU80" s="64"/>
      <c r="YV80" s="64"/>
      <c r="YW80" s="64"/>
      <c r="YX80" s="64"/>
      <c r="YY80" s="64"/>
      <c r="YZ80" s="64"/>
      <c r="ZA80" s="64"/>
      <c r="ZB80" s="64"/>
      <c r="ZC80" s="64"/>
      <c r="ZD80" s="64"/>
      <c r="ZE80" s="64"/>
      <c r="ZF80" s="64"/>
      <c r="ZG80" s="64"/>
      <c r="ZH80" s="64"/>
      <c r="ZI80" s="64"/>
      <c r="ZJ80" s="64"/>
      <c r="ZK80" s="64"/>
      <c r="ZL80" s="64"/>
      <c r="ZM80" s="64"/>
      <c r="ZN80" s="64"/>
      <c r="ZO80" s="64"/>
      <c r="ZP80" s="64"/>
      <c r="ZQ80" s="64"/>
      <c r="ZR80" s="64"/>
      <c r="ZS80" s="64"/>
      <c r="ZT80" s="64"/>
      <c r="ZU80" s="64"/>
      <c r="ZV80" s="64"/>
      <c r="ZW80" s="64"/>
      <c r="ZX80" s="64"/>
      <c r="ZY80" s="64"/>
      <c r="ZZ80" s="64"/>
      <c r="AAA80" s="64"/>
      <c r="AAB80" s="64"/>
      <c r="AAC80" s="64"/>
      <c r="AAD80" s="64"/>
      <c r="AAE80" s="64"/>
      <c r="AAF80" s="64"/>
      <c r="AAG80" s="64"/>
      <c r="AAH80" s="64"/>
      <c r="AAI80" s="64"/>
      <c r="AAJ80" s="64"/>
      <c r="AAK80" s="64"/>
      <c r="AAL80" s="64"/>
      <c r="AAM80" s="64"/>
      <c r="AAN80" s="64"/>
      <c r="AAO80" s="64"/>
      <c r="AAP80" s="64"/>
      <c r="AAQ80" s="64"/>
      <c r="AAR80" s="64"/>
      <c r="AAS80" s="64"/>
      <c r="AAT80" s="64"/>
      <c r="AAU80" s="64"/>
      <c r="AAV80" s="64"/>
      <c r="AAW80" s="64"/>
      <c r="AAX80" s="64"/>
      <c r="AAY80" s="64"/>
      <c r="AAZ80" s="64"/>
      <c r="ABA80" s="64"/>
      <c r="ABB80" s="64"/>
      <c r="ABC80" s="64"/>
      <c r="ABD80" s="64"/>
      <c r="ABE80" s="64"/>
      <c r="ABF80" s="64"/>
      <c r="ABG80" s="64"/>
      <c r="ABH80" s="64"/>
      <c r="ABI80" s="64"/>
      <c r="ABJ80" s="64"/>
      <c r="ABK80" s="64"/>
      <c r="ABL80" s="64"/>
      <c r="ABM80" s="64"/>
      <c r="ABN80" s="64"/>
      <c r="ABO80" s="64"/>
      <c r="ABP80" s="64"/>
      <c r="ABQ80" s="64"/>
      <c r="ABR80" s="64"/>
      <c r="ABS80" s="64"/>
      <c r="ABT80" s="64"/>
      <c r="ABU80" s="64"/>
      <c r="ABV80" s="64"/>
      <c r="ABW80" s="64"/>
      <c r="ABX80" s="64"/>
      <c r="ABY80" s="64"/>
      <c r="ABZ80" s="64"/>
      <c r="ACA80" s="64"/>
      <c r="ACB80" s="64"/>
      <c r="ACC80" s="64"/>
      <c r="ACD80" s="64"/>
      <c r="ACE80" s="64"/>
      <c r="ACF80" s="64"/>
      <c r="ACG80" s="64"/>
      <c r="ACH80" s="64"/>
      <c r="ACI80" s="64"/>
      <c r="ACJ80" s="64"/>
      <c r="ACK80" s="64"/>
      <c r="ACL80" s="64"/>
      <c r="ACM80" s="64"/>
      <c r="ACN80" s="64"/>
      <c r="ACO80" s="64"/>
      <c r="ACP80" s="64"/>
      <c r="ACQ80" s="64"/>
      <c r="ACR80" s="64"/>
      <c r="ACS80" s="64"/>
      <c r="ACT80" s="64"/>
      <c r="ACU80" s="64"/>
      <c r="ACV80" s="64"/>
      <c r="ACW80" s="64"/>
      <c r="ACX80" s="64"/>
      <c r="ACY80" s="64"/>
      <c r="ACZ80" s="64"/>
      <c r="ADA80" s="64"/>
      <c r="ADB80" s="64"/>
      <c r="ADC80" s="64"/>
      <c r="ADD80" s="64"/>
      <c r="ADE80" s="64"/>
      <c r="ADF80" s="64"/>
      <c r="ADG80" s="64"/>
      <c r="ADH80" s="64"/>
      <c r="ADI80" s="64"/>
      <c r="ADJ80" s="64"/>
      <c r="ADK80" s="64"/>
      <c r="ADL80" s="64"/>
      <c r="ADM80" s="64"/>
      <c r="ADN80" s="64"/>
      <c r="ADO80" s="64"/>
      <c r="ADP80" s="64"/>
      <c r="ADQ80" s="64"/>
      <c r="ADR80" s="64"/>
      <c r="ADS80" s="64"/>
      <c r="ADT80" s="64"/>
      <c r="ADU80" s="64"/>
      <c r="ADV80" s="64"/>
      <c r="ADW80" s="64"/>
      <c r="ADX80" s="64"/>
      <c r="ADY80" s="64"/>
      <c r="ADZ80" s="64"/>
      <c r="AEA80" s="64"/>
      <c r="AEB80" s="64"/>
      <c r="AEC80" s="64"/>
      <c r="AED80" s="64"/>
      <c r="AEE80" s="64"/>
      <c r="AEF80" s="64"/>
      <c r="AEG80" s="64"/>
      <c r="AEH80" s="64"/>
      <c r="AEI80" s="64"/>
      <c r="AEJ80" s="64"/>
      <c r="AEK80" s="64"/>
      <c r="AEL80" s="64"/>
      <c r="AEM80" s="64"/>
      <c r="AEN80" s="64"/>
      <c r="AEO80" s="64"/>
      <c r="AEP80" s="64"/>
      <c r="AEQ80" s="64"/>
      <c r="AER80" s="64"/>
      <c r="AES80" s="64"/>
      <c r="AET80" s="64"/>
      <c r="AEU80" s="64"/>
      <c r="AEV80" s="64"/>
      <c r="AEW80" s="64"/>
      <c r="AEX80" s="64"/>
      <c r="AEY80" s="64"/>
      <c r="AEZ80" s="64"/>
      <c r="AFA80" s="64"/>
      <c r="AFB80" s="64"/>
      <c r="AFC80" s="64"/>
      <c r="AFD80" s="64"/>
      <c r="AFE80" s="64"/>
      <c r="AFF80" s="64"/>
      <c r="AFG80" s="64"/>
      <c r="AFH80" s="64"/>
      <c r="AFI80" s="64"/>
      <c r="AFJ80" s="64"/>
      <c r="AFK80" s="64"/>
      <c r="AFL80" s="64"/>
      <c r="AFM80" s="64"/>
      <c r="AFN80" s="64"/>
      <c r="AFO80" s="64"/>
      <c r="AFP80" s="64"/>
      <c r="AFQ80" s="64"/>
      <c r="AFR80" s="64"/>
      <c r="AFS80" s="64"/>
      <c r="AFT80" s="64"/>
      <c r="AFU80" s="64"/>
      <c r="AFV80" s="64"/>
      <c r="AFW80" s="64"/>
      <c r="AFX80" s="64"/>
      <c r="AFY80" s="64"/>
      <c r="AFZ80" s="64"/>
      <c r="AGA80" s="64"/>
      <c r="AGB80" s="64"/>
      <c r="AGC80" s="64"/>
      <c r="AGD80" s="64"/>
      <c r="AGE80" s="64"/>
      <c r="AGF80" s="64"/>
      <c r="AGG80" s="64"/>
      <c r="AGH80" s="64"/>
      <c r="AGI80" s="64"/>
      <c r="AGJ80" s="64"/>
      <c r="AGK80" s="64"/>
      <c r="AGL80" s="64"/>
      <c r="AGM80" s="64"/>
      <c r="AGN80" s="64"/>
      <c r="AGO80" s="64"/>
      <c r="AGP80" s="64"/>
      <c r="AGQ80" s="64"/>
      <c r="AGR80" s="64"/>
      <c r="AGS80" s="64"/>
      <c r="AGT80" s="64"/>
      <c r="AGU80" s="64"/>
      <c r="AGV80" s="64"/>
      <c r="AGW80" s="64"/>
      <c r="AGX80" s="64"/>
      <c r="AGY80" s="64"/>
      <c r="AGZ80" s="64"/>
      <c r="AHA80" s="64"/>
      <c r="AHB80" s="64"/>
      <c r="AHC80" s="64"/>
      <c r="AHD80" s="64"/>
      <c r="AHE80" s="64"/>
      <c r="AHF80" s="64"/>
      <c r="AHG80" s="64"/>
      <c r="AHH80" s="64"/>
      <c r="AHI80" s="64"/>
      <c r="AHJ80" s="64"/>
      <c r="AHK80" s="64"/>
      <c r="AHL80" s="64"/>
      <c r="AHM80" s="64"/>
      <c r="AHN80" s="64"/>
      <c r="AHO80" s="64"/>
      <c r="AHP80" s="64"/>
      <c r="AHQ80" s="64"/>
      <c r="AHR80" s="64"/>
      <c r="AHS80" s="64"/>
      <c r="AHT80" s="64"/>
      <c r="AHU80" s="64"/>
      <c r="AHV80" s="64"/>
      <c r="AHW80" s="64"/>
      <c r="AHX80" s="64"/>
      <c r="AHY80" s="64"/>
      <c r="AHZ80" s="64"/>
      <c r="AIA80" s="64"/>
      <c r="AIB80" s="64"/>
      <c r="AIC80" s="64"/>
      <c r="AID80" s="64"/>
      <c r="AIE80" s="64"/>
      <c r="AIF80" s="64"/>
      <c r="AIG80" s="64"/>
      <c r="AIH80" s="64"/>
      <c r="AII80" s="64"/>
      <c r="AIJ80" s="64"/>
      <c r="AIK80" s="64"/>
      <c r="AIL80" s="64"/>
      <c r="AIM80" s="64"/>
      <c r="AIN80" s="64"/>
      <c r="AIO80" s="64"/>
      <c r="AIP80" s="64"/>
      <c r="AIQ80" s="64"/>
      <c r="AIR80" s="64"/>
      <c r="AIS80" s="64"/>
      <c r="AIT80" s="64"/>
      <c r="AIU80" s="64"/>
      <c r="AIV80" s="64"/>
      <c r="AIW80" s="64"/>
      <c r="AIX80" s="64"/>
      <c r="AIY80" s="64"/>
      <c r="AIZ80" s="64"/>
      <c r="AJA80" s="64"/>
      <c r="AJB80" s="64"/>
      <c r="AJC80" s="64"/>
      <c r="AJD80" s="64"/>
      <c r="AJE80" s="64"/>
      <c r="AJF80" s="64"/>
      <c r="AJG80" s="64"/>
      <c r="AJH80" s="64"/>
      <c r="AJI80" s="64"/>
      <c r="AJJ80" s="64"/>
      <c r="AJK80" s="64"/>
      <c r="AJL80" s="64"/>
      <c r="AJM80" s="64"/>
      <c r="AJN80" s="64"/>
      <c r="AJO80" s="64"/>
      <c r="AJP80" s="64"/>
      <c r="AJQ80" s="64"/>
      <c r="AJR80" s="64"/>
      <c r="AJS80" s="64"/>
      <c r="AJT80" s="64"/>
      <c r="AJU80" s="64"/>
      <c r="AJV80" s="64"/>
      <c r="AJW80" s="64"/>
      <c r="AJX80" s="64"/>
      <c r="AJY80" s="64"/>
      <c r="AJZ80" s="64"/>
      <c r="AKA80" s="64"/>
      <c r="AKB80" s="64"/>
      <c r="AKC80" s="64"/>
      <c r="AKD80" s="64"/>
      <c r="AKE80" s="64"/>
      <c r="AKF80" s="64"/>
      <c r="AKG80" s="64"/>
      <c r="AKH80" s="64"/>
      <c r="AKI80" s="64"/>
      <c r="AKJ80" s="64"/>
      <c r="AKK80" s="64"/>
      <c r="AKL80" s="64"/>
      <c r="AKM80" s="64"/>
      <c r="AKN80" s="64"/>
      <c r="AKO80" s="64"/>
      <c r="AKP80" s="64"/>
      <c r="AKQ80" s="64"/>
      <c r="AKR80" s="64"/>
      <c r="AKS80" s="64"/>
      <c r="AKT80" s="64"/>
      <c r="AKU80" s="64"/>
      <c r="AKV80" s="64"/>
      <c r="AKW80" s="64"/>
      <c r="AKX80" s="64"/>
      <c r="AKY80" s="64"/>
      <c r="AKZ80" s="64"/>
      <c r="ALA80" s="64"/>
      <c r="ALB80" s="64"/>
      <c r="ALC80" s="64"/>
      <c r="ALD80" s="64"/>
      <c r="ALE80" s="64"/>
      <c r="ALF80" s="64"/>
      <c r="ALG80" s="64"/>
      <c r="ALH80" s="64"/>
      <c r="ALI80" s="64"/>
      <c r="ALJ80" s="64"/>
      <c r="ALK80" s="64"/>
      <c r="ALL80" s="64"/>
      <c r="ALM80" s="64"/>
      <c r="ALN80" s="64"/>
      <c r="ALO80" s="64"/>
      <c r="ALP80" s="64"/>
      <c r="ALQ80" s="64"/>
      <c r="ALR80" s="64"/>
      <c r="ALS80" s="64"/>
      <c r="ALT80" s="64"/>
      <c r="ALU80" s="64"/>
      <c r="ALV80" s="64"/>
      <c r="ALW80" s="64"/>
      <c r="ALX80" s="64"/>
      <c r="ALY80" s="64"/>
      <c r="ALZ80" s="64"/>
      <c r="AMA80" s="64"/>
      <c r="AMB80" s="64"/>
      <c r="AMC80" s="64"/>
      <c r="AMD80" s="64"/>
      <c r="AME80" s="64"/>
      <c r="AMF80" s="64"/>
      <c r="AMG80" s="64"/>
      <c r="AMH80" s="64"/>
      <c r="AMI80" s="64"/>
      <c r="AMJ80" s="64"/>
      <c r="AMK80" s="64"/>
      <c r="AML80" s="64"/>
      <c r="AMM80" s="64"/>
      <c r="AMN80" s="64"/>
      <c r="AMO80" s="64"/>
      <c r="AMP80" s="64"/>
      <c r="AMQ80" s="64"/>
      <c r="AMR80" s="64"/>
      <c r="AMS80" s="64"/>
      <c r="AMT80" s="64"/>
      <c r="AMU80" s="64"/>
      <c r="AMV80" s="64"/>
      <c r="AMW80" s="64"/>
      <c r="AMX80" s="64"/>
      <c r="AMY80" s="64"/>
      <c r="AMZ80" s="64"/>
      <c r="ANA80" s="64"/>
      <c r="ANB80" s="64"/>
      <c r="ANC80" s="64"/>
      <c r="AND80" s="64"/>
      <c r="ANE80" s="64"/>
      <c r="ANF80" s="64"/>
      <c r="ANG80" s="64"/>
      <c r="ANH80" s="64"/>
      <c r="ANI80" s="64"/>
      <c r="ANJ80" s="64"/>
      <c r="ANK80" s="64"/>
      <c r="ANL80" s="64"/>
      <c r="ANM80" s="64"/>
      <c r="ANN80" s="64"/>
      <c r="ANO80" s="64"/>
      <c r="ANP80" s="64"/>
      <c r="ANQ80" s="64"/>
      <c r="ANR80" s="64"/>
      <c r="ANS80" s="64"/>
      <c r="ANT80" s="64"/>
      <c r="ANU80" s="64"/>
      <c r="ANV80" s="64"/>
      <c r="ANW80" s="64"/>
      <c r="ANX80" s="64"/>
      <c r="ANY80" s="64"/>
      <c r="ANZ80" s="64"/>
      <c r="AOA80" s="64"/>
      <c r="AOB80" s="64"/>
      <c r="AOC80" s="64"/>
      <c r="AOD80" s="64"/>
      <c r="AOE80" s="64"/>
      <c r="AOF80" s="64"/>
      <c r="AOG80" s="64"/>
      <c r="AOH80" s="64"/>
      <c r="AOI80" s="64"/>
      <c r="AOJ80" s="64"/>
      <c r="AOK80" s="64"/>
      <c r="AOL80" s="64"/>
      <c r="AOM80" s="64"/>
      <c r="AON80" s="64"/>
      <c r="AOO80" s="64"/>
      <c r="AOP80" s="64"/>
      <c r="AOQ80" s="64"/>
      <c r="AOR80" s="64"/>
      <c r="AOS80" s="64"/>
      <c r="AOT80" s="64"/>
      <c r="AOU80" s="64"/>
      <c r="AOV80" s="64"/>
      <c r="AOW80" s="64"/>
      <c r="AOX80" s="64"/>
      <c r="AOY80" s="64"/>
      <c r="AOZ80" s="64"/>
      <c r="APA80" s="64"/>
      <c r="APB80" s="64"/>
      <c r="APC80" s="64"/>
      <c r="APD80" s="64"/>
      <c r="APE80" s="64"/>
      <c r="APF80" s="64"/>
      <c r="APG80" s="64"/>
      <c r="APH80" s="64"/>
      <c r="API80" s="64"/>
      <c r="APJ80" s="64"/>
      <c r="APK80" s="64"/>
      <c r="APL80" s="64"/>
      <c r="APM80" s="64"/>
      <c r="APN80" s="64"/>
      <c r="APO80" s="64"/>
      <c r="APP80" s="64"/>
      <c r="APQ80" s="64"/>
      <c r="APR80" s="64"/>
      <c r="APS80" s="64"/>
      <c r="APT80" s="64"/>
      <c r="APU80" s="64"/>
      <c r="APV80" s="64"/>
      <c r="APW80" s="64"/>
      <c r="APX80" s="64"/>
      <c r="APY80" s="64"/>
      <c r="APZ80" s="64"/>
      <c r="AQA80" s="64"/>
      <c r="AQB80" s="64"/>
      <c r="AQC80" s="64"/>
      <c r="AQD80" s="64"/>
      <c r="AQE80" s="64"/>
      <c r="AQF80" s="64"/>
      <c r="AQG80" s="64"/>
      <c r="AQH80" s="64"/>
      <c r="AQI80" s="64"/>
      <c r="AQJ80" s="64"/>
      <c r="AQK80" s="64"/>
      <c r="AQL80" s="64"/>
      <c r="AQM80" s="64"/>
      <c r="AQN80" s="64"/>
      <c r="AQO80" s="64"/>
      <c r="AQP80" s="64"/>
      <c r="AQQ80" s="64"/>
      <c r="AQR80" s="64"/>
      <c r="AQS80" s="64"/>
      <c r="AQT80" s="64"/>
      <c r="AQU80" s="64"/>
      <c r="AQV80" s="64"/>
      <c r="AQW80" s="64"/>
      <c r="AQX80" s="64"/>
      <c r="AQY80" s="64"/>
      <c r="AQZ80" s="64"/>
      <c r="ARA80" s="64"/>
      <c r="ARB80" s="64"/>
      <c r="ARC80" s="64"/>
      <c r="ARD80" s="64"/>
      <c r="ARE80" s="64"/>
      <c r="ARF80" s="64"/>
      <c r="ARG80" s="64"/>
      <c r="ARH80" s="64"/>
      <c r="ARI80" s="64"/>
      <c r="ARJ80" s="64"/>
      <c r="ARK80" s="64"/>
      <c r="ARL80" s="64"/>
      <c r="ARM80" s="64"/>
      <c r="ARN80" s="64"/>
      <c r="ARO80" s="64"/>
      <c r="ARP80" s="64"/>
      <c r="ARQ80" s="64"/>
      <c r="ARR80" s="64"/>
      <c r="ARS80" s="64"/>
      <c r="ART80" s="64"/>
      <c r="ARU80" s="64"/>
      <c r="ARV80" s="64"/>
      <c r="ARW80" s="64"/>
      <c r="ARX80" s="64"/>
      <c r="ARY80" s="64"/>
      <c r="ARZ80" s="64"/>
      <c r="ASA80" s="64"/>
      <c r="ASB80" s="64"/>
      <c r="ASC80" s="64"/>
      <c r="ASD80" s="64"/>
      <c r="ASE80" s="64"/>
      <c r="ASF80" s="64"/>
      <c r="ASG80" s="64"/>
      <c r="ASH80" s="64"/>
      <c r="ASI80" s="64"/>
      <c r="ASJ80" s="64"/>
      <c r="ASK80" s="64"/>
      <c r="ASL80" s="64"/>
      <c r="ASM80" s="64"/>
      <c r="ASN80" s="64"/>
      <c r="ASO80" s="64"/>
      <c r="ASP80" s="64"/>
      <c r="ASQ80" s="64"/>
      <c r="ASR80" s="64"/>
      <c r="ASS80" s="64"/>
      <c r="AST80" s="64"/>
      <c r="ASU80" s="64"/>
      <c r="ASV80" s="64"/>
      <c r="ASW80" s="64"/>
      <c r="ASX80" s="64"/>
      <c r="ASY80" s="64"/>
      <c r="ASZ80" s="64"/>
      <c r="ATA80" s="64"/>
      <c r="ATB80" s="64"/>
      <c r="ATC80" s="64"/>
      <c r="ATD80" s="64"/>
      <c r="ATE80" s="64"/>
      <c r="ATF80" s="64"/>
      <c r="ATG80" s="64"/>
      <c r="ATH80" s="64"/>
      <c r="ATI80" s="64"/>
      <c r="ATJ80" s="64"/>
      <c r="ATK80" s="64"/>
      <c r="ATL80" s="64"/>
      <c r="ATM80" s="64"/>
      <c r="ATN80" s="64"/>
      <c r="ATO80" s="64"/>
      <c r="ATP80" s="64"/>
      <c r="ATQ80" s="64"/>
      <c r="ATR80" s="64"/>
      <c r="ATS80" s="64"/>
      <c r="ATT80" s="64"/>
      <c r="ATU80" s="64"/>
      <c r="ATV80" s="64"/>
      <c r="ATW80" s="64"/>
      <c r="ATX80" s="64"/>
      <c r="ATY80" s="64"/>
      <c r="ATZ80" s="64"/>
      <c r="AUA80" s="64"/>
      <c r="AUB80" s="64"/>
      <c r="AUC80" s="64"/>
      <c r="AUD80" s="64"/>
      <c r="AUE80" s="64"/>
      <c r="AUF80" s="64"/>
      <c r="AUG80" s="64"/>
      <c r="AUH80" s="64"/>
      <c r="AUI80" s="64"/>
      <c r="AUJ80" s="64"/>
      <c r="AUK80" s="64"/>
      <c r="AUL80" s="64"/>
      <c r="AUM80" s="64"/>
      <c r="AUN80" s="64"/>
      <c r="AUO80" s="64"/>
      <c r="AUP80" s="64"/>
      <c r="AUQ80" s="64"/>
      <c r="AUR80" s="64"/>
      <c r="AUS80" s="64"/>
      <c r="AUT80" s="64"/>
      <c r="AUU80" s="64"/>
      <c r="AUV80" s="64"/>
      <c r="AUW80" s="64"/>
      <c r="AUX80" s="64"/>
      <c r="AUY80" s="64"/>
      <c r="AUZ80" s="64"/>
      <c r="AVA80" s="64"/>
      <c r="AVB80" s="64"/>
      <c r="AVC80" s="64"/>
      <c r="AVD80" s="64"/>
      <c r="AVE80" s="64"/>
      <c r="AVF80" s="64"/>
      <c r="AVG80" s="64"/>
      <c r="AVH80" s="64"/>
      <c r="AVI80" s="64"/>
      <c r="AVJ80" s="64"/>
      <c r="AVK80" s="64"/>
      <c r="AVL80" s="64"/>
      <c r="AVM80" s="64"/>
      <c r="AVN80" s="64"/>
      <c r="AVO80" s="64"/>
      <c r="AVP80" s="64"/>
      <c r="AVQ80" s="64"/>
      <c r="AVR80" s="64"/>
      <c r="AVS80" s="64"/>
      <c r="AVT80" s="64"/>
      <c r="AVU80" s="64"/>
      <c r="AVV80" s="64"/>
      <c r="AVW80" s="64"/>
      <c r="AVX80" s="64"/>
      <c r="AVY80" s="64"/>
      <c r="AVZ80" s="64"/>
      <c r="AWA80" s="64"/>
      <c r="AWB80" s="64"/>
      <c r="AWC80" s="64"/>
      <c r="AWD80" s="64"/>
      <c r="AWE80" s="64"/>
      <c r="AWF80" s="64"/>
      <c r="AWG80" s="64"/>
      <c r="AWH80" s="64"/>
      <c r="AWI80" s="64"/>
      <c r="AWJ80" s="64"/>
      <c r="AWK80" s="64"/>
      <c r="AWL80" s="64"/>
      <c r="AWM80" s="64"/>
      <c r="AWN80" s="64"/>
      <c r="AWO80" s="64"/>
      <c r="AWP80" s="64"/>
      <c r="AWQ80" s="64"/>
      <c r="AWR80" s="64"/>
      <c r="AWS80" s="64"/>
      <c r="AWT80" s="64"/>
      <c r="AWU80" s="64"/>
      <c r="AWV80" s="64"/>
      <c r="AWW80" s="64"/>
      <c r="AWX80" s="64"/>
      <c r="AWY80" s="64"/>
      <c r="AWZ80" s="64"/>
      <c r="AXA80" s="64"/>
      <c r="AXB80" s="64"/>
      <c r="AXC80" s="64"/>
      <c r="AXD80" s="64"/>
      <c r="AXE80" s="64"/>
      <c r="AXF80" s="64"/>
      <c r="AXG80" s="64"/>
      <c r="AXH80" s="64"/>
      <c r="AXI80" s="64"/>
      <c r="AXJ80" s="64"/>
      <c r="AXK80" s="64"/>
      <c r="AXL80" s="64"/>
      <c r="AXM80" s="64"/>
      <c r="AXN80" s="64"/>
      <c r="AXO80" s="64"/>
      <c r="AXP80" s="64"/>
      <c r="AXQ80" s="64"/>
      <c r="AXR80" s="64"/>
      <c r="AXS80" s="64"/>
      <c r="AXT80" s="64"/>
      <c r="AXU80" s="64"/>
      <c r="AXV80" s="64"/>
      <c r="AXW80" s="64"/>
      <c r="AXX80" s="64"/>
      <c r="AXY80" s="64"/>
      <c r="AXZ80" s="64"/>
      <c r="AYA80" s="64"/>
      <c r="AYB80" s="64"/>
      <c r="AYC80" s="64"/>
      <c r="AYD80" s="64"/>
      <c r="AYE80" s="64"/>
      <c r="AYF80" s="64"/>
      <c r="AYG80" s="64"/>
      <c r="AYH80" s="64"/>
      <c r="AYI80" s="64"/>
      <c r="AYJ80" s="64"/>
      <c r="AYK80" s="64"/>
      <c r="AYL80" s="64"/>
      <c r="AYM80" s="64"/>
      <c r="AYN80" s="64"/>
      <c r="AYO80" s="64"/>
      <c r="AYP80" s="64"/>
      <c r="AYQ80" s="64"/>
      <c r="AYR80" s="64"/>
      <c r="AYS80" s="64"/>
      <c r="AYT80" s="64"/>
      <c r="AYU80" s="64"/>
      <c r="AYV80" s="64"/>
      <c r="AYW80" s="64"/>
      <c r="AYX80" s="64"/>
      <c r="AYY80" s="64"/>
      <c r="AYZ80" s="64"/>
      <c r="AZA80" s="64"/>
      <c r="AZB80" s="64"/>
      <c r="AZC80" s="64"/>
      <c r="AZD80" s="64"/>
      <c r="AZE80" s="64"/>
      <c r="AZF80" s="64"/>
      <c r="AZG80" s="64"/>
      <c r="AZH80" s="64"/>
      <c r="AZI80" s="64"/>
      <c r="AZJ80" s="64"/>
      <c r="AZK80" s="64"/>
      <c r="AZL80" s="64"/>
      <c r="AZM80" s="64"/>
      <c r="AZN80" s="64"/>
      <c r="AZO80" s="64"/>
      <c r="AZP80" s="64"/>
      <c r="AZQ80" s="64"/>
      <c r="AZR80" s="64"/>
      <c r="AZS80" s="64"/>
      <c r="AZT80" s="64"/>
      <c r="AZU80" s="64"/>
      <c r="AZV80" s="64"/>
      <c r="AZW80" s="64"/>
      <c r="AZX80" s="64"/>
      <c r="AZY80" s="64"/>
      <c r="AZZ80" s="64"/>
      <c r="BAA80" s="64"/>
      <c r="BAB80" s="64"/>
      <c r="BAC80" s="64"/>
      <c r="BAD80" s="64"/>
      <c r="BAE80" s="64"/>
      <c r="BAF80" s="64"/>
      <c r="BAG80" s="64"/>
      <c r="BAH80" s="64"/>
      <c r="BAI80" s="64"/>
      <c r="BAJ80" s="64"/>
      <c r="BAK80" s="64"/>
      <c r="BAL80" s="64"/>
      <c r="BAM80" s="64"/>
      <c r="BAN80" s="64"/>
      <c r="BAO80" s="64"/>
      <c r="BAP80" s="64"/>
      <c r="BAQ80" s="64"/>
      <c r="BAR80" s="64"/>
      <c r="BAS80" s="64"/>
      <c r="BAT80" s="64"/>
      <c r="BAU80" s="64"/>
      <c r="BAV80" s="64"/>
      <c r="BAW80" s="64"/>
      <c r="BAX80" s="64"/>
      <c r="BAY80" s="64"/>
      <c r="BAZ80" s="64"/>
      <c r="BBA80" s="64"/>
      <c r="BBB80" s="64"/>
      <c r="BBC80" s="64"/>
      <c r="BBD80" s="64"/>
      <c r="BBE80" s="64"/>
      <c r="BBF80" s="64"/>
      <c r="BBG80" s="64"/>
      <c r="BBH80" s="64"/>
      <c r="BBI80" s="64"/>
      <c r="BBJ80" s="64"/>
      <c r="BBK80" s="64"/>
      <c r="BBL80" s="64"/>
      <c r="BBM80" s="64"/>
      <c r="BBN80" s="64"/>
      <c r="BBO80" s="64"/>
      <c r="BBP80" s="64"/>
      <c r="BBQ80" s="64"/>
      <c r="BBR80" s="64"/>
      <c r="BBS80" s="64"/>
      <c r="BBT80" s="64"/>
      <c r="BBU80" s="64"/>
      <c r="BBV80" s="64"/>
      <c r="BBW80" s="64"/>
      <c r="BBX80" s="64"/>
      <c r="BBY80" s="64"/>
      <c r="BBZ80" s="64"/>
      <c r="BCA80" s="64"/>
      <c r="BCB80" s="64"/>
      <c r="BCC80" s="64"/>
      <c r="BCD80" s="64"/>
      <c r="BCE80" s="64"/>
      <c r="BCF80" s="64"/>
      <c r="BCG80" s="64"/>
      <c r="BCH80" s="64"/>
      <c r="BCI80" s="64"/>
      <c r="BCJ80" s="64"/>
      <c r="BCK80" s="64"/>
      <c r="BCL80" s="64"/>
      <c r="BCM80" s="64"/>
      <c r="BCN80" s="64"/>
      <c r="BCO80" s="64"/>
      <c r="BCP80" s="64"/>
      <c r="BCQ80" s="64"/>
      <c r="BCR80" s="64"/>
      <c r="BCS80" s="64"/>
      <c r="BCT80" s="64"/>
      <c r="BCU80" s="64"/>
      <c r="BCV80" s="64"/>
      <c r="BCW80" s="64"/>
      <c r="BCX80" s="64"/>
      <c r="BCY80" s="64"/>
      <c r="BCZ80" s="64"/>
      <c r="BDA80" s="64"/>
      <c r="BDB80" s="64"/>
      <c r="BDC80" s="64"/>
      <c r="BDD80" s="64"/>
      <c r="BDE80" s="64"/>
      <c r="BDF80" s="64"/>
      <c r="BDG80" s="64"/>
      <c r="BDH80" s="64"/>
      <c r="BDI80" s="64"/>
      <c r="BDJ80" s="64"/>
      <c r="BDK80" s="64"/>
      <c r="BDL80" s="64"/>
      <c r="BDM80" s="64"/>
      <c r="BDN80" s="64"/>
      <c r="BDO80" s="64"/>
      <c r="BDP80" s="64"/>
      <c r="BDQ80" s="64"/>
      <c r="BDR80" s="64"/>
      <c r="BDS80" s="64"/>
      <c r="BDT80" s="64"/>
      <c r="BDU80" s="64"/>
      <c r="BDV80" s="64"/>
      <c r="BDW80" s="64"/>
      <c r="BDX80" s="64"/>
      <c r="BDY80" s="64"/>
      <c r="BDZ80" s="64"/>
      <c r="BEA80" s="64"/>
      <c r="BEB80" s="64"/>
      <c r="BEC80" s="64"/>
      <c r="BED80" s="64"/>
      <c r="BEE80" s="64"/>
      <c r="BEF80" s="64"/>
      <c r="BEG80" s="64"/>
      <c r="BEH80" s="64"/>
      <c r="BEI80" s="64"/>
      <c r="BEJ80" s="64"/>
      <c r="BEK80" s="64"/>
      <c r="BEL80" s="64"/>
      <c r="BEM80" s="64"/>
      <c r="BEN80" s="64"/>
      <c r="BEO80" s="64"/>
      <c r="BEP80" s="64"/>
      <c r="BEQ80" s="64"/>
      <c r="BER80" s="64"/>
      <c r="BES80" s="64"/>
      <c r="BET80" s="64"/>
      <c r="BEU80" s="64"/>
      <c r="BEV80" s="64"/>
      <c r="BEW80" s="64"/>
      <c r="BEX80" s="64"/>
      <c r="BEY80" s="64"/>
      <c r="BEZ80" s="64"/>
      <c r="BFA80" s="64"/>
      <c r="BFB80" s="64"/>
      <c r="BFC80" s="64"/>
      <c r="BFD80" s="64"/>
      <c r="BFE80" s="64"/>
      <c r="BFF80" s="64"/>
      <c r="BFG80" s="64"/>
      <c r="BFH80" s="64"/>
      <c r="BFI80" s="64"/>
      <c r="BFJ80" s="64"/>
      <c r="BFK80" s="64"/>
      <c r="BFL80" s="64"/>
      <c r="BFM80" s="64"/>
      <c r="BFN80" s="64"/>
      <c r="BFO80" s="64"/>
      <c r="BFP80" s="64"/>
      <c r="BFQ80" s="64"/>
      <c r="BFR80" s="64"/>
      <c r="BFS80" s="64"/>
      <c r="BFT80" s="64"/>
      <c r="BFU80" s="64"/>
      <c r="BFV80" s="64"/>
      <c r="BFW80" s="64"/>
      <c r="BFX80" s="64"/>
      <c r="BFY80" s="64"/>
      <c r="BFZ80" s="64"/>
      <c r="BGA80" s="64"/>
      <c r="BGB80" s="64"/>
      <c r="BGC80" s="64"/>
      <c r="BGD80" s="64"/>
      <c r="BGE80" s="64"/>
      <c r="BGF80" s="64"/>
      <c r="BGG80" s="64"/>
      <c r="BGH80" s="64"/>
      <c r="BGI80" s="64"/>
      <c r="BGJ80" s="64"/>
      <c r="BGK80" s="64"/>
      <c r="BGL80" s="64"/>
      <c r="BGM80" s="64"/>
      <c r="BGN80" s="64"/>
      <c r="BGO80" s="64"/>
      <c r="BGP80" s="64"/>
      <c r="BGQ80" s="64"/>
      <c r="BGR80" s="64"/>
      <c r="BGS80" s="64"/>
      <c r="BGT80" s="64"/>
      <c r="BGU80" s="64"/>
      <c r="BGV80" s="64"/>
      <c r="BGW80" s="64"/>
      <c r="BGX80" s="64"/>
      <c r="BGY80" s="64"/>
      <c r="BGZ80" s="64"/>
      <c r="BHA80" s="64"/>
      <c r="BHB80" s="64"/>
      <c r="BHC80" s="64"/>
      <c r="BHD80" s="64"/>
      <c r="BHE80" s="64"/>
      <c r="BHF80" s="64"/>
      <c r="BHG80" s="64"/>
      <c r="BHH80" s="64"/>
      <c r="BHI80" s="64"/>
      <c r="BHJ80" s="64"/>
      <c r="BHK80" s="64"/>
      <c r="BHL80" s="64"/>
      <c r="BHM80" s="64"/>
      <c r="BHN80" s="64"/>
      <c r="BHO80" s="64"/>
      <c r="BHP80" s="64"/>
      <c r="BHQ80" s="64"/>
      <c r="BHR80" s="64"/>
      <c r="BHS80" s="64"/>
      <c r="BHT80" s="64"/>
      <c r="BHU80" s="64"/>
      <c r="BHV80" s="64"/>
      <c r="BHW80" s="64"/>
      <c r="BHX80" s="64"/>
      <c r="BHY80" s="64"/>
      <c r="BHZ80" s="64"/>
      <c r="BIA80" s="64"/>
      <c r="BIB80" s="64"/>
      <c r="BIC80" s="64"/>
      <c r="BID80" s="64"/>
      <c r="BIE80" s="64"/>
      <c r="BIF80" s="64"/>
      <c r="BIG80" s="64"/>
      <c r="BIH80" s="64"/>
      <c r="BII80" s="64"/>
      <c r="BIJ80" s="64"/>
      <c r="BIK80" s="64"/>
      <c r="BIL80" s="64"/>
      <c r="BIM80" s="64"/>
      <c r="BIN80" s="64"/>
      <c r="BIO80" s="64"/>
      <c r="BIP80" s="64"/>
      <c r="BIQ80" s="64"/>
      <c r="BIR80" s="64"/>
      <c r="BIS80" s="64"/>
      <c r="BIT80" s="64"/>
      <c r="BIU80" s="64"/>
      <c r="BIV80" s="64"/>
      <c r="BIW80" s="64"/>
      <c r="BIX80" s="64"/>
      <c r="BIY80" s="64"/>
      <c r="BIZ80" s="64"/>
      <c r="BJA80" s="64"/>
      <c r="BJB80" s="64"/>
      <c r="BJC80" s="64"/>
      <c r="BJD80" s="64"/>
      <c r="BJE80" s="64"/>
      <c r="BJF80" s="64"/>
      <c r="BJG80" s="64"/>
      <c r="BJH80" s="64"/>
      <c r="BJI80" s="64"/>
      <c r="BJJ80" s="64"/>
      <c r="BJK80" s="64"/>
      <c r="BJL80" s="64"/>
      <c r="BJM80" s="64"/>
      <c r="BJN80" s="64"/>
      <c r="BJO80" s="64"/>
      <c r="BJP80" s="64"/>
      <c r="BJQ80" s="64"/>
      <c r="BJR80" s="64"/>
      <c r="BJS80" s="64"/>
      <c r="BJT80" s="64"/>
      <c r="BJU80" s="64"/>
      <c r="BJV80" s="64"/>
      <c r="BJW80" s="64"/>
      <c r="BJX80" s="64"/>
      <c r="BJY80" s="64"/>
      <c r="BJZ80" s="64"/>
      <c r="BKA80" s="64"/>
      <c r="BKB80" s="64"/>
      <c r="BKC80" s="64"/>
      <c r="BKD80" s="64"/>
      <c r="BKE80" s="64"/>
      <c r="BKF80" s="64"/>
      <c r="BKG80" s="64"/>
      <c r="BKH80" s="64"/>
      <c r="BKI80" s="64"/>
      <c r="BKJ80" s="64"/>
      <c r="BKK80" s="64"/>
      <c r="BKL80" s="64"/>
      <c r="BKM80" s="64"/>
      <c r="BKN80" s="64"/>
      <c r="BKO80" s="64"/>
      <c r="BKP80" s="64"/>
      <c r="BKQ80" s="64"/>
      <c r="BKR80" s="64"/>
      <c r="BKS80" s="64"/>
      <c r="BKT80" s="64"/>
      <c r="BKU80" s="64"/>
      <c r="BKV80" s="64"/>
      <c r="BKW80" s="64"/>
      <c r="BKX80" s="64"/>
      <c r="BKY80" s="64"/>
      <c r="BKZ80" s="64"/>
      <c r="BLA80" s="64"/>
      <c r="BLB80" s="64"/>
      <c r="BLC80" s="64"/>
      <c r="BLD80" s="64"/>
      <c r="BLE80" s="64"/>
      <c r="BLF80" s="64"/>
      <c r="BLG80" s="64"/>
      <c r="BLH80" s="64"/>
      <c r="BLI80" s="64"/>
      <c r="BLJ80" s="64"/>
      <c r="BLK80" s="64"/>
      <c r="BLL80" s="64"/>
      <c r="BLM80" s="64"/>
      <c r="BLN80" s="64"/>
      <c r="BLO80" s="64"/>
      <c r="BLP80" s="64"/>
      <c r="BLQ80" s="64"/>
      <c r="BLR80" s="64"/>
      <c r="BLS80" s="64"/>
      <c r="BLT80" s="64"/>
      <c r="BLU80" s="64"/>
      <c r="BLV80" s="64"/>
      <c r="BLW80" s="64"/>
      <c r="BLX80" s="64"/>
      <c r="BLY80" s="64"/>
      <c r="BLZ80" s="64"/>
      <c r="BMA80" s="64"/>
      <c r="BMB80" s="64"/>
      <c r="BMC80" s="64"/>
      <c r="BMD80" s="64"/>
      <c r="BME80" s="64"/>
      <c r="BMF80" s="64"/>
      <c r="BMG80" s="64"/>
      <c r="BMH80" s="64"/>
      <c r="BMI80" s="64"/>
      <c r="BMJ80" s="64"/>
      <c r="BMK80" s="64"/>
      <c r="BML80" s="64"/>
      <c r="BMM80" s="64"/>
      <c r="BMN80" s="64"/>
      <c r="BMO80" s="64"/>
      <c r="BMP80" s="64"/>
      <c r="BMQ80" s="64"/>
      <c r="BMR80" s="64"/>
      <c r="BMS80" s="64"/>
      <c r="BMT80" s="64"/>
      <c r="BMU80" s="64"/>
      <c r="BMV80" s="64"/>
      <c r="BMW80" s="64"/>
      <c r="BMX80" s="64"/>
      <c r="BMY80" s="64"/>
      <c r="BMZ80" s="64"/>
      <c r="BNA80" s="64"/>
      <c r="BNB80" s="64"/>
      <c r="BNC80" s="64"/>
      <c r="BND80" s="64"/>
      <c r="BNE80" s="64"/>
      <c r="BNF80" s="64"/>
      <c r="BNG80" s="64"/>
      <c r="BNH80" s="64"/>
      <c r="BNI80" s="64"/>
      <c r="BNJ80" s="64"/>
      <c r="BNK80" s="64"/>
      <c r="BNL80" s="64"/>
      <c r="BNM80" s="64"/>
      <c r="BNN80" s="64"/>
      <c r="BNO80" s="64"/>
      <c r="BNP80" s="64"/>
      <c r="BNQ80" s="64"/>
      <c r="BNR80" s="64"/>
      <c r="BNS80" s="64"/>
      <c r="BNT80" s="64"/>
      <c r="BNU80" s="64"/>
      <c r="BNV80" s="64"/>
      <c r="BNW80" s="64"/>
      <c r="BNX80" s="64"/>
      <c r="BNY80" s="64"/>
      <c r="BNZ80" s="64"/>
      <c r="BOA80" s="64"/>
      <c r="BOB80" s="64"/>
      <c r="BOC80" s="64"/>
      <c r="BOD80" s="64"/>
      <c r="BOE80" s="64"/>
      <c r="BOF80" s="64"/>
      <c r="BOG80" s="64"/>
      <c r="BOH80" s="64"/>
      <c r="BOI80" s="64"/>
      <c r="BOJ80" s="64"/>
      <c r="BOK80" s="64"/>
      <c r="BOL80" s="64"/>
      <c r="BOM80" s="64"/>
      <c r="BON80" s="64"/>
      <c r="BOO80" s="64"/>
      <c r="BOP80" s="64"/>
      <c r="BOQ80" s="64"/>
      <c r="BOR80" s="64"/>
      <c r="BOS80" s="64"/>
      <c r="BOT80" s="64"/>
      <c r="BOU80" s="64"/>
      <c r="BOV80" s="64"/>
      <c r="BOW80" s="64"/>
      <c r="BOX80" s="64"/>
      <c r="BOY80" s="64"/>
      <c r="BOZ80" s="64"/>
      <c r="BPA80" s="64"/>
      <c r="BPB80" s="64"/>
      <c r="BPC80" s="64"/>
      <c r="BPD80" s="64"/>
      <c r="BPE80" s="64"/>
      <c r="BPF80" s="64"/>
      <c r="BPG80" s="64"/>
      <c r="BPH80" s="64"/>
      <c r="BPI80" s="64"/>
      <c r="BPJ80" s="64"/>
      <c r="BPK80" s="64"/>
      <c r="BPL80" s="64"/>
      <c r="BPM80" s="64"/>
      <c r="BPN80" s="64"/>
      <c r="BPO80" s="64"/>
      <c r="BPP80" s="64"/>
      <c r="BPQ80" s="64"/>
      <c r="BPR80" s="64"/>
      <c r="BPS80" s="64"/>
      <c r="BPT80" s="64"/>
      <c r="BPU80" s="64"/>
      <c r="BPV80" s="64"/>
      <c r="BPW80" s="64"/>
      <c r="BPX80" s="64"/>
      <c r="BPY80" s="64"/>
      <c r="BPZ80" s="64"/>
      <c r="BQA80" s="64"/>
      <c r="BQB80" s="64"/>
      <c r="BQC80" s="64"/>
      <c r="BQD80" s="64"/>
      <c r="BQE80" s="64"/>
      <c r="BQF80" s="64"/>
      <c r="BQG80" s="64"/>
      <c r="BQH80" s="64"/>
      <c r="BQI80" s="64"/>
      <c r="BQJ80" s="64"/>
      <c r="BQK80" s="64"/>
      <c r="BQL80" s="64"/>
      <c r="BQM80" s="64"/>
      <c r="BQN80" s="64"/>
      <c r="BQO80" s="64"/>
      <c r="BQP80" s="64"/>
      <c r="BQQ80" s="64"/>
      <c r="BQR80" s="64"/>
      <c r="BQS80" s="64"/>
      <c r="BQT80" s="64"/>
      <c r="BQU80" s="64"/>
      <c r="BQV80" s="64"/>
      <c r="BQW80" s="64"/>
      <c r="BQX80" s="64"/>
      <c r="BQY80" s="64"/>
      <c r="BQZ80" s="64"/>
      <c r="BRA80" s="64"/>
      <c r="BRB80" s="64"/>
      <c r="BRC80" s="64"/>
      <c r="BRD80" s="64"/>
      <c r="BRE80" s="64"/>
      <c r="BRF80" s="64"/>
      <c r="BRG80" s="64"/>
      <c r="BRH80" s="64"/>
      <c r="BRI80" s="64"/>
      <c r="BRJ80" s="64"/>
      <c r="BRK80" s="64"/>
      <c r="BRL80" s="64"/>
      <c r="BRM80" s="64"/>
      <c r="BRN80" s="64"/>
      <c r="BRO80" s="64"/>
      <c r="BRP80" s="64"/>
      <c r="BRQ80" s="64"/>
      <c r="BRR80" s="64"/>
      <c r="BRS80" s="64"/>
      <c r="BRT80" s="64"/>
      <c r="BRU80" s="64"/>
      <c r="BRV80" s="64"/>
      <c r="BRW80" s="64"/>
      <c r="BRX80" s="64"/>
      <c r="BRY80" s="64"/>
      <c r="BRZ80" s="64"/>
      <c r="BSA80" s="64"/>
      <c r="BSB80" s="64"/>
      <c r="BSC80" s="64"/>
      <c r="BSD80" s="64"/>
      <c r="BSE80" s="64"/>
      <c r="BSF80" s="64"/>
      <c r="BSG80" s="64"/>
      <c r="BSH80" s="64"/>
      <c r="BSI80" s="64"/>
      <c r="BSJ80" s="64"/>
      <c r="BSK80" s="64"/>
      <c r="BSL80" s="64"/>
      <c r="BSM80" s="64"/>
      <c r="BSN80" s="64"/>
      <c r="BSO80" s="64"/>
      <c r="BSP80" s="64"/>
      <c r="BSQ80" s="64"/>
      <c r="BSR80" s="64"/>
      <c r="BSS80" s="64"/>
      <c r="BST80" s="64"/>
      <c r="BSU80" s="64"/>
      <c r="BSV80" s="64"/>
      <c r="BSW80" s="64"/>
      <c r="BSX80" s="64"/>
      <c r="BSY80" s="64"/>
      <c r="BSZ80" s="64"/>
      <c r="BTA80" s="64"/>
      <c r="BTB80" s="64"/>
      <c r="BTC80" s="64"/>
      <c r="BTD80" s="64"/>
      <c r="BTE80" s="64"/>
      <c r="BTF80" s="64"/>
      <c r="BTG80" s="64"/>
      <c r="BTH80" s="64"/>
      <c r="BTI80" s="64"/>
      <c r="BTJ80" s="64"/>
      <c r="BTK80" s="64"/>
      <c r="BTL80" s="64"/>
      <c r="BTM80" s="64"/>
      <c r="BTN80" s="64"/>
      <c r="BTO80" s="64"/>
      <c r="BTP80" s="64"/>
      <c r="BTQ80" s="64"/>
      <c r="BTR80" s="64"/>
      <c r="BTS80" s="64"/>
      <c r="BTT80" s="64"/>
      <c r="BTU80" s="64"/>
      <c r="BTV80" s="64"/>
      <c r="BTW80" s="64"/>
      <c r="BTX80" s="64"/>
      <c r="BTY80" s="64"/>
      <c r="BTZ80" s="64"/>
      <c r="BUA80" s="64"/>
      <c r="BUB80" s="64"/>
      <c r="BUC80" s="64"/>
      <c r="BUD80" s="64"/>
      <c r="BUE80" s="64"/>
      <c r="BUF80" s="64"/>
      <c r="BUG80" s="64"/>
      <c r="BUH80" s="64"/>
      <c r="BUI80" s="64"/>
      <c r="BUJ80" s="64"/>
      <c r="BUK80" s="64"/>
      <c r="BUL80" s="64"/>
      <c r="BUM80" s="64"/>
      <c r="BUN80" s="64"/>
      <c r="BUO80" s="64"/>
      <c r="BUP80" s="64"/>
      <c r="BUQ80" s="64"/>
      <c r="BUR80" s="64"/>
      <c r="BUS80" s="64"/>
      <c r="BUT80" s="64"/>
      <c r="BUU80" s="64"/>
      <c r="BUV80" s="64"/>
      <c r="BUW80" s="64"/>
      <c r="BUX80" s="64"/>
      <c r="BUY80" s="64"/>
      <c r="BUZ80" s="64"/>
      <c r="BVA80" s="64"/>
      <c r="BVB80" s="64"/>
      <c r="BVC80" s="64"/>
      <c r="BVD80" s="64"/>
      <c r="BVE80" s="64"/>
      <c r="BVF80" s="64"/>
      <c r="BVG80" s="64"/>
      <c r="BVH80" s="64"/>
      <c r="BVI80" s="64"/>
      <c r="BVJ80" s="64"/>
      <c r="BVK80" s="64"/>
      <c r="BVL80" s="64"/>
      <c r="BVM80" s="64"/>
      <c r="BVN80" s="64"/>
      <c r="BVO80" s="64"/>
      <c r="BVP80" s="64"/>
      <c r="BVQ80" s="64"/>
      <c r="BVR80" s="64"/>
      <c r="BVS80" s="64"/>
      <c r="BVT80" s="64"/>
      <c r="BVU80" s="64"/>
      <c r="BVV80" s="64"/>
      <c r="BVW80" s="64"/>
      <c r="BVX80" s="64"/>
      <c r="BVY80" s="64"/>
      <c r="BVZ80" s="64"/>
      <c r="BWA80" s="64"/>
      <c r="BWB80" s="64"/>
      <c r="BWC80" s="64"/>
      <c r="BWD80" s="64"/>
      <c r="BWE80" s="64"/>
      <c r="BWF80" s="64"/>
      <c r="BWG80" s="64"/>
      <c r="BWH80" s="64"/>
      <c r="BWI80" s="64"/>
      <c r="BWJ80" s="64"/>
      <c r="BWK80" s="64"/>
      <c r="BWL80" s="64"/>
      <c r="BWM80" s="64"/>
      <c r="BWN80" s="64"/>
      <c r="BWO80" s="64"/>
      <c r="BWP80" s="64"/>
      <c r="BWQ80" s="64"/>
      <c r="BWR80" s="64"/>
      <c r="BWS80" s="64"/>
      <c r="BWT80" s="64"/>
      <c r="BWU80" s="64"/>
      <c r="BWV80" s="64"/>
      <c r="BWW80" s="64"/>
      <c r="BWX80" s="64"/>
      <c r="BWY80" s="64"/>
      <c r="BWZ80" s="64"/>
      <c r="BXA80" s="64"/>
      <c r="BXB80" s="64"/>
      <c r="BXC80" s="64"/>
      <c r="BXD80" s="64"/>
      <c r="BXE80" s="64"/>
      <c r="BXF80" s="64"/>
      <c r="BXG80" s="64"/>
      <c r="BXH80" s="64"/>
      <c r="BXI80" s="64"/>
      <c r="BXJ80" s="64"/>
      <c r="BXK80" s="64"/>
      <c r="BXL80" s="64"/>
      <c r="BXM80" s="64"/>
      <c r="BXN80" s="64"/>
      <c r="BXO80" s="64"/>
      <c r="BXP80" s="64"/>
      <c r="BXQ80" s="64"/>
      <c r="BXR80" s="64"/>
      <c r="BXS80" s="64"/>
      <c r="BXT80" s="64"/>
      <c r="BXU80" s="64"/>
      <c r="BXV80" s="64"/>
      <c r="BXW80" s="64"/>
      <c r="BXX80" s="64"/>
      <c r="BXY80" s="64"/>
      <c r="BXZ80" s="64"/>
      <c r="BYA80" s="64"/>
      <c r="BYB80" s="64"/>
      <c r="BYC80" s="64"/>
      <c r="BYD80" s="64"/>
      <c r="BYE80" s="64"/>
      <c r="BYF80" s="64"/>
      <c r="BYG80" s="64"/>
      <c r="BYH80" s="64"/>
      <c r="BYI80" s="64"/>
      <c r="BYJ80" s="64"/>
      <c r="BYK80" s="64"/>
      <c r="BYL80" s="64"/>
      <c r="BYM80" s="64"/>
      <c r="BYN80" s="64"/>
      <c r="BYO80" s="64"/>
      <c r="BYP80" s="64"/>
      <c r="BYQ80" s="64"/>
      <c r="BYR80" s="64"/>
      <c r="BYS80" s="64"/>
      <c r="BYT80" s="64"/>
      <c r="BYU80" s="64"/>
      <c r="BYV80" s="64"/>
      <c r="BYW80" s="64"/>
      <c r="BYX80" s="64"/>
      <c r="BYY80" s="64"/>
      <c r="BYZ80" s="64"/>
      <c r="BZA80" s="64"/>
      <c r="BZB80" s="64"/>
      <c r="BZC80" s="64"/>
      <c r="BZD80" s="64"/>
      <c r="BZE80" s="64"/>
      <c r="BZF80" s="64"/>
      <c r="BZG80" s="64"/>
      <c r="BZH80" s="64"/>
      <c r="BZI80" s="64"/>
      <c r="BZJ80" s="64"/>
      <c r="BZK80" s="64"/>
      <c r="BZL80" s="64"/>
      <c r="BZM80" s="64"/>
      <c r="BZN80" s="64"/>
      <c r="BZO80" s="64"/>
      <c r="BZP80" s="64"/>
      <c r="BZQ80" s="64"/>
      <c r="BZR80" s="64"/>
      <c r="BZS80" s="64"/>
      <c r="BZT80" s="64"/>
      <c r="BZU80" s="64"/>
      <c r="BZV80" s="64"/>
      <c r="BZW80" s="64"/>
      <c r="BZX80" s="64"/>
      <c r="BZY80" s="64"/>
      <c r="BZZ80" s="64"/>
      <c r="CAA80" s="64"/>
      <c r="CAB80" s="64"/>
      <c r="CAC80" s="64"/>
      <c r="CAD80" s="64"/>
      <c r="CAE80" s="64"/>
      <c r="CAF80" s="64"/>
      <c r="CAG80" s="64"/>
      <c r="CAH80" s="64"/>
      <c r="CAI80" s="64"/>
      <c r="CAJ80" s="64"/>
      <c r="CAK80" s="64"/>
      <c r="CAL80" s="64"/>
      <c r="CAM80" s="64"/>
      <c r="CAN80" s="64"/>
      <c r="CAO80" s="64"/>
      <c r="CAP80" s="64"/>
      <c r="CAQ80" s="64"/>
      <c r="CAR80" s="64"/>
      <c r="CAS80" s="64"/>
      <c r="CAT80" s="64"/>
      <c r="CAU80" s="64"/>
      <c r="CAV80" s="64"/>
      <c r="CAW80" s="64"/>
      <c r="CAX80" s="64"/>
      <c r="CAY80" s="64"/>
      <c r="CAZ80" s="64"/>
      <c r="CBA80" s="64"/>
      <c r="CBB80" s="64"/>
      <c r="CBC80" s="64"/>
      <c r="CBD80" s="64"/>
      <c r="CBE80" s="64"/>
      <c r="CBF80" s="64"/>
      <c r="CBG80" s="64"/>
      <c r="CBH80" s="64"/>
      <c r="CBI80" s="64"/>
      <c r="CBJ80" s="64"/>
      <c r="CBK80" s="64"/>
      <c r="CBL80" s="64"/>
      <c r="CBM80" s="64"/>
      <c r="CBN80" s="64"/>
      <c r="CBO80" s="64"/>
      <c r="CBP80" s="64"/>
      <c r="CBQ80" s="64"/>
      <c r="CBR80" s="64"/>
      <c r="CBS80" s="64"/>
      <c r="CBT80" s="64"/>
      <c r="CBU80" s="64"/>
      <c r="CBV80" s="64"/>
      <c r="CBW80" s="64"/>
      <c r="CBX80" s="64"/>
      <c r="CBY80" s="64"/>
      <c r="CBZ80" s="64"/>
      <c r="CCA80" s="64"/>
      <c r="CCB80" s="64"/>
      <c r="CCC80" s="64"/>
      <c r="CCD80" s="64"/>
      <c r="CCE80" s="64"/>
      <c r="CCF80" s="64"/>
      <c r="CCG80" s="64"/>
      <c r="CCH80" s="64"/>
      <c r="CCI80" s="64"/>
      <c r="CCJ80" s="64"/>
      <c r="CCK80" s="64"/>
      <c r="CCL80" s="64"/>
      <c r="CCM80" s="64"/>
      <c r="CCN80" s="64"/>
      <c r="CCO80" s="64"/>
      <c r="CCP80" s="64"/>
      <c r="CCQ80" s="64"/>
      <c r="CCR80" s="64"/>
      <c r="CCS80" s="64"/>
      <c r="CCT80" s="64"/>
      <c r="CCU80" s="64"/>
      <c r="CCV80" s="64"/>
      <c r="CCW80" s="64"/>
      <c r="CCX80" s="64"/>
      <c r="CCY80" s="64"/>
      <c r="CCZ80" s="64"/>
      <c r="CDA80" s="64"/>
      <c r="CDB80" s="64"/>
      <c r="CDC80" s="64"/>
      <c r="CDD80" s="64"/>
      <c r="CDE80" s="64"/>
      <c r="CDF80" s="64"/>
      <c r="CDG80" s="64"/>
      <c r="CDH80" s="64"/>
      <c r="CDI80" s="64"/>
      <c r="CDJ80" s="64"/>
      <c r="CDK80" s="64"/>
      <c r="CDL80" s="64"/>
      <c r="CDM80" s="64"/>
      <c r="CDN80" s="64"/>
      <c r="CDO80" s="64"/>
      <c r="CDP80" s="64"/>
      <c r="CDQ80" s="64"/>
      <c r="CDR80" s="64"/>
      <c r="CDS80" s="64"/>
      <c r="CDT80" s="64"/>
      <c r="CDU80" s="64"/>
      <c r="CDV80" s="64"/>
      <c r="CDW80" s="64"/>
      <c r="CDX80" s="64"/>
      <c r="CDY80" s="64"/>
      <c r="CDZ80" s="64"/>
      <c r="CEA80" s="64"/>
      <c r="CEB80" s="64"/>
      <c r="CEC80" s="64"/>
      <c r="CED80" s="64"/>
      <c r="CEE80" s="64"/>
      <c r="CEF80" s="64"/>
      <c r="CEG80" s="64"/>
      <c r="CEH80" s="64"/>
      <c r="CEI80" s="64"/>
      <c r="CEJ80" s="64"/>
      <c r="CEK80" s="64"/>
      <c r="CEL80" s="64"/>
      <c r="CEM80" s="64"/>
      <c r="CEN80" s="64"/>
      <c r="CEO80" s="64"/>
      <c r="CEP80" s="64"/>
      <c r="CEQ80" s="64"/>
      <c r="CER80" s="64"/>
      <c r="CES80" s="64"/>
      <c r="CET80" s="64"/>
      <c r="CEU80" s="64"/>
      <c r="CEV80" s="64"/>
      <c r="CEW80" s="64"/>
      <c r="CEX80" s="64"/>
      <c r="CEY80" s="64"/>
      <c r="CEZ80" s="64"/>
      <c r="CFA80" s="64"/>
      <c r="CFB80" s="64"/>
      <c r="CFC80" s="64"/>
      <c r="CFD80" s="64"/>
      <c r="CFE80" s="64"/>
      <c r="CFF80" s="64"/>
      <c r="CFG80" s="64"/>
      <c r="CFH80" s="64"/>
      <c r="CFI80" s="64"/>
      <c r="CFJ80" s="64"/>
      <c r="CFK80" s="64"/>
      <c r="CFL80" s="64"/>
      <c r="CFM80" s="64"/>
      <c r="CFN80" s="64"/>
      <c r="CFO80" s="64"/>
      <c r="CFP80" s="64"/>
      <c r="CFQ80" s="64"/>
      <c r="CFR80" s="64"/>
      <c r="CFS80" s="64"/>
      <c r="CFT80" s="64"/>
      <c r="CFU80" s="64"/>
      <c r="CFV80" s="64"/>
      <c r="CFW80" s="64"/>
      <c r="CFX80" s="64"/>
      <c r="CFY80" s="64"/>
      <c r="CFZ80" s="64"/>
      <c r="CGA80" s="64"/>
      <c r="CGB80" s="64"/>
      <c r="CGC80" s="64"/>
      <c r="CGD80" s="64"/>
      <c r="CGE80" s="64"/>
      <c r="CGF80" s="64"/>
      <c r="CGG80" s="64"/>
      <c r="CGH80" s="64"/>
      <c r="CGI80" s="64"/>
      <c r="CGJ80" s="64"/>
      <c r="CGK80" s="64"/>
      <c r="CGL80" s="64"/>
      <c r="CGM80" s="64"/>
      <c r="CGN80" s="64"/>
      <c r="CGO80" s="64"/>
      <c r="CGP80" s="64"/>
      <c r="CGQ80" s="64"/>
      <c r="CGR80" s="64"/>
      <c r="CGS80" s="64"/>
      <c r="CGT80" s="64"/>
      <c r="CGU80" s="64"/>
      <c r="CGV80" s="64"/>
      <c r="CGW80" s="64"/>
      <c r="CGX80" s="64"/>
      <c r="CGY80" s="64"/>
      <c r="CGZ80" s="64"/>
      <c r="CHA80" s="64"/>
      <c r="CHB80" s="64"/>
      <c r="CHC80" s="64"/>
      <c r="CHD80" s="64"/>
      <c r="CHE80" s="64"/>
      <c r="CHF80" s="64"/>
      <c r="CHG80" s="64"/>
      <c r="CHH80" s="64"/>
      <c r="CHI80" s="64"/>
      <c r="CHJ80" s="64"/>
      <c r="CHK80" s="64"/>
      <c r="CHL80" s="64"/>
      <c r="CHM80" s="64"/>
      <c r="CHN80" s="64"/>
      <c r="CHO80" s="64"/>
      <c r="CHP80" s="64"/>
      <c r="CHQ80" s="64"/>
      <c r="CHR80" s="64"/>
      <c r="CHS80" s="64"/>
      <c r="CHT80" s="64"/>
      <c r="CHU80" s="64"/>
      <c r="CHV80" s="64"/>
      <c r="CHW80" s="64"/>
      <c r="CHX80" s="64"/>
      <c r="CHY80" s="64"/>
      <c r="CHZ80" s="64"/>
      <c r="CIA80" s="64"/>
      <c r="CIB80" s="64"/>
      <c r="CIC80" s="64"/>
      <c r="CID80" s="64"/>
      <c r="CIE80" s="64"/>
      <c r="CIF80" s="64"/>
      <c r="CIG80" s="64"/>
      <c r="CIH80" s="64"/>
      <c r="CII80" s="64"/>
      <c r="CIJ80" s="64"/>
      <c r="CIK80" s="64"/>
      <c r="CIL80" s="64"/>
      <c r="CIM80" s="64"/>
      <c r="CIN80" s="64"/>
      <c r="CIO80" s="64"/>
      <c r="CIP80" s="64"/>
      <c r="CIQ80" s="64"/>
      <c r="CIR80" s="64"/>
      <c r="CIS80" s="64"/>
      <c r="CIT80" s="64"/>
      <c r="CIU80" s="64"/>
      <c r="CIV80" s="64"/>
      <c r="CIW80" s="64"/>
      <c r="CIX80" s="64"/>
      <c r="CIY80" s="64"/>
      <c r="CIZ80" s="64"/>
      <c r="CJA80" s="64"/>
      <c r="CJB80" s="64"/>
      <c r="CJC80" s="64"/>
      <c r="CJD80" s="64"/>
      <c r="CJE80" s="64"/>
      <c r="CJF80" s="64"/>
      <c r="CJG80" s="64"/>
      <c r="CJH80" s="64"/>
      <c r="CJI80" s="64"/>
      <c r="CJJ80" s="64"/>
      <c r="CJK80" s="64"/>
      <c r="CJL80" s="64"/>
      <c r="CJM80" s="64"/>
      <c r="CJN80" s="64"/>
      <c r="CJO80" s="64"/>
      <c r="CJP80" s="64"/>
      <c r="CJQ80" s="64"/>
      <c r="CJR80" s="64"/>
      <c r="CJS80" s="64"/>
      <c r="CJT80" s="64"/>
      <c r="CJU80" s="64"/>
      <c r="CJV80" s="64"/>
      <c r="CJW80" s="64"/>
      <c r="CJX80" s="64"/>
      <c r="CJY80" s="64"/>
      <c r="CJZ80" s="64"/>
      <c r="CKA80" s="64"/>
      <c r="CKB80" s="64"/>
      <c r="CKC80" s="64"/>
      <c r="CKD80" s="64"/>
      <c r="CKE80" s="64"/>
      <c r="CKF80" s="64"/>
      <c r="CKG80" s="64"/>
      <c r="CKH80" s="64"/>
      <c r="CKI80" s="64"/>
      <c r="CKJ80" s="64"/>
      <c r="CKK80" s="64"/>
      <c r="CKL80" s="64"/>
      <c r="CKM80" s="64"/>
      <c r="CKN80" s="64"/>
      <c r="CKO80" s="64"/>
      <c r="CKP80" s="64"/>
      <c r="CKQ80" s="64"/>
      <c r="CKR80" s="64"/>
      <c r="CKS80" s="64"/>
      <c r="CKT80" s="64"/>
      <c r="CKU80" s="64"/>
      <c r="CKV80" s="64"/>
      <c r="CKW80" s="64"/>
      <c r="CKX80" s="64"/>
      <c r="CKY80" s="64"/>
      <c r="CKZ80" s="64"/>
      <c r="CLA80" s="64"/>
      <c r="CLB80" s="64"/>
      <c r="CLC80" s="64"/>
      <c r="CLD80" s="64"/>
      <c r="CLE80" s="64"/>
      <c r="CLF80" s="64"/>
      <c r="CLG80" s="64"/>
      <c r="CLH80" s="64"/>
      <c r="CLI80" s="64"/>
      <c r="CLJ80" s="64"/>
      <c r="CLK80" s="64"/>
      <c r="CLL80" s="64"/>
      <c r="CLM80" s="64"/>
      <c r="CLN80" s="64"/>
      <c r="CLO80" s="64"/>
      <c r="CLP80" s="64"/>
      <c r="CLQ80" s="64"/>
      <c r="CLR80" s="64"/>
      <c r="CLS80" s="64"/>
      <c r="CLT80" s="64"/>
      <c r="CLU80" s="64"/>
      <c r="CLV80" s="64"/>
      <c r="CLW80" s="64"/>
      <c r="CLX80" s="64"/>
      <c r="CLY80" s="64"/>
      <c r="CLZ80" s="64"/>
      <c r="CMA80" s="64"/>
      <c r="CMB80" s="64"/>
      <c r="CMC80" s="64"/>
      <c r="CMD80" s="64"/>
      <c r="CME80" s="64"/>
      <c r="CMF80" s="64"/>
      <c r="CMG80" s="64"/>
      <c r="CMH80" s="64"/>
      <c r="CMI80" s="64"/>
      <c r="CMJ80" s="64"/>
      <c r="CMK80" s="64"/>
      <c r="CML80" s="64"/>
      <c r="CMM80" s="64"/>
      <c r="CMN80" s="64"/>
      <c r="CMO80" s="64"/>
      <c r="CMP80" s="64"/>
      <c r="CMQ80" s="64"/>
      <c r="CMR80" s="64"/>
      <c r="CMS80" s="64"/>
      <c r="CMT80" s="64"/>
      <c r="CMU80" s="64"/>
      <c r="CMV80" s="64"/>
      <c r="CMW80" s="64"/>
      <c r="CMX80" s="64"/>
      <c r="CMY80" s="64"/>
      <c r="CMZ80" s="64"/>
      <c r="CNA80" s="64"/>
      <c r="CNB80" s="64"/>
      <c r="CNC80" s="64"/>
      <c r="CND80" s="64"/>
      <c r="CNE80" s="64"/>
      <c r="CNF80" s="64"/>
      <c r="CNG80" s="64"/>
      <c r="CNH80" s="64"/>
      <c r="CNI80" s="64"/>
      <c r="CNJ80" s="64"/>
      <c r="CNK80" s="64"/>
      <c r="CNL80" s="64"/>
      <c r="CNM80" s="64"/>
      <c r="CNN80" s="64"/>
      <c r="CNO80" s="64"/>
      <c r="CNP80" s="64"/>
      <c r="CNQ80" s="64"/>
      <c r="CNR80" s="64"/>
      <c r="CNS80" s="64"/>
      <c r="CNT80" s="64"/>
      <c r="CNU80" s="64"/>
      <c r="CNV80" s="64"/>
      <c r="CNW80" s="64"/>
      <c r="CNX80" s="64"/>
      <c r="CNY80" s="64"/>
      <c r="CNZ80" s="64"/>
      <c r="COA80" s="64"/>
      <c r="COB80" s="64"/>
      <c r="COC80" s="64"/>
      <c r="COD80" s="64"/>
      <c r="COE80" s="64"/>
      <c r="COF80" s="64"/>
      <c r="COG80" s="64"/>
      <c r="COH80" s="64"/>
      <c r="COI80" s="64"/>
      <c r="COJ80" s="64"/>
      <c r="COK80" s="64"/>
      <c r="COL80" s="64"/>
      <c r="COM80" s="64"/>
      <c r="CON80" s="64"/>
      <c r="COO80" s="64"/>
      <c r="COP80" s="64"/>
      <c r="COQ80" s="64"/>
      <c r="COR80" s="64"/>
      <c r="COS80" s="64"/>
      <c r="COT80" s="64"/>
      <c r="COU80" s="64"/>
      <c r="COV80" s="64"/>
      <c r="COW80" s="64"/>
      <c r="COX80" s="64"/>
      <c r="COY80" s="64"/>
      <c r="COZ80" s="64"/>
      <c r="CPA80" s="64"/>
      <c r="CPB80" s="64"/>
      <c r="CPC80" s="64"/>
      <c r="CPD80" s="64"/>
      <c r="CPE80" s="64"/>
      <c r="CPF80" s="64"/>
      <c r="CPG80" s="64"/>
      <c r="CPH80" s="64"/>
      <c r="CPI80" s="64"/>
      <c r="CPJ80" s="64"/>
      <c r="CPK80" s="64"/>
      <c r="CPL80" s="64"/>
      <c r="CPM80" s="64"/>
      <c r="CPN80" s="64"/>
      <c r="CPO80" s="64"/>
      <c r="CPP80" s="64"/>
      <c r="CPQ80" s="64"/>
      <c r="CPR80" s="64"/>
      <c r="CPS80" s="64"/>
      <c r="CPT80" s="64"/>
      <c r="CPU80" s="64"/>
      <c r="CPV80" s="64"/>
      <c r="CPW80" s="64"/>
      <c r="CPX80" s="64"/>
      <c r="CPY80" s="64"/>
      <c r="CPZ80" s="64"/>
      <c r="CQA80" s="64"/>
      <c r="CQB80" s="64"/>
      <c r="CQC80" s="64"/>
      <c r="CQD80" s="64"/>
      <c r="CQE80" s="64"/>
      <c r="CQF80" s="64"/>
      <c r="CQG80" s="64"/>
      <c r="CQH80" s="64"/>
      <c r="CQI80" s="64"/>
      <c r="CQJ80" s="64"/>
      <c r="CQK80" s="64"/>
      <c r="CQL80" s="64"/>
      <c r="CQM80" s="64"/>
      <c r="CQN80" s="64"/>
      <c r="CQO80" s="64"/>
      <c r="CQP80" s="64"/>
      <c r="CQQ80" s="64"/>
      <c r="CQR80" s="64"/>
      <c r="CQS80" s="64"/>
      <c r="CQT80" s="64"/>
      <c r="CQU80" s="64"/>
      <c r="CQV80" s="64"/>
      <c r="CQW80" s="64"/>
      <c r="CQX80" s="64"/>
      <c r="CQY80" s="64"/>
      <c r="CQZ80" s="64"/>
      <c r="CRA80" s="64"/>
      <c r="CRB80" s="64"/>
      <c r="CRC80" s="64"/>
      <c r="CRD80" s="64"/>
      <c r="CRE80" s="64"/>
      <c r="CRF80" s="64"/>
      <c r="CRG80" s="64"/>
      <c r="CRH80" s="64"/>
      <c r="CRI80" s="64"/>
      <c r="CRJ80" s="64"/>
      <c r="CRK80" s="64"/>
      <c r="CRL80" s="64"/>
      <c r="CRM80" s="64"/>
      <c r="CRN80" s="64"/>
      <c r="CRO80" s="64"/>
      <c r="CRP80" s="64"/>
      <c r="CRQ80" s="64"/>
      <c r="CRR80" s="64"/>
      <c r="CRS80" s="64"/>
      <c r="CRT80" s="64"/>
      <c r="CRU80" s="64"/>
      <c r="CRV80" s="64"/>
      <c r="CRW80" s="64"/>
      <c r="CRX80" s="64"/>
      <c r="CRY80" s="64"/>
      <c r="CRZ80" s="64"/>
      <c r="CSA80" s="64"/>
      <c r="CSB80" s="64"/>
      <c r="CSC80" s="64"/>
      <c r="CSD80" s="64"/>
      <c r="CSE80" s="64"/>
      <c r="CSF80" s="64"/>
      <c r="CSG80" s="64"/>
      <c r="CSH80" s="64"/>
      <c r="CSI80" s="64"/>
      <c r="CSJ80" s="64"/>
      <c r="CSK80" s="64"/>
      <c r="CSL80" s="64"/>
      <c r="CSM80" s="64"/>
      <c r="CSN80" s="64"/>
      <c r="CSO80" s="64"/>
      <c r="CSP80" s="64"/>
      <c r="CSQ80" s="64"/>
      <c r="CSR80" s="64"/>
      <c r="CSS80" s="64"/>
      <c r="CST80" s="64"/>
      <c r="CSU80" s="64"/>
      <c r="CSV80" s="64"/>
      <c r="CSW80" s="64"/>
      <c r="CSX80" s="64"/>
      <c r="CSY80" s="64"/>
      <c r="CSZ80" s="64"/>
      <c r="CTA80" s="64"/>
      <c r="CTB80" s="64"/>
      <c r="CTC80" s="64"/>
      <c r="CTD80" s="64"/>
      <c r="CTE80" s="64"/>
      <c r="CTF80" s="64"/>
      <c r="CTG80" s="64"/>
      <c r="CTH80" s="64"/>
      <c r="CTI80" s="64"/>
      <c r="CTJ80" s="64"/>
      <c r="CTK80" s="64"/>
      <c r="CTL80" s="64"/>
      <c r="CTM80" s="64"/>
      <c r="CTN80" s="64"/>
      <c r="CTO80" s="64"/>
      <c r="CTP80" s="64"/>
      <c r="CTQ80" s="64"/>
      <c r="CTR80" s="64"/>
      <c r="CTS80" s="64"/>
      <c r="CTT80" s="64"/>
      <c r="CTU80" s="64"/>
      <c r="CTV80" s="64"/>
      <c r="CTW80" s="64"/>
      <c r="CTX80" s="64"/>
      <c r="CTY80" s="64"/>
      <c r="CTZ80" s="64"/>
      <c r="CUA80" s="64"/>
      <c r="CUB80" s="64"/>
      <c r="CUC80" s="64"/>
      <c r="CUD80" s="64"/>
      <c r="CUE80" s="64"/>
      <c r="CUF80" s="64"/>
      <c r="CUG80" s="64"/>
      <c r="CUH80" s="64"/>
      <c r="CUI80" s="64"/>
      <c r="CUJ80" s="64"/>
      <c r="CUK80" s="64"/>
      <c r="CUL80" s="64"/>
      <c r="CUM80" s="64"/>
      <c r="CUN80" s="64"/>
      <c r="CUO80" s="64"/>
      <c r="CUP80" s="64"/>
      <c r="CUQ80" s="64"/>
      <c r="CUR80" s="64"/>
      <c r="CUS80" s="64"/>
      <c r="CUT80" s="64"/>
      <c r="CUU80" s="64"/>
      <c r="CUV80" s="64"/>
      <c r="CUW80" s="64"/>
      <c r="CUX80" s="64"/>
      <c r="CUY80" s="64"/>
      <c r="CUZ80" s="64"/>
      <c r="CVA80" s="64"/>
      <c r="CVB80" s="64"/>
      <c r="CVC80" s="64"/>
      <c r="CVD80" s="64"/>
      <c r="CVE80" s="64"/>
      <c r="CVF80" s="64"/>
      <c r="CVG80" s="64"/>
      <c r="CVH80" s="64"/>
      <c r="CVI80" s="64"/>
      <c r="CVJ80" s="64"/>
      <c r="CVK80" s="64"/>
      <c r="CVL80" s="64"/>
      <c r="CVM80" s="64"/>
      <c r="CVN80" s="64"/>
      <c r="CVO80" s="64"/>
      <c r="CVP80" s="64"/>
      <c r="CVQ80" s="64"/>
      <c r="CVR80" s="64"/>
      <c r="CVS80" s="64"/>
      <c r="CVT80" s="64"/>
      <c r="CVU80" s="64"/>
      <c r="CVV80" s="64"/>
      <c r="CVW80" s="64"/>
      <c r="CVX80" s="64"/>
      <c r="CVY80" s="64"/>
      <c r="CVZ80" s="64"/>
      <c r="CWA80" s="64"/>
      <c r="CWB80" s="64"/>
      <c r="CWC80" s="64"/>
      <c r="CWD80" s="64"/>
      <c r="CWE80" s="64"/>
      <c r="CWF80" s="64"/>
      <c r="CWG80" s="64"/>
      <c r="CWH80" s="64"/>
      <c r="CWI80" s="64"/>
      <c r="CWJ80" s="64"/>
      <c r="CWK80" s="64"/>
      <c r="CWL80" s="64"/>
      <c r="CWM80" s="64"/>
      <c r="CWN80" s="64"/>
      <c r="CWO80" s="64"/>
      <c r="CWP80" s="64"/>
      <c r="CWQ80" s="64"/>
      <c r="CWR80" s="64"/>
      <c r="CWS80" s="64"/>
      <c r="CWT80" s="64"/>
      <c r="CWU80" s="64"/>
      <c r="CWV80" s="64"/>
      <c r="CWW80" s="64"/>
      <c r="CWX80" s="64"/>
      <c r="CWY80" s="64"/>
      <c r="CWZ80" s="64"/>
      <c r="CXA80" s="64"/>
      <c r="CXB80" s="64"/>
      <c r="CXC80" s="64"/>
      <c r="CXD80" s="64"/>
      <c r="CXE80" s="64"/>
      <c r="CXF80" s="64"/>
      <c r="CXG80" s="64"/>
      <c r="CXH80" s="64"/>
      <c r="CXI80" s="64"/>
      <c r="CXJ80" s="64"/>
      <c r="CXK80" s="64"/>
      <c r="CXL80" s="64"/>
      <c r="CXM80" s="64"/>
      <c r="CXN80" s="64"/>
      <c r="CXO80" s="64"/>
      <c r="CXP80" s="64"/>
      <c r="CXQ80" s="64"/>
      <c r="CXR80" s="64"/>
      <c r="CXS80" s="64"/>
      <c r="CXT80" s="64"/>
      <c r="CXU80" s="64"/>
      <c r="CXV80" s="64"/>
      <c r="CXW80" s="64"/>
      <c r="CXX80" s="64"/>
      <c r="CXY80" s="64"/>
      <c r="CXZ80" s="64"/>
      <c r="CYA80" s="64"/>
      <c r="CYB80" s="64"/>
      <c r="CYC80" s="64"/>
      <c r="CYD80" s="64"/>
      <c r="CYE80" s="64"/>
      <c r="CYF80" s="64"/>
      <c r="CYG80" s="64"/>
      <c r="CYH80" s="64"/>
      <c r="CYI80" s="64"/>
      <c r="CYJ80" s="64"/>
      <c r="CYK80" s="64"/>
      <c r="CYL80" s="64"/>
      <c r="CYM80" s="64"/>
      <c r="CYN80" s="64"/>
      <c r="CYO80" s="64"/>
      <c r="CYP80" s="64"/>
      <c r="CYQ80" s="64"/>
      <c r="CYR80" s="64"/>
      <c r="CYS80" s="64"/>
      <c r="CYT80" s="64"/>
      <c r="CYU80" s="64"/>
      <c r="CYV80" s="64"/>
      <c r="CYW80" s="64"/>
      <c r="CYX80" s="64"/>
      <c r="CYY80" s="64"/>
      <c r="CYZ80" s="64"/>
      <c r="CZA80" s="64"/>
      <c r="CZB80" s="64"/>
      <c r="CZC80" s="64"/>
      <c r="CZD80" s="64"/>
      <c r="CZE80" s="64"/>
      <c r="CZF80" s="64"/>
      <c r="CZG80" s="64"/>
      <c r="CZH80" s="64"/>
      <c r="CZI80" s="64"/>
      <c r="CZJ80" s="64"/>
      <c r="CZK80" s="64"/>
      <c r="CZL80" s="64"/>
      <c r="CZM80" s="64"/>
      <c r="CZN80" s="64"/>
      <c r="CZO80" s="64"/>
      <c r="CZP80" s="64"/>
      <c r="CZQ80" s="64"/>
      <c r="CZR80" s="64"/>
      <c r="CZS80" s="64"/>
      <c r="CZT80" s="64"/>
      <c r="CZU80" s="64"/>
      <c r="CZV80" s="64"/>
      <c r="CZW80" s="64"/>
      <c r="CZX80" s="64"/>
      <c r="CZY80" s="64"/>
      <c r="CZZ80" s="64"/>
      <c r="DAA80" s="64"/>
      <c r="DAB80" s="64"/>
      <c r="DAC80" s="64"/>
      <c r="DAD80" s="64"/>
      <c r="DAE80" s="64"/>
      <c r="DAF80" s="64"/>
      <c r="DAG80" s="64"/>
      <c r="DAH80" s="64"/>
      <c r="DAI80" s="64"/>
      <c r="DAJ80" s="64"/>
      <c r="DAK80" s="64"/>
      <c r="DAL80" s="64"/>
      <c r="DAM80" s="64"/>
      <c r="DAN80" s="64"/>
      <c r="DAO80" s="64"/>
      <c r="DAP80" s="64"/>
      <c r="DAQ80" s="64"/>
      <c r="DAR80" s="64"/>
      <c r="DAS80" s="64"/>
      <c r="DAT80" s="64"/>
      <c r="DAU80" s="64"/>
      <c r="DAV80" s="64"/>
      <c r="DAW80" s="64"/>
      <c r="DAX80" s="64"/>
      <c r="DAY80" s="64"/>
      <c r="DAZ80" s="64"/>
      <c r="DBA80" s="64"/>
      <c r="DBB80" s="64"/>
      <c r="DBC80" s="64"/>
      <c r="DBD80" s="64"/>
      <c r="DBE80" s="64"/>
      <c r="DBF80" s="64"/>
      <c r="DBG80" s="64"/>
      <c r="DBH80" s="64"/>
      <c r="DBI80" s="64"/>
      <c r="DBJ80" s="64"/>
      <c r="DBK80" s="64"/>
      <c r="DBL80" s="64"/>
      <c r="DBM80" s="64"/>
      <c r="DBN80" s="64"/>
      <c r="DBO80" s="64"/>
      <c r="DBP80" s="64"/>
      <c r="DBQ80" s="64"/>
      <c r="DBR80" s="64"/>
      <c r="DBS80" s="64"/>
      <c r="DBT80" s="64"/>
      <c r="DBU80" s="64"/>
      <c r="DBV80" s="64"/>
      <c r="DBW80" s="64"/>
      <c r="DBX80" s="64"/>
      <c r="DBY80" s="64"/>
      <c r="DBZ80" s="64"/>
      <c r="DCA80" s="64"/>
      <c r="DCB80" s="64"/>
      <c r="DCC80" s="64"/>
      <c r="DCD80" s="64"/>
      <c r="DCE80" s="64"/>
      <c r="DCF80" s="64"/>
      <c r="DCG80" s="64"/>
      <c r="DCH80" s="64"/>
      <c r="DCI80" s="64"/>
      <c r="DCJ80" s="64"/>
      <c r="DCK80" s="64"/>
      <c r="DCL80" s="64"/>
      <c r="DCM80" s="64"/>
      <c r="DCN80" s="64"/>
      <c r="DCO80" s="64"/>
      <c r="DCP80" s="64"/>
      <c r="DCQ80" s="64"/>
      <c r="DCR80" s="64"/>
      <c r="DCS80" s="64"/>
      <c r="DCT80" s="64"/>
      <c r="DCU80" s="64"/>
      <c r="DCV80" s="64"/>
      <c r="DCW80" s="64"/>
      <c r="DCX80" s="64"/>
      <c r="DCY80" s="64"/>
      <c r="DCZ80" s="64"/>
      <c r="DDA80" s="64"/>
      <c r="DDB80" s="64"/>
      <c r="DDC80" s="64"/>
      <c r="DDD80" s="64"/>
      <c r="DDE80" s="64"/>
      <c r="DDF80" s="64"/>
      <c r="DDG80" s="64"/>
      <c r="DDH80" s="64"/>
      <c r="DDI80" s="64"/>
      <c r="DDJ80" s="64"/>
      <c r="DDK80" s="64"/>
      <c r="DDL80" s="64"/>
      <c r="DDM80" s="64"/>
      <c r="DDN80" s="64"/>
      <c r="DDO80" s="64"/>
      <c r="DDP80" s="64"/>
      <c r="DDQ80" s="64"/>
      <c r="DDR80" s="64"/>
      <c r="DDS80" s="64"/>
      <c r="DDT80" s="64"/>
      <c r="DDU80" s="64"/>
      <c r="DDV80" s="64"/>
      <c r="DDW80" s="64"/>
      <c r="DDX80" s="64"/>
      <c r="DDY80" s="64"/>
      <c r="DDZ80" s="64"/>
      <c r="DEA80" s="64"/>
      <c r="DEB80" s="64"/>
      <c r="DEC80" s="64"/>
      <c r="DED80" s="64"/>
      <c r="DEE80" s="64"/>
      <c r="DEF80" s="64"/>
      <c r="DEG80" s="64"/>
      <c r="DEH80" s="64"/>
      <c r="DEI80" s="64"/>
      <c r="DEJ80" s="64"/>
      <c r="DEK80" s="64"/>
      <c r="DEL80" s="64"/>
      <c r="DEM80" s="64"/>
      <c r="DEN80" s="64"/>
      <c r="DEO80" s="64"/>
      <c r="DEP80" s="64"/>
      <c r="DEQ80" s="64"/>
      <c r="DER80" s="64"/>
      <c r="DES80" s="64"/>
      <c r="DET80" s="64"/>
      <c r="DEU80" s="64"/>
      <c r="DEV80" s="64"/>
      <c r="DEW80" s="64"/>
      <c r="DEX80" s="64"/>
      <c r="DEY80" s="64"/>
      <c r="DEZ80" s="64"/>
      <c r="DFA80" s="64"/>
      <c r="DFB80" s="64"/>
      <c r="DFC80" s="64"/>
      <c r="DFD80" s="64"/>
      <c r="DFE80" s="64"/>
      <c r="DFF80" s="64"/>
      <c r="DFG80" s="64"/>
      <c r="DFH80" s="64"/>
      <c r="DFI80" s="64"/>
      <c r="DFJ80" s="64"/>
      <c r="DFK80" s="64"/>
      <c r="DFL80" s="64"/>
      <c r="DFM80" s="64"/>
      <c r="DFN80" s="64"/>
      <c r="DFO80" s="64"/>
      <c r="DFP80" s="64"/>
      <c r="DFQ80" s="64"/>
      <c r="DFR80" s="64"/>
      <c r="DFS80" s="64"/>
      <c r="DFT80" s="64"/>
      <c r="DFU80" s="64"/>
      <c r="DFV80" s="64"/>
      <c r="DFW80" s="64"/>
      <c r="DFX80" s="64"/>
      <c r="DFY80" s="64"/>
      <c r="DFZ80" s="64"/>
      <c r="DGA80" s="64"/>
      <c r="DGB80" s="64"/>
      <c r="DGC80" s="64"/>
      <c r="DGD80" s="64"/>
      <c r="DGE80" s="64"/>
      <c r="DGF80" s="64"/>
      <c r="DGG80" s="64"/>
      <c r="DGH80" s="64"/>
      <c r="DGI80" s="64"/>
      <c r="DGJ80" s="64"/>
      <c r="DGK80" s="64"/>
      <c r="DGL80" s="64"/>
      <c r="DGM80" s="64"/>
      <c r="DGN80" s="64"/>
      <c r="DGO80" s="64"/>
      <c r="DGP80" s="64"/>
      <c r="DGQ80" s="64"/>
      <c r="DGR80" s="64"/>
      <c r="DGS80" s="64"/>
      <c r="DGT80" s="64"/>
      <c r="DGU80" s="64"/>
      <c r="DGV80" s="64"/>
      <c r="DGW80" s="64"/>
      <c r="DGX80" s="64"/>
      <c r="DGY80" s="64"/>
      <c r="DGZ80" s="64"/>
      <c r="DHA80" s="64"/>
      <c r="DHB80" s="64"/>
      <c r="DHC80" s="64"/>
      <c r="DHD80" s="64"/>
      <c r="DHE80" s="64"/>
      <c r="DHF80" s="64"/>
      <c r="DHG80" s="64"/>
      <c r="DHH80" s="64"/>
      <c r="DHI80" s="64"/>
      <c r="DHJ80" s="64"/>
      <c r="DHK80" s="64"/>
      <c r="DHL80" s="64"/>
      <c r="DHM80" s="64"/>
      <c r="DHN80" s="64"/>
      <c r="DHO80" s="64"/>
      <c r="DHP80" s="64"/>
      <c r="DHQ80" s="64"/>
      <c r="DHR80" s="64"/>
      <c r="DHS80" s="64"/>
      <c r="DHT80" s="64"/>
      <c r="DHU80" s="64"/>
      <c r="DHV80" s="64"/>
      <c r="DHW80" s="64"/>
      <c r="DHX80" s="64"/>
      <c r="DHY80" s="64"/>
      <c r="DHZ80" s="64"/>
      <c r="DIA80" s="64"/>
      <c r="DIB80" s="64"/>
      <c r="DIC80" s="64"/>
      <c r="DID80" s="64"/>
      <c r="DIE80" s="64"/>
      <c r="DIF80" s="64"/>
      <c r="DIG80" s="64"/>
      <c r="DIH80" s="64"/>
      <c r="DII80" s="64"/>
      <c r="DIJ80" s="64"/>
      <c r="DIK80" s="64"/>
      <c r="DIL80" s="64"/>
      <c r="DIM80" s="64"/>
      <c r="DIN80" s="64"/>
      <c r="DIO80" s="64"/>
      <c r="DIP80" s="64"/>
      <c r="DIQ80" s="64"/>
      <c r="DIR80" s="64"/>
      <c r="DIS80" s="64"/>
      <c r="DIT80" s="64"/>
      <c r="DIU80" s="64"/>
      <c r="DIV80" s="64"/>
      <c r="DIW80" s="64"/>
      <c r="DIX80" s="64"/>
      <c r="DIY80" s="64"/>
      <c r="DIZ80" s="64"/>
      <c r="DJA80" s="64"/>
      <c r="DJB80" s="64"/>
      <c r="DJC80" s="64"/>
      <c r="DJD80" s="64"/>
      <c r="DJE80" s="64"/>
      <c r="DJF80" s="64"/>
      <c r="DJG80" s="64"/>
      <c r="DJH80" s="64"/>
      <c r="DJI80" s="64"/>
      <c r="DJJ80" s="64"/>
      <c r="DJK80" s="64"/>
      <c r="DJL80" s="64"/>
      <c r="DJM80" s="64"/>
      <c r="DJN80" s="64"/>
      <c r="DJO80" s="64"/>
      <c r="DJP80" s="64"/>
      <c r="DJQ80" s="64"/>
      <c r="DJR80" s="64"/>
      <c r="DJS80" s="64"/>
      <c r="DJT80" s="64"/>
      <c r="DJU80" s="64"/>
      <c r="DJV80" s="64"/>
      <c r="DJW80" s="64"/>
      <c r="DJX80" s="64"/>
      <c r="DJY80" s="64"/>
      <c r="DJZ80" s="64"/>
      <c r="DKA80" s="64"/>
      <c r="DKB80" s="64"/>
      <c r="DKC80" s="64"/>
      <c r="DKD80" s="64"/>
      <c r="DKE80" s="64"/>
      <c r="DKF80" s="64"/>
      <c r="DKG80" s="64"/>
      <c r="DKH80" s="64"/>
      <c r="DKI80" s="64"/>
      <c r="DKJ80" s="64"/>
      <c r="DKK80" s="64"/>
      <c r="DKL80" s="64"/>
      <c r="DKM80" s="64"/>
      <c r="DKN80" s="64"/>
      <c r="DKO80" s="64"/>
      <c r="DKP80" s="64"/>
      <c r="DKQ80" s="64"/>
      <c r="DKR80" s="64"/>
      <c r="DKS80" s="64"/>
      <c r="DKT80" s="64"/>
      <c r="DKU80" s="64"/>
      <c r="DKV80" s="64"/>
      <c r="DKW80" s="64"/>
      <c r="DKX80" s="64"/>
      <c r="DKY80" s="64"/>
      <c r="DKZ80" s="64"/>
      <c r="DLA80" s="64"/>
      <c r="DLB80" s="64"/>
      <c r="DLC80" s="64"/>
      <c r="DLD80" s="64"/>
      <c r="DLE80" s="64"/>
      <c r="DLF80" s="64"/>
      <c r="DLG80" s="64"/>
      <c r="DLH80" s="64"/>
      <c r="DLI80" s="64"/>
      <c r="DLJ80" s="64"/>
      <c r="DLK80" s="64"/>
      <c r="DLL80" s="64"/>
      <c r="DLM80" s="64"/>
      <c r="DLN80" s="64"/>
      <c r="DLO80" s="64"/>
      <c r="DLP80" s="64"/>
      <c r="DLQ80" s="64"/>
      <c r="DLR80" s="64"/>
      <c r="DLS80" s="64"/>
      <c r="DLT80" s="64"/>
      <c r="DLU80" s="64"/>
      <c r="DLV80" s="64"/>
      <c r="DLW80" s="64"/>
      <c r="DLX80" s="64"/>
      <c r="DLY80" s="64"/>
      <c r="DLZ80" s="64"/>
      <c r="DMA80" s="64"/>
      <c r="DMB80" s="64"/>
      <c r="DMC80" s="64"/>
      <c r="DMD80" s="64"/>
      <c r="DME80" s="64"/>
      <c r="DMF80" s="64"/>
      <c r="DMG80" s="64"/>
      <c r="DMH80" s="64"/>
      <c r="DMI80" s="64"/>
      <c r="DMJ80" s="64"/>
      <c r="DMK80" s="64"/>
      <c r="DML80" s="64"/>
      <c r="DMM80" s="64"/>
      <c r="DMN80" s="64"/>
      <c r="DMO80" s="64"/>
      <c r="DMP80" s="64"/>
      <c r="DMQ80" s="64"/>
      <c r="DMR80" s="64"/>
      <c r="DMS80" s="64"/>
      <c r="DMT80" s="64"/>
      <c r="DMU80" s="64"/>
      <c r="DMV80" s="64"/>
      <c r="DMW80" s="64"/>
      <c r="DMX80" s="64"/>
      <c r="DMY80" s="64"/>
      <c r="DMZ80" s="64"/>
      <c r="DNA80" s="64"/>
      <c r="DNB80" s="64"/>
      <c r="DNC80" s="64"/>
      <c r="DND80" s="64"/>
      <c r="DNE80" s="64"/>
      <c r="DNF80" s="64"/>
      <c r="DNG80" s="64"/>
      <c r="DNH80" s="64"/>
      <c r="DNI80" s="64"/>
      <c r="DNJ80" s="64"/>
      <c r="DNK80" s="64"/>
      <c r="DNL80" s="64"/>
      <c r="DNM80" s="64"/>
      <c r="DNN80" s="64"/>
      <c r="DNO80" s="64"/>
      <c r="DNP80" s="64"/>
      <c r="DNQ80" s="64"/>
      <c r="DNR80" s="64"/>
      <c r="DNS80" s="64"/>
      <c r="DNT80" s="64"/>
      <c r="DNU80" s="64"/>
      <c r="DNV80" s="64"/>
      <c r="DNW80" s="64"/>
      <c r="DNX80" s="64"/>
      <c r="DNY80" s="64"/>
      <c r="DNZ80" s="64"/>
      <c r="DOA80" s="64"/>
      <c r="DOB80" s="64"/>
      <c r="DOC80" s="64"/>
      <c r="DOD80" s="64"/>
      <c r="DOE80" s="64"/>
      <c r="DOF80" s="64"/>
      <c r="DOG80" s="64"/>
      <c r="DOH80" s="64"/>
      <c r="DOI80" s="64"/>
      <c r="DOJ80" s="64"/>
      <c r="DOK80" s="64"/>
      <c r="DOL80" s="64"/>
      <c r="DOM80" s="64"/>
      <c r="DON80" s="64"/>
      <c r="DOO80" s="64"/>
      <c r="DOP80" s="64"/>
      <c r="DOQ80" s="64"/>
      <c r="DOR80" s="64"/>
      <c r="DOS80" s="64"/>
      <c r="DOT80" s="64"/>
      <c r="DOU80" s="64"/>
      <c r="DOV80" s="64"/>
      <c r="DOW80" s="64"/>
      <c r="DOX80" s="64"/>
      <c r="DOY80" s="64"/>
      <c r="DOZ80" s="64"/>
      <c r="DPA80" s="64"/>
      <c r="DPB80" s="64"/>
      <c r="DPC80" s="64"/>
      <c r="DPD80" s="64"/>
      <c r="DPE80" s="64"/>
      <c r="DPF80" s="64"/>
      <c r="DPG80" s="64"/>
      <c r="DPH80" s="64"/>
      <c r="DPI80" s="64"/>
      <c r="DPJ80" s="64"/>
      <c r="DPK80" s="64"/>
      <c r="DPL80" s="64"/>
      <c r="DPM80" s="64"/>
      <c r="DPN80" s="64"/>
      <c r="DPO80" s="64"/>
      <c r="DPP80" s="64"/>
      <c r="DPQ80" s="64"/>
      <c r="DPR80" s="64"/>
      <c r="DPS80" s="64"/>
      <c r="DPT80" s="64"/>
      <c r="DPU80" s="64"/>
      <c r="DPV80" s="64"/>
      <c r="DPW80" s="64"/>
      <c r="DPX80" s="64"/>
      <c r="DPY80" s="64"/>
      <c r="DPZ80" s="64"/>
      <c r="DQA80" s="64"/>
      <c r="DQB80" s="64"/>
      <c r="DQC80" s="64"/>
      <c r="DQD80" s="64"/>
      <c r="DQE80" s="64"/>
      <c r="DQF80" s="64"/>
      <c r="DQG80" s="64"/>
      <c r="DQH80" s="64"/>
      <c r="DQI80" s="64"/>
      <c r="DQJ80" s="64"/>
      <c r="DQK80" s="64"/>
      <c r="DQL80" s="64"/>
      <c r="DQM80" s="64"/>
      <c r="DQN80" s="64"/>
      <c r="DQO80" s="64"/>
      <c r="DQP80" s="64"/>
      <c r="DQQ80" s="64"/>
      <c r="DQR80" s="64"/>
      <c r="DQS80" s="64"/>
      <c r="DQT80" s="64"/>
      <c r="DQU80" s="64"/>
      <c r="DQV80" s="64"/>
      <c r="DQW80" s="64"/>
      <c r="DQX80" s="64"/>
      <c r="DQY80" s="64"/>
      <c r="DQZ80" s="64"/>
      <c r="DRA80" s="64"/>
      <c r="DRB80" s="64"/>
      <c r="DRC80" s="64"/>
      <c r="DRD80" s="64"/>
      <c r="DRE80" s="64"/>
      <c r="DRF80" s="64"/>
      <c r="DRG80" s="64"/>
      <c r="DRH80" s="64"/>
      <c r="DRI80" s="64"/>
      <c r="DRJ80" s="64"/>
      <c r="DRK80" s="64"/>
      <c r="DRL80" s="64"/>
      <c r="DRM80" s="64"/>
      <c r="DRN80" s="64"/>
      <c r="DRO80" s="64"/>
      <c r="DRP80" s="64"/>
      <c r="DRQ80" s="64"/>
      <c r="DRR80" s="64"/>
      <c r="DRS80" s="64"/>
      <c r="DRT80" s="64"/>
      <c r="DRU80" s="64"/>
      <c r="DRV80" s="64"/>
      <c r="DRW80" s="64"/>
      <c r="DRX80" s="64"/>
      <c r="DRY80" s="64"/>
      <c r="DRZ80" s="64"/>
      <c r="DSA80" s="64"/>
      <c r="DSB80" s="64"/>
      <c r="DSC80" s="64"/>
      <c r="DSD80" s="64"/>
      <c r="DSE80" s="64"/>
      <c r="DSF80" s="64"/>
      <c r="DSG80" s="64"/>
      <c r="DSH80" s="64"/>
      <c r="DSI80" s="64"/>
      <c r="DSJ80" s="64"/>
      <c r="DSK80" s="64"/>
      <c r="DSL80" s="64"/>
      <c r="DSM80" s="64"/>
      <c r="DSN80" s="64"/>
      <c r="DSO80" s="64"/>
      <c r="DSP80" s="64"/>
      <c r="DSQ80" s="64"/>
      <c r="DSR80" s="64"/>
      <c r="DSS80" s="64"/>
      <c r="DST80" s="64"/>
      <c r="DSU80" s="64"/>
      <c r="DSV80" s="64"/>
      <c r="DSW80" s="64"/>
      <c r="DSX80" s="64"/>
      <c r="DSY80" s="64"/>
      <c r="DSZ80" s="64"/>
      <c r="DTA80" s="64"/>
      <c r="DTB80" s="64"/>
      <c r="DTC80" s="64"/>
      <c r="DTD80" s="64"/>
      <c r="DTE80" s="64"/>
      <c r="DTF80" s="64"/>
      <c r="DTG80" s="64"/>
      <c r="DTH80" s="64"/>
      <c r="DTI80" s="64"/>
      <c r="DTJ80" s="64"/>
      <c r="DTK80" s="64"/>
      <c r="DTL80" s="64"/>
      <c r="DTM80" s="64"/>
      <c r="DTN80" s="64"/>
      <c r="DTO80" s="64"/>
      <c r="DTP80" s="64"/>
      <c r="DTQ80" s="64"/>
      <c r="DTR80" s="64"/>
      <c r="DTS80" s="64"/>
      <c r="DTT80" s="64"/>
      <c r="DTU80" s="64"/>
      <c r="DTV80" s="64"/>
      <c r="DTW80" s="64"/>
      <c r="DTX80" s="64"/>
      <c r="DTY80" s="64"/>
      <c r="DTZ80" s="64"/>
      <c r="DUA80" s="64"/>
      <c r="DUB80" s="64"/>
      <c r="DUC80" s="64"/>
      <c r="DUD80" s="64"/>
      <c r="DUE80" s="64"/>
      <c r="DUF80" s="64"/>
      <c r="DUG80" s="64"/>
      <c r="DUH80" s="64"/>
      <c r="DUI80" s="64"/>
      <c r="DUJ80" s="64"/>
      <c r="DUK80" s="64"/>
      <c r="DUL80" s="64"/>
      <c r="DUM80" s="64"/>
      <c r="DUN80" s="64"/>
      <c r="DUO80" s="64"/>
      <c r="DUP80" s="64"/>
      <c r="DUQ80" s="64"/>
      <c r="DUR80" s="64"/>
      <c r="DUS80" s="64"/>
      <c r="DUT80" s="64"/>
      <c r="DUU80" s="64"/>
      <c r="DUV80" s="64"/>
      <c r="DUW80" s="64"/>
      <c r="DUX80" s="64"/>
      <c r="DUY80" s="64"/>
      <c r="DUZ80" s="64"/>
      <c r="DVA80" s="64"/>
      <c r="DVB80" s="64"/>
      <c r="DVC80" s="64"/>
      <c r="DVD80" s="64"/>
      <c r="DVE80" s="64"/>
      <c r="DVF80" s="64"/>
      <c r="DVG80" s="64"/>
      <c r="DVH80" s="64"/>
      <c r="DVI80" s="64"/>
      <c r="DVJ80" s="64"/>
      <c r="DVK80" s="64"/>
      <c r="DVL80" s="64"/>
      <c r="DVM80" s="64"/>
      <c r="DVN80" s="64"/>
      <c r="DVO80" s="64"/>
      <c r="DVP80" s="64"/>
      <c r="DVQ80" s="64"/>
      <c r="DVR80" s="64"/>
      <c r="DVS80" s="64"/>
      <c r="DVT80" s="64"/>
      <c r="DVU80" s="64"/>
      <c r="DVV80" s="64"/>
      <c r="DVW80" s="64"/>
      <c r="DVX80" s="64"/>
      <c r="DVY80" s="64"/>
      <c r="DVZ80" s="64"/>
      <c r="DWA80" s="64"/>
      <c r="DWB80" s="64"/>
      <c r="DWC80" s="64"/>
      <c r="DWD80" s="64"/>
      <c r="DWE80" s="64"/>
      <c r="DWF80" s="64"/>
      <c r="DWG80" s="64"/>
      <c r="DWH80" s="64"/>
      <c r="DWI80" s="64"/>
      <c r="DWJ80" s="64"/>
      <c r="DWK80" s="64"/>
      <c r="DWL80" s="64"/>
      <c r="DWM80" s="64"/>
      <c r="DWN80" s="64"/>
      <c r="DWO80" s="64"/>
      <c r="DWP80" s="64"/>
      <c r="DWQ80" s="64"/>
      <c r="DWR80" s="64"/>
      <c r="DWS80" s="64"/>
      <c r="DWT80" s="64"/>
      <c r="DWU80" s="64"/>
      <c r="DWV80" s="64"/>
      <c r="DWW80" s="64"/>
      <c r="DWX80" s="64"/>
      <c r="DWY80" s="64"/>
      <c r="DWZ80" s="64"/>
      <c r="DXA80" s="64"/>
      <c r="DXB80" s="64"/>
      <c r="DXC80" s="64"/>
      <c r="DXD80" s="64"/>
      <c r="DXE80" s="64"/>
      <c r="DXF80" s="64"/>
      <c r="DXG80" s="64"/>
      <c r="DXH80" s="64"/>
      <c r="DXI80" s="64"/>
      <c r="DXJ80" s="64"/>
      <c r="DXK80" s="64"/>
      <c r="DXL80" s="64"/>
      <c r="DXM80" s="64"/>
      <c r="DXN80" s="64"/>
      <c r="DXO80" s="64"/>
      <c r="DXP80" s="64"/>
      <c r="DXQ80" s="64"/>
      <c r="DXR80" s="64"/>
      <c r="DXS80" s="64"/>
      <c r="DXT80" s="64"/>
      <c r="DXU80" s="64"/>
      <c r="DXV80" s="64"/>
      <c r="DXW80" s="64"/>
      <c r="DXX80" s="64"/>
      <c r="DXY80" s="64"/>
      <c r="DXZ80" s="64"/>
      <c r="DYA80" s="64"/>
      <c r="DYB80" s="64"/>
      <c r="DYC80" s="64"/>
      <c r="DYD80" s="64"/>
      <c r="DYE80" s="64"/>
      <c r="DYF80" s="64"/>
      <c r="DYG80" s="64"/>
      <c r="DYH80" s="64"/>
      <c r="DYI80" s="64"/>
      <c r="DYJ80" s="64"/>
      <c r="DYK80" s="64"/>
      <c r="DYL80" s="64"/>
      <c r="DYM80" s="64"/>
      <c r="DYN80" s="64"/>
      <c r="DYO80" s="64"/>
      <c r="DYP80" s="64"/>
      <c r="DYQ80" s="64"/>
      <c r="DYR80" s="64"/>
      <c r="DYS80" s="64"/>
      <c r="DYT80" s="64"/>
      <c r="DYU80" s="64"/>
      <c r="DYV80" s="64"/>
      <c r="DYW80" s="64"/>
      <c r="DYX80" s="64"/>
      <c r="DYY80" s="64"/>
      <c r="DYZ80" s="64"/>
      <c r="DZA80" s="64"/>
      <c r="DZB80" s="64"/>
      <c r="DZC80" s="64"/>
      <c r="DZD80" s="64"/>
      <c r="DZE80" s="64"/>
      <c r="DZF80" s="64"/>
      <c r="DZG80" s="64"/>
      <c r="DZH80" s="64"/>
      <c r="DZI80" s="64"/>
      <c r="DZJ80" s="64"/>
      <c r="DZK80" s="64"/>
      <c r="DZL80" s="64"/>
      <c r="DZM80" s="64"/>
      <c r="DZN80" s="64"/>
      <c r="DZO80" s="64"/>
      <c r="DZP80" s="64"/>
      <c r="DZQ80" s="64"/>
      <c r="DZR80" s="64"/>
      <c r="DZS80" s="64"/>
      <c r="DZT80" s="64"/>
      <c r="DZU80" s="64"/>
      <c r="DZV80" s="64"/>
      <c r="DZW80" s="64"/>
      <c r="DZX80" s="64"/>
      <c r="DZY80" s="64"/>
      <c r="DZZ80" s="64"/>
      <c r="EAA80" s="64"/>
      <c r="EAB80" s="64"/>
      <c r="EAC80" s="64"/>
      <c r="EAD80" s="64"/>
      <c r="EAE80" s="64"/>
      <c r="EAF80" s="64"/>
      <c r="EAG80" s="64"/>
      <c r="EAH80" s="64"/>
      <c r="EAI80" s="64"/>
      <c r="EAJ80" s="64"/>
      <c r="EAK80" s="64"/>
      <c r="EAL80" s="64"/>
      <c r="EAM80" s="64"/>
      <c r="EAN80" s="64"/>
      <c r="EAO80" s="64"/>
      <c r="EAP80" s="64"/>
      <c r="EAQ80" s="64"/>
      <c r="EAR80" s="64"/>
      <c r="EAS80" s="64"/>
      <c r="EAT80" s="64"/>
      <c r="EAU80" s="64"/>
      <c r="EAV80" s="64"/>
      <c r="EAW80" s="64"/>
      <c r="EAX80" s="64"/>
      <c r="EAY80" s="64"/>
      <c r="EAZ80" s="64"/>
      <c r="EBA80" s="64"/>
      <c r="EBB80" s="64"/>
      <c r="EBC80" s="64"/>
      <c r="EBD80" s="64"/>
      <c r="EBE80" s="64"/>
      <c r="EBF80" s="64"/>
      <c r="EBG80" s="64"/>
      <c r="EBH80" s="64"/>
      <c r="EBI80" s="64"/>
      <c r="EBJ80" s="64"/>
      <c r="EBK80" s="64"/>
      <c r="EBL80" s="64"/>
      <c r="EBM80" s="64"/>
      <c r="EBN80" s="64"/>
      <c r="EBO80" s="64"/>
      <c r="EBP80" s="64"/>
      <c r="EBQ80" s="64"/>
      <c r="EBR80" s="64"/>
      <c r="EBS80" s="64"/>
      <c r="EBT80" s="64"/>
      <c r="EBU80" s="64"/>
      <c r="EBV80" s="64"/>
      <c r="EBW80" s="64"/>
      <c r="EBX80" s="64"/>
      <c r="EBY80" s="64"/>
      <c r="EBZ80" s="64"/>
      <c r="ECA80" s="64"/>
      <c r="ECB80" s="64"/>
      <c r="ECC80" s="64"/>
      <c r="ECD80" s="64"/>
      <c r="ECE80" s="64"/>
      <c r="ECF80" s="64"/>
      <c r="ECG80" s="64"/>
      <c r="ECH80" s="64"/>
      <c r="ECI80" s="64"/>
      <c r="ECJ80" s="64"/>
      <c r="ECK80" s="64"/>
      <c r="ECL80" s="64"/>
      <c r="ECM80" s="64"/>
      <c r="ECN80" s="64"/>
      <c r="ECO80" s="64"/>
      <c r="ECP80" s="64"/>
      <c r="ECQ80" s="64"/>
      <c r="ECR80" s="64"/>
      <c r="ECS80" s="64"/>
      <c r="ECT80" s="64"/>
      <c r="ECU80" s="64"/>
      <c r="ECV80" s="64"/>
      <c r="ECW80" s="64"/>
      <c r="ECX80" s="64"/>
      <c r="ECY80" s="64"/>
      <c r="ECZ80" s="64"/>
      <c r="EDA80" s="64"/>
      <c r="EDB80" s="64"/>
      <c r="EDC80" s="64"/>
      <c r="EDD80" s="64"/>
      <c r="EDE80" s="64"/>
      <c r="EDF80" s="64"/>
      <c r="EDG80" s="64"/>
      <c r="EDH80" s="64"/>
      <c r="EDI80" s="64"/>
      <c r="EDJ80" s="64"/>
      <c r="EDK80" s="64"/>
      <c r="EDL80" s="64"/>
      <c r="EDM80" s="64"/>
      <c r="EDN80" s="64"/>
      <c r="EDO80" s="64"/>
      <c r="EDP80" s="64"/>
      <c r="EDQ80" s="64"/>
      <c r="EDR80" s="64"/>
      <c r="EDS80" s="64"/>
      <c r="EDT80" s="64"/>
      <c r="EDU80" s="64"/>
      <c r="EDV80" s="64"/>
      <c r="EDW80" s="64"/>
      <c r="EDX80" s="64"/>
      <c r="EDY80" s="64"/>
      <c r="EDZ80" s="64"/>
      <c r="EEA80" s="64"/>
      <c r="EEB80" s="64"/>
      <c r="EEC80" s="64"/>
      <c r="EED80" s="64"/>
      <c r="EEE80" s="64"/>
      <c r="EEF80" s="64"/>
      <c r="EEG80" s="64"/>
      <c r="EEH80" s="64"/>
      <c r="EEI80" s="64"/>
      <c r="EEJ80" s="64"/>
      <c r="EEK80" s="64"/>
      <c r="EEL80" s="64"/>
      <c r="EEM80" s="64"/>
      <c r="EEN80" s="64"/>
      <c r="EEO80" s="64"/>
      <c r="EEP80" s="64"/>
      <c r="EEQ80" s="64"/>
      <c r="EER80" s="64"/>
      <c r="EES80" s="64"/>
      <c r="EET80" s="64"/>
      <c r="EEU80" s="64"/>
      <c r="EEV80" s="64"/>
      <c r="EEW80" s="64"/>
      <c r="EEX80" s="64"/>
      <c r="EEY80" s="64"/>
      <c r="EEZ80" s="64"/>
      <c r="EFA80" s="64"/>
      <c r="EFB80" s="64"/>
      <c r="EFC80" s="64"/>
      <c r="EFD80" s="64"/>
      <c r="EFE80" s="64"/>
      <c r="EFF80" s="64"/>
      <c r="EFG80" s="64"/>
      <c r="EFH80" s="64"/>
      <c r="EFI80" s="64"/>
      <c r="EFJ80" s="64"/>
      <c r="EFK80" s="64"/>
      <c r="EFL80" s="64"/>
      <c r="EFM80" s="64"/>
      <c r="EFN80" s="64"/>
      <c r="EFO80" s="64"/>
      <c r="EFP80" s="64"/>
      <c r="EFQ80" s="64"/>
      <c r="EFR80" s="64"/>
      <c r="EFS80" s="64"/>
      <c r="EFT80" s="64"/>
      <c r="EFU80" s="64"/>
      <c r="EFV80" s="64"/>
      <c r="EFW80" s="64"/>
      <c r="EFX80" s="64"/>
      <c r="EFY80" s="64"/>
      <c r="EFZ80" s="64"/>
      <c r="EGA80" s="64"/>
      <c r="EGB80" s="64"/>
      <c r="EGC80" s="64"/>
      <c r="EGD80" s="64"/>
      <c r="EGE80" s="64"/>
      <c r="EGF80" s="64"/>
      <c r="EGG80" s="64"/>
      <c r="EGH80" s="64"/>
      <c r="EGI80" s="64"/>
      <c r="EGJ80" s="64"/>
      <c r="EGK80" s="64"/>
      <c r="EGL80" s="64"/>
      <c r="EGM80" s="64"/>
      <c r="EGN80" s="64"/>
      <c r="EGO80" s="64"/>
      <c r="EGP80" s="64"/>
      <c r="EGQ80" s="64"/>
      <c r="EGR80" s="64"/>
      <c r="EGS80" s="64"/>
      <c r="EGT80" s="64"/>
      <c r="EGU80" s="64"/>
      <c r="EGV80" s="64"/>
      <c r="EGW80" s="64"/>
      <c r="EGX80" s="64"/>
      <c r="EGY80" s="64"/>
      <c r="EGZ80" s="64"/>
      <c r="EHA80" s="64"/>
      <c r="EHB80" s="64"/>
      <c r="EHC80" s="64"/>
      <c r="EHD80" s="64"/>
      <c r="EHE80" s="64"/>
      <c r="EHF80" s="64"/>
      <c r="EHG80" s="64"/>
      <c r="EHH80" s="64"/>
      <c r="EHI80" s="64"/>
      <c r="EHJ80" s="64"/>
      <c r="EHK80" s="64"/>
      <c r="EHL80" s="64"/>
      <c r="EHM80" s="64"/>
      <c r="EHN80" s="64"/>
      <c r="EHO80" s="64"/>
      <c r="EHP80" s="64"/>
      <c r="EHQ80" s="64"/>
      <c r="EHR80" s="64"/>
      <c r="EHS80" s="64"/>
      <c r="EHT80" s="64"/>
      <c r="EHU80" s="64"/>
      <c r="EHV80" s="64"/>
      <c r="EHW80" s="64"/>
      <c r="EHX80" s="64"/>
      <c r="EHY80" s="64"/>
      <c r="EHZ80" s="64"/>
      <c r="EIA80" s="64"/>
      <c r="EIB80" s="64"/>
      <c r="EIC80" s="64"/>
      <c r="EID80" s="64"/>
      <c r="EIE80" s="64"/>
      <c r="EIF80" s="64"/>
      <c r="EIG80" s="64"/>
      <c r="EIH80" s="64"/>
      <c r="EII80" s="64"/>
      <c r="EIJ80" s="64"/>
      <c r="EIK80" s="64"/>
      <c r="EIL80" s="64"/>
      <c r="EIM80" s="64"/>
      <c r="EIN80" s="64"/>
      <c r="EIO80" s="64"/>
      <c r="EIP80" s="64"/>
      <c r="EIQ80" s="64"/>
      <c r="EIR80" s="64"/>
      <c r="EIS80" s="64"/>
      <c r="EIT80" s="64"/>
      <c r="EIU80" s="64"/>
      <c r="EIV80" s="64"/>
      <c r="EIW80" s="64"/>
      <c r="EIX80" s="64"/>
      <c r="EIY80" s="64"/>
      <c r="EIZ80" s="64"/>
      <c r="EJA80" s="64"/>
      <c r="EJB80" s="64"/>
      <c r="EJC80" s="64"/>
      <c r="EJD80" s="64"/>
      <c r="EJE80" s="64"/>
      <c r="EJF80" s="64"/>
      <c r="EJG80" s="64"/>
      <c r="EJH80" s="64"/>
      <c r="EJI80" s="64"/>
      <c r="EJJ80" s="64"/>
      <c r="EJK80" s="64"/>
      <c r="EJL80" s="64"/>
      <c r="EJM80" s="64"/>
      <c r="EJN80" s="64"/>
      <c r="EJO80" s="64"/>
      <c r="EJP80" s="64"/>
      <c r="EJQ80" s="64"/>
      <c r="EJR80" s="64"/>
      <c r="EJS80" s="64"/>
      <c r="EJT80" s="64"/>
      <c r="EJU80" s="64"/>
      <c r="EJV80" s="64"/>
      <c r="EJW80" s="64"/>
      <c r="EJX80" s="64"/>
      <c r="EJY80" s="64"/>
      <c r="EJZ80" s="64"/>
      <c r="EKA80" s="64"/>
      <c r="EKB80" s="64"/>
      <c r="EKC80" s="64"/>
      <c r="EKD80" s="64"/>
      <c r="EKE80" s="64"/>
      <c r="EKF80" s="64"/>
      <c r="EKG80" s="64"/>
      <c r="EKH80" s="64"/>
      <c r="EKI80" s="64"/>
      <c r="EKJ80" s="64"/>
      <c r="EKK80" s="64"/>
      <c r="EKL80" s="64"/>
      <c r="EKM80" s="64"/>
      <c r="EKN80" s="64"/>
      <c r="EKO80" s="64"/>
      <c r="EKP80" s="64"/>
      <c r="EKQ80" s="64"/>
      <c r="EKR80" s="64"/>
      <c r="EKS80" s="64"/>
      <c r="EKT80" s="64"/>
      <c r="EKU80" s="64"/>
      <c r="EKV80" s="64"/>
      <c r="EKW80" s="64"/>
      <c r="EKX80" s="64"/>
      <c r="EKY80" s="64"/>
      <c r="EKZ80" s="64"/>
      <c r="ELA80" s="64"/>
      <c r="ELB80" s="64"/>
      <c r="ELC80" s="64"/>
      <c r="ELD80" s="64"/>
      <c r="ELE80" s="64"/>
      <c r="ELF80" s="64"/>
      <c r="ELG80" s="64"/>
      <c r="ELH80" s="64"/>
      <c r="ELI80" s="64"/>
      <c r="ELJ80" s="64"/>
      <c r="ELK80" s="64"/>
      <c r="ELL80" s="64"/>
      <c r="ELM80" s="64"/>
      <c r="ELN80" s="64"/>
      <c r="ELO80" s="64"/>
      <c r="ELP80" s="64"/>
      <c r="ELQ80" s="64"/>
      <c r="ELR80" s="64"/>
      <c r="ELS80" s="64"/>
      <c r="ELT80" s="64"/>
      <c r="ELU80" s="64"/>
      <c r="ELV80" s="64"/>
      <c r="ELW80" s="64"/>
      <c r="ELX80" s="64"/>
      <c r="ELY80" s="64"/>
      <c r="ELZ80" s="64"/>
      <c r="EMA80" s="64"/>
      <c r="EMB80" s="64"/>
      <c r="EMC80" s="64"/>
      <c r="EMD80" s="64"/>
      <c r="EME80" s="64"/>
      <c r="EMF80" s="64"/>
      <c r="EMG80" s="64"/>
      <c r="EMH80" s="64"/>
      <c r="EMI80" s="64"/>
      <c r="EMJ80" s="64"/>
      <c r="EMK80" s="64"/>
      <c r="EML80" s="64"/>
      <c r="EMM80" s="64"/>
      <c r="EMN80" s="64"/>
      <c r="EMO80" s="64"/>
      <c r="EMP80" s="64"/>
      <c r="EMQ80" s="64"/>
      <c r="EMR80" s="64"/>
      <c r="EMS80" s="64"/>
      <c r="EMT80" s="64"/>
      <c r="EMU80" s="64"/>
      <c r="EMV80" s="64"/>
      <c r="EMW80" s="64"/>
      <c r="EMX80" s="64"/>
      <c r="EMY80" s="64"/>
      <c r="EMZ80" s="64"/>
      <c r="ENA80" s="64"/>
      <c r="ENB80" s="64"/>
      <c r="ENC80" s="64"/>
      <c r="END80" s="64"/>
      <c r="ENE80" s="64"/>
      <c r="ENF80" s="64"/>
      <c r="ENG80" s="64"/>
      <c r="ENH80" s="64"/>
      <c r="ENI80" s="64"/>
      <c r="ENJ80" s="64"/>
      <c r="ENK80" s="64"/>
      <c r="ENL80" s="64"/>
      <c r="ENM80" s="64"/>
      <c r="ENN80" s="64"/>
      <c r="ENO80" s="64"/>
      <c r="ENP80" s="64"/>
      <c r="ENQ80" s="64"/>
      <c r="ENR80" s="64"/>
      <c r="ENS80" s="64"/>
      <c r="ENT80" s="64"/>
      <c r="ENU80" s="64"/>
      <c r="ENV80" s="64"/>
      <c r="ENW80" s="64"/>
      <c r="ENX80" s="64"/>
      <c r="ENY80" s="64"/>
      <c r="ENZ80" s="64"/>
      <c r="EOA80" s="64"/>
      <c r="EOB80" s="64"/>
      <c r="EOC80" s="64"/>
      <c r="EOD80" s="64"/>
      <c r="EOE80" s="64"/>
      <c r="EOF80" s="64"/>
      <c r="EOG80" s="64"/>
      <c r="EOH80" s="64"/>
      <c r="EOI80" s="64"/>
      <c r="EOJ80" s="64"/>
      <c r="EOK80" s="64"/>
      <c r="EOL80" s="64"/>
      <c r="EOM80" s="64"/>
      <c r="EON80" s="64"/>
      <c r="EOO80" s="64"/>
      <c r="EOP80" s="64"/>
      <c r="EOQ80" s="64"/>
      <c r="EOR80" s="64"/>
      <c r="EOS80" s="64"/>
      <c r="EOT80" s="64"/>
      <c r="EOU80" s="64"/>
      <c r="EOV80" s="64"/>
      <c r="EOW80" s="64"/>
      <c r="EOX80" s="64"/>
      <c r="EOY80" s="64"/>
      <c r="EOZ80" s="64"/>
      <c r="EPA80" s="64"/>
      <c r="EPB80" s="64"/>
      <c r="EPC80" s="64"/>
      <c r="EPD80" s="64"/>
      <c r="EPE80" s="64"/>
      <c r="EPF80" s="64"/>
      <c r="EPG80" s="64"/>
      <c r="EPH80" s="64"/>
      <c r="EPI80" s="64"/>
      <c r="EPJ80" s="64"/>
      <c r="EPK80" s="64"/>
      <c r="EPL80" s="64"/>
      <c r="EPM80" s="64"/>
      <c r="EPN80" s="64"/>
      <c r="EPO80" s="64"/>
      <c r="EPP80" s="64"/>
      <c r="EPQ80" s="64"/>
      <c r="EPR80" s="64"/>
      <c r="EPS80" s="64"/>
      <c r="EPT80" s="64"/>
      <c r="EPU80" s="64"/>
      <c r="EPV80" s="64"/>
      <c r="EPW80" s="64"/>
      <c r="EPX80" s="64"/>
      <c r="EPY80" s="64"/>
      <c r="EPZ80" s="64"/>
      <c r="EQA80" s="64"/>
      <c r="EQB80" s="64"/>
      <c r="EQC80" s="64"/>
      <c r="EQD80" s="64"/>
      <c r="EQE80" s="64"/>
      <c r="EQF80" s="64"/>
      <c r="EQG80" s="64"/>
      <c r="EQH80" s="64"/>
      <c r="EQI80" s="64"/>
      <c r="EQJ80" s="64"/>
      <c r="EQK80" s="64"/>
      <c r="EQL80" s="64"/>
      <c r="EQM80" s="64"/>
      <c r="EQN80" s="64"/>
      <c r="EQO80" s="64"/>
      <c r="EQP80" s="64"/>
      <c r="EQQ80" s="64"/>
      <c r="EQR80" s="64"/>
      <c r="EQS80" s="64"/>
      <c r="EQT80" s="64"/>
      <c r="EQU80" s="64"/>
      <c r="EQV80" s="64"/>
      <c r="EQW80" s="64"/>
      <c r="EQX80" s="64"/>
      <c r="EQY80" s="64"/>
      <c r="EQZ80" s="64"/>
      <c r="ERA80" s="64"/>
      <c r="ERB80" s="64"/>
      <c r="ERC80" s="64"/>
      <c r="ERD80" s="64"/>
      <c r="ERE80" s="64"/>
      <c r="ERF80" s="64"/>
      <c r="ERG80" s="64"/>
      <c r="ERH80" s="64"/>
      <c r="ERI80" s="64"/>
      <c r="ERJ80" s="64"/>
      <c r="ERK80" s="64"/>
      <c r="ERL80" s="64"/>
      <c r="ERM80" s="64"/>
      <c r="ERN80" s="64"/>
      <c r="ERO80" s="64"/>
      <c r="ERP80" s="64"/>
      <c r="ERQ80" s="64"/>
      <c r="ERR80" s="64"/>
      <c r="ERS80" s="64"/>
      <c r="ERT80" s="64"/>
      <c r="ERU80" s="64"/>
      <c r="ERV80" s="64"/>
      <c r="ERW80" s="64"/>
      <c r="ERX80" s="64"/>
      <c r="ERY80" s="64"/>
      <c r="ERZ80" s="64"/>
      <c r="ESA80" s="64"/>
      <c r="ESB80" s="64"/>
      <c r="ESC80" s="64"/>
      <c r="ESD80" s="64"/>
      <c r="ESE80" s="64"/>
      <c r="ESF80" s="64"/>
      <c r="ESG80" s="64"/>
      <c r="ESH80" s="64"/>
      <c r="ESI80" s="64"/>
      <c r="ESJ80" s="64"/>
      <c r="ESK80" s="64"/>
      <c r="ESL80" s="64"/>
      <c r="ESM80" s="64"/>
      <c r="ESN80" s="64"/>
      <c r="ESO80" s="64"/>
      <c r="ESP80" s="64"/>
      <c r="ESQ80" s="64"/>
      <c r="ESR80" s="64"/>
      <c r="ESS80" s="64"/>
      <c r="EST80" s="64"/>
      <c r="ESU80" s="64"/>
      <c r="ESV80" s="64"/>
      <c r="ESW80" s="64"/>
      <c r="ESX80" s="64"/>
      <c r="ESY80" s="64"/>
      <c r="ESZ80" s="64"/>
      <c r="ETA80" s="64"/>
      <c r="ETB80" s="64"/>
      <c r="ETC80" s="64"/>
      <c r="ETD80" s="64"/>
      <c r="ETE80" s="64"/>
      <c r="ETF80" s="64"/>
      <c r="ETG80" s="64"/>
      <c r="ETH80" s="64"/>
      <c r="ETI80" s="64"/>
      <c r="ETJ80" s="64"/>
      <c r="ETK80" s="64"/>
      <c r="ETL80" s="64"/>
      <c r="ETM80" s="64"/>
      <c r="ETN80" s="64"/>
      <c r="ETO80" s="64"/>
      <c r="ETP80" s="64"/>
      <c r="ETQ80" s="64"/>
      <c r="ETR80" s="64"/>
      <c r="ETS80" s="64"/>
      <c r="ETT80" s="64"/>
      <c r="ETU80" s="64"/>
      <c r="ETV80" s="64"/>
      <c r="ETW80" s="64"/>
      <c r="ETX80" s="64"/>
      <c r="ETY80" s="64"/>
      <c r="ETZ80" s="64"/>
      <c r="EUA80" s="64"/>
      <c r="EUB80" s="64"/>
      <c r="EUC80" s="64"/>
      <c r="EUD80" s="64"/>
      <c r="EUE80" s="64"/>
      <c r="EUF80" s="64"/>
      <c r="EUG80" s="64"/>
      <c r="EUH80" s="64"/>
      <c r="EUI80" s="64"/>
      <c r="EUJ80" s="64"/>
      <c r="EUK80" s="64"/>
      <c r="EUL80" s="64"/>
      <c r="EUM80" s="64"/>
      <c r="EUN80" s="64"/>
      <c r="EUO80" s="64"/>
      <c r="EUP80" s="64"/>
      <c r="EUQ80" s="64"/>
      <c r="EUR80" s="64"/>
      <c r="EUS80" s="64"/>
      <c r="EUT80" s="64"/>
      <c r="EUU80" s="64"/>
      <c r="EUV80" s="64"/>
      <c r="EUW80" s="64"/>
      <c r="EUX80" s="64"/>
      <c r="EUY80" s="64"/>
      <c r="EUZ80" s="64"/>
      <c r="EVA80" s="64"/>
      <c r="EVB80" s="64"/>
      <c r="EVC80" s="64"/>
      <c r="EVD80" s="64"/>
      <c r="EVE80" s="64"/>
      <c r="EVF80" s="64"/>
      <c r="EVG80" s="64"/>
      <c r="EVH80" s="64"/>
      <c r="EVI80" s="64"/>
      <c r="EVJ80" s="64"/>
      <c r="EVK80" s="64"/>
      <c r="EVL80" s="64"/>
      <c r="EVM80" s="64"/>
      <c r="EVN80" s="64"/>
      <c r="EVO80" s="64"/>
      <c r="EVP80" s="64"/>
      <c r="EVQ80" s="64"/>
      <c r="EVR80" s="64"/>
      <c r="EVS80" s="64"/>
      <c r="EVT80" s="64"/>
      <c r="EVU80" s="64"/>
      <c r="EVV80" s="64"/>
      <c r="EVW80" s="64"/>
      <c r="EVX80" s="64"/>
      <c r="EVY80" s="64"/>
      <c r="EVZ80" s="64"/>
      <c r="EWA80" s="64"/>
      <c r="EWB80" s="64"/>
      <c r="EWC80" s="64"/>
      <c r="EWD80" s="64"/>
      <c r="EWE80" s="64"/>
      <c r="EWF80" s="64"/>
      <c r="EWG80" s="64"/>
      <c r="EWH80" s="64"/>
      <c r="EWI80" s="64"/>
      <c r="EWJ80" s="64"/>
      <c r="EWK80" s="64"/>
      <c r="EWL80" s="64"/>
      <c r="EWM80" s="64"/>
      <c r="EWN80" s="64"/>
      <c r="EWO80" s="64"/>
      <c r="EWP80" s="64"/>
      <c r="EWQ80" s="64"/>
      <c r="EWR80" s="64"/>
      <c r="EWS80" s="64"/>
      <c r="EWT80" s="64"/>
      <c r="EWU80" s="64"/>
      <c r="EWV80" s="64"/>
      <c r="EWW80" s="64"/>
      <c r="EWX80" s="64"/>
      <c r="EWY80" s="64"/>
      <c r="EWZ80" s="64"/>
      <c r="EXA80" s="64"/>
      <c r="EXB80" s="64"/>
      <c r="EXC80" s="64"/>
      <c r="EXD80" s="64"/>
      <c r="EXE80" s="64"/>
      <c r="EXF80" s="64"/>
      <c r="EXG80" s="64"/>
      <c r="EXH80" s="64"/>
      <c r="EXI80" s="64"/>
      <c r="EXJ80" s="64"/>
      <c r="EXK80" s="64"/>
      <c r="EXL80" s="64"/>
      <c r="EXM80" s="64"/>
      <c r="EXN80" s="64"/>
      <c r="EXO80" s="64"/>
      <c r="EXP80" s="64"/>
      <c r="EXQ80" s="64"/>
      <c r="EXR80" s="64"/>
      <c r="EXS80" s="64"/>
      <c r="EXT80" s="64"/>
      <c r="EXU80" s="64"/>
      <c r="EXV80" s="64"/>
      <c r="EXW80" s="64"/>
      <c r="EXX80" s="64"/>
      <c r="EXY80" s="64"/>
      <c r="EXZ80" s="64"/>
      <c r="EYA80" s="64"/>
      <c r="EYB80" s="64"/>
      <c r="EYC80" s="64"/>
      <c r="EYD80" s="64"/>
      <c r="EYE80" s="64"/>
      <c r="EYF80" s="64"/>
      <c r="EYG80" s="64"/>
      <c r="EYH80" s="64"/>
      <c r="EYI80" s="64"/>
      <c r="EYJ80" s="64"/>
      <c r="EYK80" s="64"/>
      <c r="EYL80" s="64"/>
      <c r="EYM80" s="64"/>
      <c r="EYN80" s="64"/>
      <c r="EYO80" s="64"/>
      <c r="EYP80" s="64"/>
      <c r="EYQ80" s="64"/>
      <c r="EYR80" s="64"/>
      <c r="EYS80" s="64"/>
      <c r="EYT80" s="64"/>
      <c r="EYU80" s="64"/>
      <c r="EYV80" s="64"/>
      <c r="EYW80" s="64"/>
      <c r="EYX80" s="64"/>
      <c r="EYY80" s="64"/>
      <c r="EYZ80" s="64"/>
      <c r="EZA80" s="64"/>
      <c r="EZB80" s="64"/>
      <c r="EZC80" s="64"/>
      <c r="EZD80" s="64"/>
      <c r="EZE80" s="64"/>
      <c r="EZF80" s="64"/>
      <c r="EZG80" s="64"/>
      <c r="EZH80" s="64"/>
      <c r="EZI80" s="64"/>
      <c r="EZJ80" s="64"/>
      <c r="EZK80" s="64"/>
      <c r="EZL80" s="64"/>
      <c r="EZM80" s="64"/>
      <c r="EZN80" s="64"/>
      <c r="EZO80" s="64"/>
      <c r="EZP80" s="64"/>
      <c r="EZQ80" s="64"/>
      <c r="EZR80" s="64"/>
      <c r="EZS80" s="64"/>
      <c r="EZT80" s="64"/>
      <c r="EZU80" s="64"/>
      <c r="EZV80" s="64"/>
      <c r="EZW80" s="64"/>
      <c r="EZX80" s="64"/>
      <c r="EZY80" s="64"/>
      <c r="EZZ80" s="64"/>
      <c r="FAA80" s="64"/>
      <c r="FAB80" s="64"/>
      <c r="FAC80" s="64"/>
      <c r="FAD80" s="64"/>
      <c r="FAE80" s="64"/>
      <c r="FAF80" s="64"/>
      <c r="FAG80" s="64"/>
      <c r="FAH80" s="64"/>
      <c r="FAI80" s="64"/>
      <c r="FAJ80" s="64"/>
      <c r="FAK80" s="64"/>
      <c r="FAL80" s="64"/>
      <c r="FAM80" s="64"/>
      <c r="FAN80" s="64"/>
      <c r="FAO80" s="64"/>
      <c r="FAP80" s="64"/>
      <c r="FAQ80" s="64"/>
      <c r="FAR80" s="64"/>
      <c r="FAS80" s="64"/>
      <c r="FAT80" s="64"/>
      <c r="FAU80" s="64"/>
      <c r="FAV80" s="64"/>
      <c r="FAW80" s="64"/>
      <c r="FAX80" s="64"/>
      <c r="FAY80" s="64"/>
      <c r="FAZ80" s="64"/>
      <c r="FBA80" s="64"/>
      <c r="FBB80" s="64"/>
      <c r="FBC80" s="64"/>
      <c r="FBD80" s="64"/>
      <c r="FBE80" s="64"/>
      <c r="FBF80" s="64"/>
      <c r="FBG80" s="64"/>
      <c r="FBH80" s="64"/>
      <c r="FBI80" s="64"/>
      <c r="FBJ80" s="64"/>
      <c r="FBK80" s="64"/>
      <c r="FBL80" s="64"/>
      <c r="FBM80" s="64"/>
      <c r="FBN80" s="64"/>
      <c r="FBO80" s="64"/>
      <c r="FBP80" s="64"/>
      <c r="FBQ80" s="64"/>
      <c r="FBR80" s="64"/>
      <c r="FBS80" s="64"/>
      <c r="FBT80" s="64"/>
      <c r="FBU80" s="64"/>
      <c r="FBV80" s="64"/>
      <c r="FBW80" s="64"/>
      <c r="FBX80" s="64"/>
      <c r="FBY80" s="64"/>
      <c r="FBZ80" s="64"/>
      <c r="FCA80" s="64"/>
      <c r="FCB80" s="64"/>
      <c r="FCC80" s="64"/>
      <c r="FCD80" s="64"/>
      <c r="FCE80" s="64"/>
      <c r="FCF80" s="64"/>
      <c r="FCG80" s="64"/>
      <c r="FCH80" s="64"/>
      <c r="FCI80" s="64"/>
      <c r="FCJ80" s="64"/>
      <c r="FCK80" s="64"/>
      <c r="FCL80" s="64"/>
      <c r="FCM80" s="64"/>
      <c r="FCN80" s="64"/>
      <c r="FCO80" s="64"/>
      <c r="FCP80" s="64"/>
      <c r="FCQ80" s="64"/>
      <c r="FCR80" s="64"/>
      <c r="FCS80" s="64"/>
      <c r="FCT80" s="64"/>
      <c r="FCU80" s="64"/>
      <c r="FCV80" s="64"/>
      <c r="FCW80" s="64"/>
      <c r="FCX80" s="64"/>
      <c r="FCY80" s="64"/>
      <c r="FCZ80" s="64"/>
      <c r="FDA80" s="64"/>
      <c r="FDB80" s="64"/>
      <c r="FDC80" s="64"/>
      <c r="FDD80" s="64"/>
      <c r="FDE80" s="64"/>
      <c r="FDF80" s="64"/>
      <c r="FDG80" s="64"/>
      <c r="FDH80" s="64"/>
      <c r="FDI80" s="64"/>
      <c r="FDJ80" s="64"/>
      <c r="FDK80" s="64"/>
      <c r="FDL80" s="64"/>
      <c r="FDM80" s="64"/>
      <c r="FDN80" s="64"/>
      <c r="FDO80" s="64"/>
      <c r="FDP80" s="64"/>
      <c r="FDQ80" s="64"/>
      <c r="FDR80" s="64"/>
      <c r="FDS80" s="64"/>
      <c r="FDT80" s="64"/>
      <c r="FDU80" s="64"/>
      <c r="FDV80" s="64"/>
      <c r="FDW80" s="64"/>
      <c r="FDX80" s="64"/>
      <c r="FDY80" s="64"/>
      <c r="FDZ80" s="64"/>
      <c r="FEA80" s="64"/>
      <c r="FEB80" s="64"/>
      <c r="FEC80" s="64"/>
      <c r="FED80" s="64"/>
      <c r="FEE80" s="64"/>
      <c r="FEF80" s="64"/>
      <c r="FEG80" s="64"/>
      <c r="FEH80" s="64"/>
      <c r="FEI80" s="64"/>
      <c r="FEJ80" s="64"/>
      <c r="FEK80" s="64"/>
      <c r="FEL80" s="64"/>
      <c r="FEM80" s="64"/>
      <c r="FEN80" s="64"/>
      <c r="FEO80" s="64"/>
      <c r="FEP80" s="64"/>
      <c r="FEQ80" s="64"/>
      <c r="FER80" s="64"/>
      <c r="FES80" s="64"/>
      <c r="FET80" s="64"/>
      <c r="FEU80" s="64"/>
      <c r="FEV80" s="64"/>
      <c r="FEW80" s="64"/>
      <c r="FEX80" s="64"/>
      <c r="FEY80" s="64"/>
      <c r="FEZ80" s="64"/>
      <c r="FFA80" s="64"/>
      <c r="FFB80" s="64"/>
      <c r="FFC80" s="64"/>
      <c r="FFD80" s="64"/>
      <c r="FFE80" s="64"/>
      <c r="FFF80" s="64"/>
      <c r="FFG80" s="64"/>
      <c r="FFH80" s="64"/>
      <c r="FFI80" s="64"/>
      <c r="FFJ80" s="64"/>
      <c r="FFK80" s="64"/>
      <c r="FFL80" s="64"/>
      <c r="FFM80" s="64"/>
      <c r="FFN80" s="64"/>
      <c r="FFO80" s="64"/>
      <c r="FFP80" s="64"/>
      <c r="FFQ80" s="64"/>
      <c r="FFR80" s="64"/>
      <c r="FFS80" s="64"/>
      <c r="FFT80" s="64"/>
      <c r="FFU80" s="64"/>
      <c r="FFV80" s="64"/>
      <c r="FFW80" s="64"/>
      <c r="FFX80" s="64"/>
      <c r="FFY80" s="64"/>
      <c r="FFZ80" s="64"/>
      <c r="FGA80" s="64"/>
      <c r="FGB80" s="64"/>
      <c r="FGC80" s="64"/>
      <c r="FGD80" s="64"/>
      <c r="FGE80" s="64"/>
      <c r="FGF80" s="64"/>
      <c r="FGG80" s="64"/>
      <c r="FGH80" s="64"/>
      <c r="FGI80" s="64"/>
      <c r="FGJ80" s="64"/>
      <c r="FGK80" s="64"/>
      <c r="FGL80" s="64"/>
      <c r="FGM80" s="64"/>
      <c r="FGN80" s="64"/>
      <c r="FGO80" s="64"/>
      <c r="FGP80" s="64"/>
      <c r="FGQ80" s="64"/>
      <c r="FGR80" s="64"/>
      <c r="FGS80" s="64"/>
      <c r="FGT80" s="64"/>
      <c r="FGU80" s="64"/>
      <c r="FGV80" s="64"/>
      <c r="FGW80" s="64"/>
      <c r="FGX80" s="64"/>
      <c r="FGY80" s="64"/>
      <c r="FGZ80" s="64"/>
      <c r="FHA80" s="64"/>
      <c r="FHB80" s="64"/>
      <c r="FHC80" s="64"/>
      <c r="FHD80" s="64"/>
      <c r="FHE80" s="64"/>
      <c r="FHF80" s="64"/>
      <c r="FHG80" s="64"/>
      <c r="FHH80" s="64"/>
      <c r="FHI80" s="64"/>
      <c r="FHJ80" s="64"/>
      <c r="FHK80" s="64"/>
      <c r="FHL80" s="64"/>
      <c r="FHM80" s="64"/>
      <c r="FHN80" s="64"/>
      <c r="FHO80" s="64"/>
      <c r="FHP80" s="64"/>
      <c r="FHQ80" s="64"/>
      <c r="FHR80" s="64"/>
      <c r="FHS80" s="64"/>
      <c r="FHT80" s="64"/>
      <c r="FHU80" s="64"/>
      <c r="FHV80" s="64"/>
      <c r="FHW80" s="64"/>
      <c r="FHX80" s="64"/>
      <c r="FHY80" s="64"/>
      <c r="FHZ80" s="64"/>
      <c r="FIA80" s="64"/>
      <c r="FIB80" s="64"/>
      <c r="FIC80" s="64"/>
      <c r="FID80" s="64"/>
      <c r="FIE80" s="64"/>
      <c r="FIF80" s="64"/>
      <c r="FIG80" s="64"/>
      <c r="FIH80" s="64"/>
      <c r="FII80" s="64"/>
      <c r="FIJ80" s="64"/>
      <c r="FIK80" s="64"/>
      <c r="FIL80" s="64"/>
      <c r="FIM80" s="64"/>
      <c r="FIN80" s="64"/>
      <c r="FIO80" s="64"/>
      <c r="FIP80" s="64"/>
      <c r="FIQ80" s="64"/>
      <c r="FIR80" s="64"/>
      <c r="FIS80" s="64"/>
      <c r="FIT80" s="64"/>
      <c r="FIU80" s="64"/>
      <c r="FIV80" s="64"/>
      <c r="FIW80" s="64"/>
      <c r="FIX80" s="64"/>
      <c r="FIY80" s="64"/>
      <c r="FIZ80" s="64"/>
      <c r="FJA80" s="64"/>
      <c r="FJB80" s="64"/>
      <c r="FJC80" s="64"/>
      <c r="FJD80" s="64"/>
      <c r="FJE80" s="64"/>
      <c r="FJF80" s="64"/>
      <c r="FJG80" s="64"/>
      <c r="FJH80" s="64"/>
      <c r="FJI80" s="64"/>
      <c r="FJJ80" s="64"/>
      <c r="FJK80" s="64"/>
      <c r="FJL80" s="64"/>
      <c r="FJM80" s="64"/>
      <c r="FJN80" s="64"/>
      <c r="FJO80" s="64"/>
      <c r="FJP80" s="64"/>
      <c r="FJQ80" s="64"/>
      <c r="FJR80" s="64"/>
      <c r="FJS80" s="64"/>
      <c r="FJT80" s="64"/>
      <c r="FJU80" s="64"/>
      <c r="FJV80" s="64"/>
      <c r="FJW80" s="64"/>
      <c r="FJX80" s="64"/>
      <c r="FJY80" s="64"/>
      <c r="FJZ80" s="64"/>
      <c r="FKA80" s="64"/>
      <c r="FKB80" s="64"/>
      <c r="FKC80" s="64"/>
      <c r="FKD80" s="64"/>
      <c r="FKE80" s="64"/>
      <c r="FKF80" s="64"/>
      <c r="FKG80" s="64"/>
      <c r="FKH80" s="64"/>
      <c r="FKI80" s="64"/>
      <c r="FKJ80" s="64"/>
      <c r="FKK80" s="64"/>
      <c r="FKL80" s="64"/>
      <c r="FKM80" s="64"/>
      <c r="FKN80" s="64"/>
      <c r="FKO80" s="64"/>
      <c r="FKP80" s="64"/>
      <c r="FKQ80" s="64"/>
      <c r="FKR80" s="64"/>
      <c r="FKS80" s="64"/>
      <c r="FKT80" s="64"/>
      <c r="FKU80" s="64"/>
      <c r="FKV80" s="64"/>
      <c r="FKW80" s="64"/>
      <c r="FKX80" s="64"/>
      <c r="FKY80" s="64"/>
      <c r="FKZ80" s="64"/>
      <c r="FLA80" s="64"/>
      <c r="FLB80" s="64"/>
      <c r="FLC80" s="64"/>
      <c r="FLD80" s="64"/>
      <c r="FLE80" s="64"/>
      <c r="FLF80" s="64"/>
      <c r="FLG80" s="64"/>
      <c r="FLH80" s="64"/>
      <c r="FLI80" s="64"/>
      <c r="FLJ80" s="64"/>
      <c r="FLK80" s="64"/>
      <c r="FLL80" s="64"/>
      <c r="FLM80" s="64"/>
      <c r="FLN80" s="64"/>
      <c r="FLO80" s="64"/>
      <c r="FLP80" s="64"/>
      <c r="FLQ80" s="64"/>
      <c r="FLR80" s="64"/>
      <c r="FLS80" s="64"/>
      <c r="FLT80" s="64"/>
      <c r="FLU80" s="64"/>
      <c r="FLV80" s="64"/>
      <c r="FLW80" s="64"/>
      <c r="FLX80" s="64"/>
      <c r="FLY80" s="64"/>
      <c r="FLZ80" s="64"/>
      <c r="FMA80" s="64"/>
      <c r="FMB80" s="64"/>
      <c r="FMC80" s="64"/>
      <c r="FMD80" s="64"/>
      <c r="FME80" s="64"/>
      <c r="FMF80" s="64"/>
      <c r="FMG80" s="64"/>
      <c r="FMH80" s="64"/>
      <c r="FMI80" s="64"/>
      <c r="FMJ80" s="64"/>
      <c r="FMK80" s="64"/>
      <c r="FML80" s="64"/>
      <c r="FMM80" s="64"/>
      <c r="FMN80" s="64"/>
      <c r="FMO80" s="64"/>
      <c r="FMP80" s="64"/>
      <c r="FMQ80" s="64"/>
      <c r="FMR80" s="64"/>
      <c r="FMS80" s="64"/>
      <c r="FMT80" s="64"/>
      <c r="FMU80" s="64"/>
      <c r="FMV80" s="64"/>
      <c r="FMW80" s="64"/>
      <c r="FMX80" s="64"/>
      <c r="FMY80" s="64"/>
      <c r="FMZ80" s="64"/>
      <c r="FNA80" s="64"/>
      <c r="FNB80" s="64"/>
      <c r="FNC80" s="64"/>
      <c r="FND80" s="64"/>
      <c r="FNE80" s="64"/>
      <c r="FNF80" s="64"/>
      <c r="FNG80" s="64"/>
      <c r="FNH80" s="64"/>
      <c r="FNI80" s="64"/>
      <c r="FNJ80" s="64"/>
      <c r="FNK80" s="64"/>
      <c r="FNL80" s="64"/>
      <c r="FNM80" s="64"/>
      <c r="FNN80" s="64"/>
      <c r="FNO80" s="64"/>
      <c r="FNP80" s="64"/>
      <c r="FNQ80" s="64"/>
      <c r="FNR80" s="64"/>
      <c r="FNS80" s="64"/>
      <c r="FNT80" s="64"/>
      <c r="FNU80" s="64"/>
      <c r="FNV80" s="64"/>
      <c r="FNW80" s="64"/>
      <c r="FNX80" s="64"/>
      <c r="FNY80" s="64"/>
      <c r="FNZ80" s="64"/>
      <c r="FOA80" s="64"/>
      <c r="FOB80" s="64"/>
      <c r="FOC80" s="64"/>
      <c r="FOD80" s="64"/>
      <c r="FOE80" s="64"/>
      <c r="FOF80" s="64"/>
      <c r="FOG80" s="64"/>
      <c r="FOH80" s="64"/>
      <c r="FOI80" s="64"/>
      <c r="FOJ80" s="64"/>
      <c r="FOK80" s="64"/>
      <c r="FOL80" s="64"/>
      <c r="FOM80" s="64"/>
      <c r="FON80" s="64"/>
      <c r="FOO80" s="64"/>
      <c r="FOP80" s="64"/>
      <c r="FOQ80" s="64"/>
      <c r="FOR80" s="64"/>
      <c r="FOS80" s="64"/>
      <c r="FOT80" s="64"/>
      <c r="FOU80" s="64"/>
      <c r="FOV80" s="64"/>
      <c r="FOW80" s="64"/>
      <c r="FOX80" s="64"/>
      <c r="FOY80" s="64"/>
      <c r="FOZ80" s="64"/>
      <c r="FPA80" s="64"/>
      <c r="FPB80" s="64"/>
      <c r="FPC80" s="64"/>
      <c r="FPD80" s="64"/>
      <c r="FPE80" s="64"/>
      <c r="FPF80" s="64"/>
      <c r="FPG80" s="64"/>
      <c r="FPH80" s="64"/>
      <c r="FPI80" s="64"/>
      <c r="FPJ80" s="64"/>
      <c r="FPK80" s="64"/>
      <c r="FPL80" s="64"/>
      <c r="FPM80" s="64"/>
      <c r="FPN80" s="64"/>
      <c r="FPO80" s="64"/>
      <c r="FPP80" s="64"/>
      <c r="FPQ80" s="64"/>
      <c r="FPR80" s="64"/>
      <c r="FPS80" s="64"/>
      <c r="FPT80" s="64"/>
      <c r="FPU80" s="64"/>
      <c r="FPV80" s="64"/>
      <c r="FPW80" s="64"/>
      <c r="FPX80" s="64"/>
      <c r="FPY80" s="64"/>
      <c r="FPZ80" s="64"/>
      <c r="FQA80" s="64"/>
      <c r="FQB80" s="64"/>
      <c r="FQC80" s="64"/>
      <c r="FQD80" s="64"/>
      <c r="FQE80" s="64"/>
      <c r="FQF80" s="64"/>
      <c r="FQG80" s="64"/>
      <c r="FQH80" s="64"/>
      <c r="FQI80" s="64"/>
      <c r="FQJ80" s="64"/>
      <c r="FQK80" s="64"/>
      <c r="FQL80" s="64"/>
      <c r="FQM80" s="64"/>
      <c r="FQN80" s="64"/>
      <c r="FQO80" s="64"/>
      <c r="FQP80" s="64"/>
      <c r="FQQ80" s="64"/>
      <c r="FQR80" s="64"/>
      <c r="FQS80" s="64"/>
      <c r="FQT80" s="64"/>
      <c r="FQU80" s="64"/>
      <c r="FQV80" s="64"/>
      <c r="FQW80" s="64"/>
      <c r="FQX80" s="64"/>
      <c r="FQY80" s="64"/>
      <c r="FQZ80" s="64"/>
      <c r="FRA80" s="64"/>
      <c r="FRB80" s="64"/>
      <c r="FRC80" s="64"/>
      <c r="FRD80" s="64"/>
      <c r="FRE80" s="64"/>
      <c r="FRF80" s="64"/>
      <c r="FRG80" s="64"/>
      <c r="FRH80" s="64"/>
      <c r="FRI80" s="64"/>
      <c r="FRJ80" s="64"/>
      <c r="FRK80" s="64"/>
      <c r="FRL80" s="64"/>
      <c r="FRM80" s="64"/>
      <c r="FRN80" s="64"/>
      <c r="FRO80" s="64"/>
      <c r="FRP80" s="64"/>
      <c r="FRQ80" s="64"/>
      <c r="FRR80" s="64"/>
      <c r="FRS80" s="64"/>
      <c r="FRT80" s="64"/>
      <c r="FRU80" s="64"/>
      <c r="FRV80" s="64"/>
      <c r="FRW80" s="64"/>
      <c r="FRX80" s="64"/>
      <c r="FRY80" s="64"/>
      <c r="FRZ80" s="64"/>
      <c r="FSA80" s="64"/>
      <c r="FSB80" s="64"/>
      <c r="FSC80" s="64"/>
      <c r="FSD80" s="64"/>
      <c r="FSE80" s="64"/>
      <c r="FSF80" s="64"/>
      <c r="FSG80" s="64"/>
      <c r="FSH80" s="64"/>
      <c r="FSI80" s="64"/>
      <c r="FSJ80" s="64"/>
      <c r="FSK80" s="64"/>
      <c r="FSL80" s="64"/>
      <c r="FSM80" s="64"/>
      <c r="FSN80" s="64"/>
      <c r="FSO80" s="64"/>
      <c r="FSP80" s="64"/>
      <c r="FSQ80" s="64"/>
      <c r="FSR80" s="64"/>
      <c r="FSS80" s="64"/>
      <c r="FST80" s="64"/>
      <c r="FSU80" s="64"/>
      <c r="FSV80" s="64"/>
      <c r="FSW80" s="64"/>
      <c r="FSX80" s="64"/>
      <c r="FSY80" s="64"/>
      <c r="FSZ80" s="64"/>
      <c r="FTA80" s="64"/>
      <c r="FTB80" s="64"/>
      <c r="FTC80" s="64"/>
      <c r="FTD80" s="64"/>
      <c r="FTE80" s="64"/>
      <c r="FTF80" s="64"/>
      <c r="FTG80" s="64"/>
      <c r="FTH80" s="64"/>
      <c r="FTI80" s="64"/>
      <c r="FTJ80" s="64"/>
      <c r="FTK80" s="64"/>
      <c r="FTL80" s="64"/>
      <c r="FTM80" s="64"/>
      <c r="FTN80" s="64"/>
      <c r="FTO80" s="64"/>
      <c r="FTP80" s="64"/>
      <c r="FTQ80" s="64"/>
      <c r="FTR80" s="64"/>
      <c r="FTS80" s="64"/>
      <c r="FTT80" s="64"/>
      <c r="FTU80" s="64"/>
      <c r="FTV80" s="64"/>
      <c r="FTW80" s="64"/>
      <c r="FTX80" s="64"/>
      <c r="FTY80" s="64"/>
      <c r="FTZ80" s="64"/>
      <c r="FUA80" s="64"/>
      <c r="FUB80" s="64"/>
      <c r="FUC80" s="64"/>
      <c r="FUD80" s="64"/>
      <c r="FUE80" s="64"/>
      <c r="FUF80" s="64"/>
      <c r="FUG80" s="64"/>
      <c r="FUH80" s="64"/>
      <c r="FUI80" s="64"/>
      <c r="FUJ80" s="64"/>
      <c r="FUK80" s="64"/>
      <c r="FUL80" s="64"/>
      <c r="FUM80" s="64"/>
      <c r="FUN80" s="64"/>
      <c r="FUO80" s="64"/>
      <c r="FUP80" s="64"/>
      <c r="FUQ80" s="64"/>
      <c r="FUR80" s="64"/>
      <c r="FUS80" s="64"/>
      <c r="FUT80" s="64"/>
      <c r="FUU80" s="64"/>
      <c r="FUV80" s="64"/>
      <c r="FUW80" s="64"/>
      <c r="FUX80" s="64"/>
      <c r="FUY80" s="64"/>
      <c r="FUZ80" s="64"/>
      <c r="FVA80" s="64"/>
      <c r="FVB80" s="64"/>
      <c r="FVC80" s="64"/>
      <c r="FVD80" s="64"/>
      <c r="FVE80" s="64"/>
      <c r="FVF80" s="64"/>
      <c r="FVG80" s="64"/>
      <c r="FVH80" s="64"/>
      <c r="FVI80" s="64"/>
      <c r="FVJ80" s="64"/>
      <c r="FVK80" s="64"/>
      <c r="FVL80" s="64"/>
      <c r="FVM80" s="64"/>
      <c r="FVN80" s="64"/>
      <c r="FVO80" s="64"/>
      <c r="FVP80" s="64"/>
      <c r="FVQ80" s="64"/>
      <c r="FVR80" s="64"/>
      <c r="FVS80" s="64"/>
      <c r="FVT80" s="64"/>
      <c r="FVU80" s="64"/>
      <c r="FVV80" s="64"/>
      <c r="FVW80" s="64"/>
      <c r="FVX80" s="64"/>
      <c r="FVY80" s="64"/>
      <c r="FVZ80" s="64"/>
      <c r="FWA80" s="64"/>
      <c r="FWB80" s="64"/>
      <c r="FWC80" s="64"/>
      <c r="FWD80" s="64"/>
      <c r="FWE80" s="64"/>
      <c r="FWF80" s="64"/>
      <c r="FWG80" s="64"/>
      <c r="FWH80" s="64"/>
      <c r="FWI80" s="64"/>
      <c r="FWJ80" s="64"/>
      <c r="FWK80" s="64"/>
      <c r="FWL80" s="64"/>
      <c r="FWM80" s="64"/>
      <c r="FWN80" s="64"/>
      <c r="FWO80" s="64"/>
      <c r="FWP80" s="64"/>
      <c r="FWQ80" s="64"/>
      <c r="FWR80" s="64"/>
      <c r="FWS80" s="64"/>
      <c r="FWT80" s="64"/>
      <c r="FWU80" s="64"/>
      <c r="FWV80" s="64"/>
      <c r="FWW80" s="64"/>
      <c r="FWX80" s="64"/>
      <c r="FWY80" s="64"/>
      <c r="FWZ80" s="64"/>
      <c r="FXA80" s="64"/>
      <c r="FXB80" s="64"/>
      <c r="FXC80" s="64"/>
      <c r="FXD80" s="64"/>
      <c r="FXE80" s="64"/>
      <c r="FXF80" s="64"/>
      <c r="FXG80" s="64"/>
      <c r="FXH80" s="64"/>
      <c r="FXI80" s="64"/>
      <c r="FXJ80" s="64"/>
      <c r="FXK80" s="64"/>
      <c r="FXL80" s="64"/>
      <c r="FXM80" s="64"/>
      <c r="FXN80" s="64"/>
      <c r="FXO80" s="64"/>
      <c r="FXP80" s="64"/>
      <c r="FXQ80" s="64"/>
      <c r="FXR80" s="64"/>
      <c r="FXS80" s="64"/>
      <c r="FXT80" s="64"/>
      <c r="FXU80" s="64"/>
      <c r="FXV80" s="64"/>
      <c r="FXW80" s="64"/>
      <c r="FXX80" s="64"/>
      <c r="FXY80" s="64"/>
      <c r="FXZ80" s="64"/>
      <c r="FYA80" s="64"/>
      <c r="FYB80" s="64"/>
      <c r="FYC80" s="64"/>
      <c r="FYD80" s="64"/>
      <c r="FYE80" s="64"/>
      <c r="FYF80" s="64"/>
      <c r="FYG80" s="64"/>
      <c r="FYH80" s="64"/>
      <c r="FYI80" s="64"/>
      <c r="FYJ80" s="64"/>
      <c r="FYK80" s="64"/>
      <c r="FYL80" s="64"/>
      <c r="FYM80" s="64"/>
      <c r="FYN80" s="64"/>
      <c r="FYO80" s="64"/>
      <c r="FYP80" s="64"/>
      <c r="FYQ80" s="64"/>
      <c r="FYR80" s="64"/>
      <c r="FYS80" s="64"/>
      <c r="FYT80" s="64"/>
      <c r="FYU80" s="64"/>
      <c r="FYV80" s="64"/>
      <c r="FYW80" s="64"/>
      <c r="FYX80" s="64"/>
      <c r="FYY80" s="64"/>
      <c r="FYZ80" s="64"/>
      <c r="FZA80" s="64"/>
      <c r="FZB80" s="64"/>
      <c r="FZC80" s="64"/>
      <c r="FZD80" s="64"/>
      <c r="FZE80" s="64"/>
      <c r="FZF80" s="64"/>
      <c r="FZG80" s="64"/>
      <c r="FZH80" s="64"/>
      <c r="FZI80" s="64"/>
      <c r="FZJ80" s="64"/>
      <c r="FZK80" s="64"/>
      <c r="FZL80" s="64"/>
      <c r="FZM80" s="64"/>
      <c r="FZN80" s="64"/>
      <c r="FZO80" s="64"/>
      <c r="FZP80" s="64"/>
      <c r="FZQ80" s="64"/>
      <c r="FZR80" s="64"/>
      <c r="FZS80" s="64"/>
      <c r="FZT80" s="64"/>
      <c r="FZU80" s="64"/>
      <c r="FZV80" s="64"/>
      <c r="FZW80" s="64"/>
      <c r="FZX80" s="64"/>
      <c r="FZY80" s="64"/>
      <c r="FZZ80" s="64"/>
      <c r="GAA80" s="64"/>
      <c r="GAB80" s="64"/>
      <c r="GAC80" s="64"/>
      <c r="GAD80" s="64"/>
      <c r="GAE80" s="64"/>
      <c r="GAF80" s="64"/>
      <c r="GAG80" s="64"/>
      <c r="GAH80" s="64"/>
      <c r="GAI80" s="64"/>
      <c r="GAJ80" s="64"/>
      <c r="GAK80" s="64"/>
      <c r="GAL80" s="64"/>
      <c r="GAM80" s="64"/>
      <c r="GAN80" s="64"/>
      <c r="GAO80" s="64"/>
      <c r="GAP80" s="64"/>
      <c r="GAQ80" s="64"/>
      <c r="GAR80" s="64"/>
      <c r="GAS80" s="64"/>
      <c r="GAT80" s="64"/>
      <c r="GAU80" s="64"/>
      <c r="GAV80" s="64"/>
      <c r="GAW80" s="64"/>
      <c r="GAX80" s="64"/>
      <c r="GAY80" s="64"/>
      <c r="GAZ80" s="64"/>
      <c r="GBA80" s="64"/>
      <c r="GBB80" s="64"/>
      <c r="GBC80" s="64"/>
      <c r="GBD80" s="64"/>
      <c r="GBE80" s="64"/>
      <c r="GBF80" s="64"/>
      <c r="GBG80" s="64"/>
      <c r="GBH80" s="64"/>
      <c r="GBI80" s="64"/>
      <c r="GBJ80" s="64"/>
      <c r="GBK80" s="64"/>
      <c r="GBL80" s="64"/>
      <c r="GBM80" s="64"/>
      <c r="GBN80" s="64"/>
      <c r="GBO80" s="64"/>
      <c r="GBP80" s="64"/>
      <c r="GBQ80" s="64"/>
      <c r="GBR80" s="64"/>
      <c r="GBS80" s="64"/>
      <c r="GBT80" s="64"/>
      <c r="GBU80" s="64"/>
      <c r="GBV80" s="64"/>
      <c r="GBW80" s="64"/>
      <c r="GBX80" s="64"/>
      <c r="GBY80" s="64"/>
      <c r="GBZ80" s="64"/>
      <c r="GCA80" s="64"/>
      <c r="GCB80" s="64"/>
      <c r="GCC80" s="64"/>
      <c r="GCD80" s="64"/>
      <c r="GCE80" s="64"/>
      <c r="GCF80" s="64"/>
      <c r="GCG80" s="64"/>
      <c r="GCH80" s="64"/>
      <c r="GCI80" s="64"/>
      <c r="GCJ80" s="64"/>
      <c r="GCK80" s="64"/>
      <c r="GCL80" s="64"/>
      <c r="GCM80" s="64"/>
      <c r="GCN80" s="64"/>
      <c r="GCO80" s="64"/>
      <c r="GCP80" s="64"/>
      <c r="GCQ80" s="64"/>
      <c r="GCR80" s="64"/>
      <c r="GCS80" s="64"/>
      <c r="GCT80" s="64"/>
      <c r="GCU80" s="64"/>
      <c r="GCV80" s="64"/>
      <c r="GCW80" s="64"/>
      <c r="GCX80" s="64"/>
      <c r="GCY80" s="64"/>
      <c r="GCZ80" s="64"/>
      <c r="GDA80" s="64"/>
      <c r="GDB80" s="64"/>
      <c r="GDC80" s="64"/>
      <c r="GDD80" s="64"/>
      <c r="GDE80" s="64"/>
      <c r="GDF80" s="64"/>
      <c r="GDG80" s="64"/>
      <c r="GDH80" s="64"/>
      <c r="GDI80" s="64"/>
      <c r="GDJ80" s="64"/>
      <c r="GDK80" s="64"/>
      <c r="GDL80" s="64"/>
      <c r="GDM80" s="64"/>
      <c r="GDN80" s="64"/>
      <c r="GDO80" s="64"/>
      <c r="GDP80" s="64"/>
      <c r="GDQ80" s="64"/>
      <c r="GDR80" s="64"/>
      <c r="GDS80" s="64"/>
      <c r="GDT80" s="64"/>
      <c r="GDU80" s="64"/>
      <c r="GDV80" s="64"/>
      <c r="GDW80" s="64"/>
      <c r="GDX80" s="64"/>
      <c r="GDY80" s="64"/>
      <c r="GDZ80" s="64"/>
      <c r="GEA80" s="64"/>
      <c r="GEB80" s="64"/>
      <c r="GEC80" s="64"/>
      <c r="GED80" s="64"/>
      <c r="GEE80" s="64"/>
      <c r="GEF80" s="64"/>
      <c r="GEG80" s="64"/>
      <c r="GEH80" s="64"/>
      <c r="GEI80" s="64"/>
      <c r="GEJ80" s="64"/>
      <c r="GEK80" s="64"/>
      <c r="GEL80" s="64"/>
      <c r="GEM80" s="64"/>
      <c r="GEN80" s="64"/>
      <c r="GEO80" s="64"/>
      <c r="GEP80" s="64"/>
      <c r="GEQ80" s="64"/>
      <c r="GER80" s="64"/>
      <c r="GES80" s="64"/>
      <c r="GET80" s="64"/>
      <c r="GEU80" s="64"/>
      <c r="GEV80" s="64"/>
      <c r="GEW80" s="64"/>
      <c r="GEX80" s="64"/>
      <c r="GEY80" s="64"/>
      <c r="GEZ80" s="64"/>
      <c r="GFA80" s="64"/>
      <c r="GFB80" s="64"/>
      <c r="GFC80" s="64"/>
      <c r="GFD80" s="64"/>
      <c r="GFE80" s="64"/>
      <c r="GFF80" s="64"/>
      <c r="GFG80" s="64"/>
      <c r="GFH80" s="64"/>
      <c r="GFI80" s="64"/>
      <c r="GFJ80" s="64"/>
      <c r="GFK80" s="64"/>
      <c r="GFL80" s="64"/>
      <c r="GFM80" s="64"/>
      <c r="GFN80" s="64"/>
      <c r="GFO80" s="64"/>
      <c r="GFP80" s="64"/>
      <c r="GFQ80" s="64"/>
      <c r="GFR80" s="64"/>
      <c r="GFS80" s="64"/>
      <c r="GFT80" s="64"/>
      <c r="GFU80" s="64"/>
      <c r="GFV80" s="64"/>
      <c r="GFW80" s="64"/>
      <c r="GFX80" s="64"/>
      <c r="GFY80" s="64"/>
      <c r="GFZ80" s="64"/>
      <c r="GGA80" s="64"/>
      <c r="GGB80" s="64"/>
      <c r="GGC80" s="64"/>
      <c r="GGD80" s="64"/>
      <c r="GGE80" s="64"/>
      <c r="GGF80" s="64"/>
      <c r="GGG80" s="64"/>
      <c r="GGH80" s="64"/>
      <c r="GGI80" s="64"/>
      <c r="GGJ80" s="64"/>
      <c r="GGK80" s="64"/>
      <c r="GGL80" s="64"/>
      <c r="GGM80" s="64"/>
      <c r="GGN80" s="64"/>
      <c r="GGO80" s="64"/>
      <c r="GGP80" s="64"/>
      <c r="GGQ80" s="64"/>
      <c r="GGR80" s="64"/>
      <c r="GGS80" s="64"/>
      <c r="GGT80" s="64"/>
      <c r="GGU80" s="64"/>
      <c r="GGV80" s="64"/>
      <c r="GGW80" s="64"/>
      <c r="GGX80" s="64"/>
      <c r="GGY80" s="64"/>
      <c r="GGZ80" s="64"/>
      <c r="GHA80" s="64"/>
      <c r="GHB80" s="64"/>
      <c r="GHC80" s="64"/>
      <c r="GHD80" s="64"/>
      <c r="GHE80" s="64"/>
      <c r="GHF80" s="64"/>
      <c r="GHG80" s="64"/>
      <c r="GHH80" s="64"/>
      <c r="GHI80" s="64"/>
      <c r="GHJ80" s="64"/>
      <c r="GHK80" s="64"/>
      <c r="GHL80" s="64"/>
      <c r="GHM80" s="64"/>
      <c r="GHN80" s="64"/>
      <c r="GHO80" s="64"/>
      <c r="GHP80" s="64"/>
      <c r="GHQ80" s="64"/>
      <c r="GHR80" s="64"/>
      <c r="GHS80" s="64"/>
      <c r="GHT80" s="64"/>
      <c r="GHU80" s="64"/>
      <c r="GHV80" s="64"/>
      <c r="GHW80" s="64"/>
      <c r="GHX80" s="64"/>
      <c r="GHY80" s="64"/>
      <c r="GHZ80" s="64"/>
      <c r="GIA80" s="64"/>
      <c r="GIB80" s="64"/>
      <c r="GIC80" s="64"/>
      <c r="GID80" s="64"/>
      <c r="GIE80" s="64"/>
      <c r="GIF80" s="64"/>
      <c r="GIG80" s="64"/>
      <c r="GIH80" s="64"/>
      <c r="GII80" s="64"/>
      <c r="GIJ80" s="64"/>
      <c r="GIK80" s="64"/>
      <c r="GIL80" s="64"/>
      <c r="GIM80" s="64"/>
      <c r="GIN80" s="64"/>
      <c r="GIO80" s="64"/>
      <c r="GIP80" s="64"/>
      <c r="GIQ80" s="64"/>
      <c r="GIR80" s="64"/>
      <c r="GIS80" s="64"/>
      <c r="GIT80" s="64"/>
      <c r="GIU80" s="64"/>
      <c r="GIV80" s="64"/>
      <c r="GIW80" s="64"/>
      <c r="GIX80" s="64"/>
      <c r="GIY80" s="64"/>
      <c r="GIZ80" s="64"/>
      <c r="GJA80" s="64"/>
      <c r="GJB80" s="64"/>
      <c r="GJC80" s="64"/>
      <c r="GJD80" s="64"/>
      <c r="GJE80" s="64"/>
      <c r="GJF80" s="64"/>
      <c r="GJG80" s="64"/>
      <c r="GJH80" s="64"/>
      <c r="GJI80" s="64"/>
      <c r="GJJ80" s="64"/>
      <c r="GJK80" s="64"/>
      <c r="GJL80" s="64"/>
      <c r="GJM80" s="64"/>
      <c r="GJN80" s="64"/>
      <c r="GJO80" s="64"/>
      <c r="GJP80" s="64"/>
      <c r="GJQ80" s="64"/>
      <c r="GJR80" s="64"/>
      <c r="GJS80" s="64"/>
      <c r="GJT80" s="64"/>
      <c r="GJU80" s="64"/>
      <c r="GJV80" s="64"/>
      <c r="GJW80" s="64"/>
      <c r="GJX80" s="64"/>
      <c r="GJY80" s="64"/>
      <c r="GJZ80" s="64"/>
      <c r="GKA80" s="64"/>
      <c r="GKB80" s="64"/>
      <c r="GKC80" s="64"/>
      <c r="GKD80" s="64"/>
      <c r="GKE80" s="64"/>
      <c r="GKF80" s="64"/>
      <c r="GKG80" s="64"/>
      <c r="GKH80" s="64"/>
      <c r="GKI80" s="64"/>
      <c r="GKJ80" s="64"/>
      <c r="GKK80" s="64"/>
      <c r="GKL80" s="64"/>
      <c r="GKM80" s="64"/>
      <c r="GKN80" s="64"/>
      <c r="GKO80" s="64"/>
      <c r="GKP80" s="64"/>
      <c r="GKQ80" s="64"/>
      <c r="GKR80" s="64"/>
      <c r="GKS80" s="64"/>
      <c r="GKT80" s="64"/>
      <c r="GKU80" s="64"/>
      <c r="GKV80" s="64"/>
      <c r="GKW80" s="64"/>
      <c r="GKX80" s="64"/>
      <c r="GKY80" s="64"/>
      <c r="GKZ80" s="64"/>
      <c r="GLA80" s="64"/>
      <c r="GLB80" s="64"/>
      <c r="GLC80" s="64"/>
      <c r="GLD80" s="64"/>
      <c r="GLE80" s="64"/>
      <c r="GLF80" s="64"/>
      <c r="GLG80" s="64"/>
      <c r="GLH80" s="64"/>
      <c r="GLI80" s="64"/>
      <c r="GLJ80" s="64"/>
      <c r="GLK80" s="64"/>
      <c r="GLL80" s="64"/>
      <c r="GLM80" s="64"/>
      <c r="GLN80" s="64"/>
      <c r="GLO80" s="64"/>
      <c r="GLP80" s="64"/>
      <c r="GLQ80" s="64"/>
      <c r="GLR80" s="64"/>
      <c r="GLS80" s="64"/>
      <c r="GLT80" s="64"/>
      <c r="GLU80" s="64"/>
      <c r="GLV80" s="64"/>
      <c r="GLW80" s="64"/>
      <c r="GLX80" s="64"/>
      <c r="GLY80" s="64"/>
      <c r="GLZ80" s="64"/>
      <c r="GMA80" s="64"/>
      <c r="GMB80" s="64"/>
      <c r="GMC80" s="64"/>
      <c r="GMD80" s="64"/>
      <c r="GME80" s="64"/>
      <c r="GMF80" s="64"/>
      <c r="GMG80" s="64"/>
      <c r="GMH80" s="64"/>
      <c r="GMI80" s="64"/>
      <c r="GMJ80" s="64"/>
      <c r="GMK80" s="64"/>
      <c r="GML80" s="64"/>
      <c r="GMM80" s="64"/>
      <c r="GMN80" s="64"/>
      <c r="GMO80" s="64"/>
      <c r="GMP80" s="64"/>
      <c r="GMQ80" s="64"/>
      <c r="GMR80" s="64"/>
      <c r="GMS80" s="64"/>
      <c r="GMT80" s="64"/>
      <c r="GMU80" s="64"/>
      <c r="GMV80" s="64"/>
      <c r="GMW80" s="64"/>
      <c r="GMX80" s="64"/>
      <c r="GMY80" s="64"/>
      <c r="GMZ80" s="64"/>
      <c r="GNA80" s="64"/>
      <c r="GNB80" s="64"/>
      <c r="GNC80" s="64"/>
      <c r="GND80" s="64"/>
      <c r="GNE80" s="64"/>
      <c r="GNF80" s="64"/>
      <c r="GNG80" s="64"/>
      <c r="GNH80" s="64"/>
      <c r="GNI80" s="64"/>
      <c r="GNJ80" s="64"/>
      <c r="GNK80" s="64"/>
      <c r="GNL80" s="64"/>
      <c r="GNM80" s="64"/>
      <c r="GNN80" s="64"/>
      <c r="GNO80" s="64"/>
      <c r="GNP80" s="64"/>
      <c r="GNQ80" s="64"/>
      <c r="GNR80" s="64"/>
      <c r="GNS80" s="64"/>
      <c r="GNT80" s="64"/>
      <c r="GNU80" s="64"/>
      <c r="GNV80" s="64"/>
      <c r="GNW80" s="64"/>
      <c r="GNX80" s="64"/>
      <c r="GNY80" s="64"/>
      <c r="GNZ80" s="64"/>
      <c r="GOA80" s="64"/>
      <c r="GOB80" s="64"/>
      <c r="GOC80" s="64"/>
      <c r="GOD80" s="64"/>
      <c r="GOE80" s="64"/>
      <c r="GOF80" s="64"/>
      <c r="GOG80" s="64"/>
      <c r="GOH80" s="64"/>
      <c r="GOI80" s="64"/>
      <c r="GOJ80" s="64"/>
      <c r="GOK80" s="64"/>
      <c r="GOL80" s="64"/>
      <c r="GOM80" s="64"/>
      <c r="GON80" s="64"/>
      <c r="GOO80" s="64"/>
      <c r="GOP80" s="64"/>
      <c r="GOQ80" s="64"/>
      <c r="GOR80" s="64"/>
      <c r="GOS80" s="64"/>
      <c r="GOT80" s="64"/>
      <c r="GOU80" s="64"/>
      <c r="GOV80" s="64"/>
      <c r="GOW80" s="64"/>
      <c r="GOX80" s="64"/>
      <c r="GOY80" s="64"/>
      <c r="GOZ80" s="64"/>
      <c r="GPA80" s="64"/>
      <c r="GPB80" s="64"/>
      <c r="GPC80" s="64"/>
      <c r="GPD80" s="64"/>
      <c r="GPE80" s="64"/>
      <c r="GPF80" s="64"/>
      <c r="GPG80" s="64"/>
      <c r="GPH80" s="64"/>
      <c r="GPI80" s="64"/>
      <c r="GPJ80" s="64"/>
      <c r="GPK80" s="64"/>
      <c r="GPL80" s="64"/>
      <c r="GPM80" s="64"/>
      <c r="GPN80" s="64"/>
      <c r="GPO80" s="64"/>
      <c r="GPP80" s="64"/>
      <c r="GPQ80" s="64"/>
      <c r="GPR80" s="64"/>
      <c r="GPS80" s="64"/>
      <c r="GPT80" s="64"/>
      <c r="GPU80" s="64"/>
      <c r="GPV80" s="64"/>
      <c r="GPW80" s="64"/>
      <c r="GPX80" s="64"/>
      <c r="GPY80" s="64"/>
      <c r="GPZ80" s="64"/>
      <c r="GQA80" s="64"/>
      <c r="GQB80" s="64"/>
      <c r="GQC80" s="64"/>
      <c r="GQD80" s="64"/>
      <c r="GQE80" s="64"/>
      <c r="GQF80" s="64"/>
      <c r="GQG80" s="64"/>
      <c r="GQH80" s="64"/>
      <c r="GQI80" s="64"/>
      <c r="GQJ80" s="64"/>
      <c r="GQK80" s="64"/>
      <c r="GQL80" s="64"/>
      <c r="GQM80" s="64"/>
      <c r="GQN80" s="64"/>
      <c r="GQO80" s="64"/>
      <c r="GQP80" s="64"/>
      <c r="GQQ80" s="64"/>
      <c r="GQR80" s="64"/>
      <c r="GQS80" s="64"/>
      <c r="GQT80" s="64"/>
      <c r="GQU80" s="64"/>
      <c r="GQV80" s="64"/>
      <c r="GQW80" s="64"/>
      <c r="GQX80" s="64"/>
      <c r="GQY80" s="64"/>
      <c r="GQZ80" s="64"/>
      <c r="GRA80" s="64"/>
      <c r="GRB80" s="64"/>
      <c r="GRC80" s="64"/>
      <c r="GRD80" s="64"/>
      <c r="GRE80" s="64"/>
      <c r="GRF80" s="64"/>
      <c r="GRG80" s="64"/>
      <c r="GRH80" s="64"/>
      <c r="GRI80" s="64"/>
      <c r="GRJ80" s="64"/>
      <c r="GRK80" s="64"/>
      <c r="GRL80" s="64"/>
      <c r="GRM80" s="64"/>
      <c r="GRN80" s="64"/>
      <c r="GRO80" s="64"/>
      <c r="GRP80" s="64"/>
      <c r="GRQ80" s="64"/>
      <c r="GRR80" s="64"/>
      <c r="GRS80" s="64"/>
      <c r="GRT80" s="64"/>
      <c r="GRU80" s="64"/>
      <c r="GRV80" s="64"/>
      <c r="GRW80" s="64"/>
      <c r="GRX80" s="64"/>
      <c r="GRY80" s="64"/>
      <c r="GRZ80" s="64"/>
      <c r="GSA80" s="64"/>
      <c r="GSB80" s="64"/>
      <c r="GSC80" s="64"/>
      <c r="GSD80" s="64"/>
      <c r="GSE80" s="64"/>
      <c r="GSF80" s="64"/>
      <c r="GSG80" s="64"/>
      <c r="GSH80" s="64"/>
      <c r="GSI80" s="64"/>
      <c r="GSJ80" s="64"/>
      <c r="GSK80" s="64"/>
      <c r="GSL80" s="64"/>
      <c r="GSM80" s="64"/>
      <c r="GSN80" s="64"/>
      <c r="GSO80" s="64"/>
      <c r="GSP80" s="64"/>
      <c r="GSQ80" s="64"/>
      <c r="GSR80" s="64"/>
      <c r="GSS80" s="64"/>
      <c r="GST80" s="64"/>
      <c r="GSU80" s="64"/>
      <c r="GSV80" s="64"/>
      <c r="GSW80" s="64"/>
      <c r="GSX80" s="64"/>
      <c r="GSY80" s="64"/>
      <c r="GSZ80" s="64"/>
      <c r="GTA80" s="64"/>
      <c r="GTB80" s="64"/>
      <c r="GTC80" s="64"/>
      <c r="GTD80" s="64"/>
      <c r="GTE80" s="64"/>
      <c r="GTF80" s="64"/>
      <c r="GTG80" s="64"/>
      <c r="GTH80" s="64"/>
      <c r="GTI80" s="64"/>
      <c r="GTJ80" s="64"/>
      <c r="GTK80" s="64"/>
      <c r="GTL80" s="64"/>
      <c r="GTM80" s="64"/>
      <c r="GTN80" s="64"/>
      <c r="GTO80" s="64"/>
      <c r="GTP80" s="64"/>
      <c r="GTQ80" s="64"/>
      <c r="GTR80" s="64"/>
      <c r="GTS80" s="64"/>
      <c r="GTT80" s="64"/>
      <c r="GTU80" s="64"/>
      <c r="GTV80" s="64"/>
      <c r="GTW80" s="64"/>
      <c r="GTX80" s="64"/>
      <c r="GTY80" s="64"/>
      <c r="GTZ80" s="64"/>
      <c r="GUA80" s="64"/>
      <c r="GUB80" s="64"/>
      <c r="GUC80" s="64"/>
      <c r="GUD80" s="64"/>
      <c r="GUE80" s="64"/>
      <c r="GUF80" s="64"/>
      <c r="GUG80" s="64"/>
      <c r="GUH80" s="64"/>
      <c r="GUI80" s="64"/>
      <c r="GUJ80" s="64"/>
      <c r="GUK80" s="64"/>
      <c r="GUL80" s="64"/>
      <c r="GUM80" s="64"/>
      <c r="GUN80" s="64"/>
      <c r="GUO80" s="64"/>
      <c r="GUP80" s="64"/>
      <c r="GUQ80" s="64"/>
      <c r="GUR80" s="64"/>
      <c r="GUS80" s="64"/>
      <c r="GUT80" s="64"/>
      <c r="GUU80" s="64"/>
      <c r="GUV80" s="64"/>
      <c r="GUW80" s="64"/>
      <c r="GUX80" s="64"/>
      <c r="GUY80" s="64"/>
      <c r="GUZ80" s="64"/>
      <c r="GVA80" s="64"/>
      <c r="GVB80" s="64"/>
      <c r="GVC80" s="64"/>
      <c r="GVD80" s="64"/>
      <c r="GVE80" s="64"/>
      <c r="GVF80" s="64"/>
      <c r="GVG80" s="64"/>
      <c r="GVH80" s="64"/>
      <c r="GVI80" s="64"/>
      <c r="GVJ80" s="64"/>
      <c r="GVK80" s="64"/>
      <c r="GVL80" s="64"/>
      <c r="GVM80" s="64"/>
      <c r="GVN80" s="64"/>
      <c r="GVO80" s="64"/>
      <c r="GVP80" s="64"/>
      <c r="GVQ80" s="64"/>
      <c r="GVR80" s="64"/>
      <c r="GVS80" s="64"/>
      <c r="GVT80" s="64"/>
      <c r="GVU80" s="64"/>
      <c r="GVV80" s="64"/>
      <c r="GVW80" s="64"/>
      <c r="GVX80" s="64"/>
      <c r="GVY80" s="64"/>
      <c r="GVZ80" s="64"/>
      <c r="GWA80" s="64"/>
      <c r="GWB80" s="64"/>
      <c r="GWC80" s="64"/>
      <c r="GWD80" s="64"/>
      <c r="GWE80" s="64"/>
      <c r="GWF80" s="64"/>
      <c r="GWG80" s="64"/>
      <c r="GWH80" s="64"/>
      <c r="GWI80" s="64"/>
      <c r="GWJ80" s="64"/>
      <c r="GWK80" s="64"/>
      <c r="GWL80" s="64"/>
      <c r="GWM80" s="64"/>
      <c r="GWN80" s="64"/>
      <c r="GWO80" s="64"/>
      <c r="GWP80" s="64"/>
      <c r="GWQ80" s="64"/>
      <c r="GWR80" s="64"/>
      <c r="GWS80" s="64"/>
      <c r="GWT80" s="64"/>
      <c r="GWU80" s="64"/>
      <c r="GWV80" s="64"/>
      <c r="GWW80" s="64"/>
      <c r="GWX80" s="64"/>
      <c r="GWY80" s="64"/>
      <c r="GWZ80" s="64"/>
      <c r="GXA80" s="64"/>
      <c r="GXB80" s="64"/>
      <c r="GXC80" s="64"/>
      <c r="GXD80" s="64"/>
      <c r="GXE80" s="64"/>
      <c r="GXF80" s="64"/>
      <c r="GXG80" s="64"/>
      <c r="GXH80" s="64"/>
      <c r="GXI80" s="64"/>
      <c r="GXJ80" s="64"/>
      <c r="GXK80" s="64"/>
      <c r="GXL80" s="64"/>
      <c r="GXM80" s="64"/>
      <c r="GXN80" s="64"/>
      <c r="GXO80" s="64"/>
      <c r="GXP80" s="64"/>
      <c r="GXQ80" s="64"/>
      <c r="GXR80" s="64"/>
      <c r="GXS80" s="64"/>
      <c r="GXT80" s="64"/>
      <c r="GXU80" s="64"/>
      <c r="GXV80" s="64"/>
      <c r="GXW80" s="64"/>
      <c r="GXX80" s="64"/>
      <c r="GXY80" s="64"/>
      <c r="GXZ80" s="64"/>
      <c r="GYA80" s="64"/>
      <c r="GYB80" s="64"/>
      <c r="GYC80" s="64"/>
      <c r="GYD80" s="64"/>
      <c r="GYE80" s="64"/>
      <c r="GYF80" s="64"/>
      <c r="GYG80" s="64"/>
      <c r="GYH80" s="64"/>
      <c r="GYI80" s="64"/>
      <c r="GYJ80" s="64"/>
      <c r="GYK80" s="64"/>
      <c r="GYL80" s="64"/>
      <c r="GYM80" s="64"/>
      <c r="GYN80" s="64"/>
      <c r="GYO80" s="64"/>
      <c r="GYP80" s="64"/>
      <c r="GYQ80" s="64"/>
      <c r="GYR80" s="64"/>
      <c r="GYS80" s="64"/>
      <c r="GYT80" s="64"/>
      <c r="GYU80" s="64"/>
      <c r="GYV80" s="64"/>
      <c r="GYW80" s="64"/>
      <c r="GYX80" s="64"/>
      <c r="GYY80" s="64"/>
      <c r="GYZ80" s="64"/>
      <c r="GZA80" s="64"/>
      <c r="GZB80" s="64"/>
      <c r="GZC80" s="64"/>
      <c r="GZD80" s="64"/>
      <c r="GZE80" s="64"/>
      <c r="GZF80" s="64"/>
      <c r="GZG80" s="64"/>
      <c r="GZH80" s="64"/>
      <c r="GZI80" s="64"/>
      <c r="GZJ80" s="64"/>
      <c r="GZK80" s="64"/>
      <c r="GZL80" s="64"/>
      <c r="GZM80" s="64"/>
      <c r="GZN80" s="64"/>
      <c r="GZO80" s="64"/>
      <c r="GZP80" s="64"/>
      <c r="GZQ80" s="64"/>
      <c r="GZR80" s="64"/>
      <c r="GZS80" s="64"/>
      <c r="GZT80" s="64"/>
      <c r="GZU80" s="64"/>
      <c r="GZV80" s="64"/>
      <c r="GZW80" s="64"/>
      <c r="GZX80" s="64"/>
      <c r="GZY80" s="64"/>
      <c r="GZZ80" s="64"/>
      <c r="HAA80" s="64"/>
      <c r="HAB80" s="64"/>
      <c r="HAC80" s="64"/>
      <c r="HAD80" s="64"/>
      <c r="HAE80" s="64"/>
      <c r="HAF80" s="64"/>
      <c r="HAG80" s="64"/>
      <c r="HAH80" s="64"/>
      <c r="HAI80" s="64"/>
      <c r="HAJ80" s="64"/>
      <c r="HAK80" s="64"/>
      <c r="HAL80" s="64"/>
      <c r="HAM80" s="64"/>
      <c r="HAN80" s="64"/>
      <c r="HAO80" s="64"/>
      <c r="HAP80" s="64"/>
      <c r="HAQ80" s="64"/>
      <c r="HAR80" s="64"/>
      <c r="HAS80" s="64"/>
      <c r="HAT80" s="64"/>
      <c r="HAU80" s="64"/>
      <c r="HAV80" s="64"/>
      <c r="HAW80" s="64"/>
      <c r="HAX80" s="64"/>
      <c r="HAY80" s="64"/>
      <c r="HAZ80" s="64"/>
      <c r="HBA80" s="64"/>
      <c r="HBB80" s="64"/>
      <c r="HBC80" s="64"/>
      <c r="HBD80" s="64"/>
      <c r="HBE80" s="64"/>
      <c r="HBF80" s="64"/>
      <c r="HBG80" s="64"/>
      <c r="HBH80" s="64"/>
      <c r="HBI80" s="64"/>
      <c r="HBJ80" s="64"/>
      <c r="HBK80" s="64"/>
      <c r="HBL80" s="64"/>
      <c r="HBM80" s="64"/>
      <c r="HBN80" s="64"/>
      <c r="HBO80" s="64"/>
      <c r="HBP80" s="64"/>
      <c r="HBQ80" s="64"/>
      <c r="HBR80" s="64"/>
      <c r="HBS80" s="64"/>
      <c r="HBT80" s="64"/>
      <c r="HBU80" s="64"/>
      <c r="HBV80" s="64"/>
      <c r="HBW80" s="64"/>
      <c r="HBX80" s="64"/>
      <c r="HBY80" s="64"/>
      <c r="HBZ80" s="64"/>
      <c r="HCA80" s="64"/>
      <c r="HCB80" s="64"/>
      <c r="HCC80" s="64"/>
      <c r="HCD80" s="64"/>
      <c r="HCE80" s="64"/>
      <c r="HCF80" s="64"/>
      <c r="HCG80" s="64"/>
      <c r="HCH80" s="64"/>
      <c r="HCI80" s="64"/>
      <c r="HCJ80" s="64"/>
      <c r="HCK80" s="64"/>
      <c r="HCL80" s="64"/>
      <c r="HCM80" s="64"/>
      <c r="HCN80" s="64"/>
      <c r="HCO80" s="64"/>
      <c r="HCP80" s="64"/>
      <c r="HCQ80" s="64"/>
      <c r="HCR80" s="64"/>
      <c r="HCS80" s="64"/>
      <c r="HCT80" s="64"/>
      <c r="HCU80" s="64"/>
      <c r="HCV80" s="64"/>
      <c r="HCW80" s="64"/>
      <c r="HCX80" s="64"/>
      <c r="HCY80" s="64"/>
      <c r="HCZ80" s="64"/>
      <c r="HDA80" s="64"/>
      <c r="HDB80" s="64"/>
      <c r="HDC80" s="64"/>
      <c r="HDD80" s="64"/>
      <c r="HDE80" s="64"/>
      <c r="HDF80" s="64"/>
      <c r="HDG80" s="64"/>
      <c r="HDH80" s="64"/>
      <c r="HDI80" s="64"/>
      <c r="HDJ80" s="64"/>
      <c r="HDK80" s="64"/>
      <c r="HDL80" s="64"/>
      <c r="HDM80" s="64"/>
      <c r="HDN80" s="64"/>
      <c r="HDO80" s="64"/>
      <c r="HDP80" s="64"/>
      <c r="HDQ80" s="64"/>
      <c r="HDR80" s="64"/>
      <c r="HDS80" s="64"/>
      <c r="HDT80" s="64"/>
      <c r="HDU80" s="64"/>
      <c r="HDV80" s="64"/>
      <c r="HDW80" s="64"/>
      <c r="HDX80" s="64"/>
      <c r="HDY80" s="64"/>
      <c r="HDZ80" s="64"/>
      <c r="HEA80" s="64"/>
      <c r="HEB80" s="64"/>
      <c r="HEC80" s="64"/>
      <c r="HED80" s="64"/>
      <c r="HEE80" s="64"/>
      <c r="HEF80" s="64"/>
      <c r="HEG80" s="64"/>
      <c r="HEH80" s="64"/>
      <c r="HEI80" s="64"/>
      <c r="HEJ80" s="64"/>
      <c r="HEK80" s="64"/>
      <c r="HEL80" s="64"/>
      <c r="HEM80" s="64"/>
      <c r="HEN80" s="64"/>
      <c r="HEO80" s="64"/>
      <c r="HEP80" s="64"/>
      <c r="HEQ80" s="64"/>
      <c r="HER80" s="64"/>
      <c r="HES80" s="64"/>
      <c r="HET80" s="64"/>
      <c r="HEU80" s="64"/>
      <c r="HEV80" s="64"/>
      <c r="HEW80" s="64"/>
      <c r="HEX80" s="64"/>
      <c r="HEY80" s="64"/>
      <c r="HEZ80" s="64"/>
      <c r="HFA80" s="64"/>
      <c r="HFB80" s="64"/>
      <c r="HFC80" s="64"/>
      <c r="HFD80" s="64"/>
      <c r="HFE80" s="64"/>
      <c r="HFF80" s="64"/>
      <c r="HFG80" s="64"/>
      <c r="HFH80" s="64"/>
      <c r="HFI80" s="64"/>
      <c r="HFJ80" s="64"/>
      <c r="HFK80" s="64"/>
      <c r="HFL80" s="64"/>
      <c r="HFM80" s="64"/>
      <c r="HFN80" s="64"/>
      <c r="HFO80" s="64"/>
      <c r="HFP80" s="64"/>
      <c r="HFQ80" s="64"/>
      <c r="HFR80" s="64"/>
      <c r="HFS80" s="64"/>
      <c r="HFT80" s="64"/>
      <c r="HFU80" s="64"/>
      <c r="HFV80" s="64"/>
      <c r="HFW80" s="64"/>
      <c r="HFX80" s="64"/>
      <c r="HFY80" s="64"/>
      <c r="HFZ80" s="64"/>
      <c r="HGA80" s="64"/>
      <c r="HGB80" s="64"/>
      <c r="HGC80" s="64"/>
      <c r="HGD80" s="64"/>
      <c r="HGE80" s="64"/>
      <c r="HGF80" s="64"/>
      <c r="HGG80" s="64"/>
      <c r="HGH80" s="64"/>
      <c r="HGI80" s="64"/>
      <c r="HGJ80" s="64"/>
      <c r="HGK80" s="64"/>
      <c r="HGL80" s="64"/>
      <c r="HGM80" s="64"/>
      <c r="HGN80" s="64"/>
      <c r="HGO80" s="64"/>
      <c r="HGP80" s="64"/>
      <c r="HGQ80" s="64"/>
      <c r="HGR80" s="64"/>
      <c r="HGS80" s="64"/>
      <c r="HGT80" s="64"/>
      <c r="HGU80" s="64"/>
      <c r="HGV80" s="64"/>
      <c r="HGW80" s="64"/>
      <c r="HGX80" s="64"/>
      <c r="HGY80" s="64"/>
      <c r="HGZ80" s="64"/>
      <c r="HHA80" s="64"/>
      <c r="HHB80" s="64"/>
      <c r="HHC80" s="64"/>
      <c r="HHD80" s="64"/>
      <c r="HHE80" s="64"/>
      <c r="HHF80" s="64"/>
      <c r="HHG80" s="64"/>
      <c r="HHH80" s="64"/>
      <c r="HHI80" s="64"/>
      <c r="HHJ80" s="64"/>
      <c r="HHK80" s="64"/>
      <c r="HHL80" s="64"/>
      <c r="HHM80" s="64"/>
      <c r="HHN80" s="64"/>
      <c r="HHO80" s="64"/>
      <c r="HHP80" s="64"/>
      <c r="HHQ80" s="64"/>
      <c r="HHR80" s="64"/>
      <c r="HHS80" s="64"/>
      <c r="HHT80" s="64"/>
      <c r="HHU80" s="64"/>
      <c r="HHV80" s="64"/>
      <c r="HHW80" s="64"/>
      <c r="HHX80" s="64"/>
      <c r="HHY80" s="64"/>
      <c r="HHZ80" s="64"/>
      <c r="HIA80" s="64"/>
      <c r="HIB80" s="64"/>
      <c r="HIC80" s="64"/>
      <c r="HID80" s="64"/>
      <c r="HIE80" s="64"/>
      <c r="HIF80" s="64"/>
      <c r="HIG80" s="64"/>
      <c r="HIH80" s="64"/>
      <c r="HII80" s="64"/>
      <c r="HIJ80" s="64"/>
      <c r="HIK80" s="64"/>
      <c r="HIL80" s="64"/>
      <c r="HIM80" s="64"/>
      <c r="HIN80" s="64"/>
      <c r="HIO80" s="64"/>
      <c r="HIP80" s="64"/>
      <c r="HIQ80" s="64"/>
      <c r="HIR80" s="64"/>
      <c r="HIS80" s="64"/>
      <c r="HIT80" s="64"/>
      <c r="HIU80" s="64"/>
      <c r="HIV80" s="64"/>
      <c r="HIW80" s="64"/>
      <c r="HIX80" s="64"/>
      <c r="HIY80" s="64"/>
      <c r="HIZ80" s="64"/>
      <c r="HJA80" s="64"/>
      <c r="HJB80" s="64"/>
      <c r="HJC80" s="64"/>
      <c r="HJD80" s="64"/>
      <c r="HJE80" s="64"/>
      <c r="HJF80" s="64"/>
      <c r="HJG80" s="64"/>
      <c r="HJH80" s="64"/>
      <c r="HJI80" s="64"/>
      <c r="HJJ80" s="64"/>
      <c r="HJK80" s="64"/>
      <c r="HJL80" s="64"/>
      <c r="HJM80" s="64"/>
      <c r="HJN80" s="64"/>
      <c r="HJO80" s="64"/>
      <c r="HJP80" s="64"/>
      <c r="HJQ80" s="64"/>
      <c r="HJR80" s="64"/>
      <c r="HJS80" s="64"/>
      <c r="HJT80" s="64"/>
      <c r="HJU80" s="64"/>
      <c r="HJV80" s="64"/>
      <c r="HJW80" s="64"/>
      <c r="HJX80" s="64"/>
      <c r="HJY80" s="64"/>
      <c r="HJZ80" s="64"/>
      <c r="HKA80" s="64"/>
      <c r="HKB80" s="64"/>
      <c r="HKC80" s="64"/>
      <c r="HKD80" s="64"/>
      <c r="HKE80" s="64"/>
      <c r="HKF80" s="64"/>
      <c r="HKG80" s="64"/>
      <c r="HKH80" s="64"/>
      <c r="HKI80" s="64"/>
      <c r="HKJ80" s="64"/>
      <c r="HKK80" s="64"/>
      <c r="HKL80" s="64"/>
      <c r="HKM80" s="64"/>
      <c r="HKN80" s="64"/>
      <c r="HKO80" s="64"/>
      <c r="HKP80" s="64"/>
      <c r="HKQ80" s="64"/>
      <c r="HKR80" s="64"/>
      <c r="HKS80" s="64"/>
      <c r="HKT80" s="64"/>
      <c r="HKU80" s="64"/>
      <c r="HKV80" s="64"/>
      <c r="HKW80" s="64"/>
      <c r="HKX80" s="64"/>
      <c r="HKY80" s="64"/>
      <c r="HKZ80" s="64"/>
      <c r="HLA80" s="64"/>
      <c r="HLB80" s="64"/>
      <c r="HLC80" s="64"/>
      <c r="HLD80" s="64"/>
      <c r="HLE80" s="64"/>
      <c r="HLF80" s="64"/>
      <c r="HLG80" s="64"/>
      <c r="HLH80" s="64"/>
      <c r="HLI80" s="64"/>
      <c r="HLJ80" s="64"/>
      <c r="HLK80" s="64"/>
      <c r="HLL80" s="64"/>
      <c r="HLM80" s="64"/>
      <c r="HLN80" s="64"/>
      <c r="HLO80" s="64"/>
      <c r="HLP80" s="64"/>
      <c r="HLQ80" s="64"/>
      <c r="HLR80" s="64"/>
      <c r="HLS80" s="64"/>
      <c r="HLT80" s="64"/>
      <c r="HLU80" s="64"/>
      <c r="HLV80" s="64"/>
      <c r="HLW80" s="64"/>
      <c r="HLX80" s="64"/>
      <c r="HLY80" s="64"/>
      <c r="HLZ80" s="64"/>
      <c r="HMA80" s="64"/>
      <c r="HMB80" s="64"/>
      <c r="HMC80" s="64"/>
      <c r="HMD80" s="64"/>
      <c r="HME80" s="64"/>
      <c r="HMF80" s="64"/>
      <c r="HMG80" s="64"/>
      <c r="HMH80" s="64"/>
      <c r="HMI80" s="64"/>
      <c r="HMJ80" s="64"/>
      <c r="HMK80" s="64"/>
      <c r="HML80" s="64"/>
      <c r="HMM80" s="64"/>
      <c r="HMN80" s="64"/>
      <c r="HMO80" s="64"/>
      <c r="HMP80" s="64"/>
      <c r="HMQ80" s="64"/>
      <c r="HMR80" s="64"/>
      <c r="HMS80" s="64"/>
      <c r="HMT80" s="64"/>
      <c r="HMU80" s="64"/>
      <c r="HMV80" s="64"/>
      <c r="HMW80" s="64"/>
      <c r="HMX80" s="64"/>
      <c r="HMY80" s="64"/>
      <c r="HMZ80" s="64"/>
      <c r="HNA80" s="64"/>
      <c r="HNB80" s="64"/>
      <c r="HNC80" s="64"/>
      <c r="HND80" s="64"/>
      <c r="HNE80" s="64"/>
      <c r="HNF80" s="64"/>
      <c r="HNG80" s="64"/>
      <c r="HNH80" s="64"/>
      <c r="HNI80" s="64"/>
      <c r="HNJ80" s="64"/>
      <c r="HNK80" s="64"/>
      <c r="HNL80" s="64"/>
      <c r="HNM80" s="64"/>
      <c r="HNN80" s="64"/>
      <c r="HNO80" s="64"/>
      <c r="HNP80" s="64"/>
      <c r="HNQ80" s="64"/>
      <c r="HNR80" s="64"/>
      <c r="HNS80" s="64"/>
      <c r="HNT80" s="64"/>
      <c r="HNU80" s="64"/>
      <c r="HNV80" s="64"/>
      <c r="HNW80" s="64"/>
      <c r="HNX80" s="64"/>
      <c r="HNY80" s="64"/>
      <c r="HNZ80" s="64"/>
      <c r="HOA80" s="64"/>
      <c r="HOB80" s="64"/>
      <c r="HOC80" s="64"/>
      <c r="HOD80" s="64"/>
      <c r="HOE80" s="64"/>
      <c r="HOF80" s="64"/>
      <c r="HOG80" s="64"/>
      <c r="HOH80" s="64"/>
      <c r="HOI80" s="64"/>
      <c r="HOJ80" s="64"/>
      <c r="HOK80" s="64"/>
      <c r="HOL80" s="64"/>
      <c r="HOM80" s="64"/>
      <c r="HON80" s="64"/>
      <c r="HOO80" s="64"/>
      <c r="HOP80" s="64"/>
      <c r="HOQ80" s="64"/>
      <c r="HOR80" s="64"/>
      <c r="HOS80" s="64"/>
      <c r="HOT80" s="64"/>
      <c r="HOU80" s="64"/>
      <c r="HOV80" s="64"/>
      <c r="HOW80" s="64"/>
      <c r="HOX80" s="64"/>
      <c r="HOY80" s="64"/>
      <c r="HOZ80" s="64"/>
      <c r="HPA80" s="64"/>
      <c r="HPB80" s="64"/>
      <c r="HPC80" s="64"/>
      <c r="HPD80" s="64"/>
      <c r="HPE80" s="64"/>
      <c r="HPF80" s="64"/>
      <c r="HPG80" s="64"/>
      <c r="HPH80" s="64"/>
      <c r="HPI80" s="64"/>
      <c r="HPJ80" s="64"/>
      <c r="HPK80" s="64"/>
      <c r="HPL80" s="64"/>
      <c r="HPM80" s="64"/>
      <c r="HPN80" s="64"/>
      <c r="HPO80" s="64"/>
      <c r="HPP80" s="64"/>
      <c r="HPQ80" s="64"/>
      <c r="HPR80" s="64"/>
      <c r="HPS80" s="64"/>
      <c r="HPT80" s="64"/>
      <c r="HPU80" s="64"/>
      <c r="HPV80" s="64"/>
      <c r="HPW80" s="64"/>
      <c r="HPX80" s="64"/>
      <c r="HPY80" s="64"/>
      <c r="HPZ80" s="64"/>
      <c r="HQA80" s="64"/>
      <c r="HQB80" s="64"/>
      <c r="HQC80" s="64"/>
      <c r="HQD80" s="64"/>
      <c r="HQE80" s="64"/>
      <c r="HQF80" s="64"/>
      <c r="HQG80" s="64"/>
      <c r="HQH80" s="64"/>
      <c r="HQI80" s="64"/>
      <c r="HQJ80" s="64"/>
      <c r="HQK80" s="64"/>
      <c r="HQL80" s="64"/>
      <c r="HQM80" s="64"/>
      <c r="HQN80" s="64"/>
      <c r="HQO80" s="64"/>
      <c r="HQP80" s="64"/>
      <c r="HQQ80" s="64"/>
      <c r="HQR80" s="64"/>
      <c r="HQS80" s="64"/>
      <c r="HQT80" s="64"/>
      <c r="HQU80" s="64"/>
      <c r="HQV80" s="64"/>
      <c r="HQW80" s="64"/>
      <c r="HQX80" s="64"/>
      <c r="HQY80" s="64"/>
      <c r="HQZ80" s="64"/>
      <c r="HRA80" s="64"/>
      <c r="HRB80" s="64"/>
      <c r="HRC80" s="64"/>
      <c r="HRD80" s="64"/>
      <c r="HRE80" s="64"/>
      <c r="HRF80" s="64"/>
      <c r="HRG80" s="64"/>
      <c r="HRH80" s="64"/>
      <c r="HRI80" s="64"/>
      <c r="HRJ80" s="64"/>
      <c r="HRK80" s="64"/>
      <c r="HRL80" s="64"/>
      <c r="HRM80" s="64"/>
      <c r="HRN80" s="64"/>
      <c r="HRO80" s="64"/>
      <c r="HRP80" s="64"/>
      <c r="HRQ80" s="64"/>
      <c r="HRR80" s="64"/>
      <c r="HRS80" s="64"/>
      <c r="HRT80" s="64"/>
      <c r="HRU80" s="64"/>
      <c r="HRV80" s="64"/>
      <c r="HRW80" s="64"/>
      <c r="HRX80" s="64"/>
      <c r="HRY80" s="64"/>
      <c r="HRZ80" s="64"/>
      <c r="HSA80" s="64"/>
      <c r="HSB80" s="64"/>
      <c r="HSC80" s="64"/>
      <c r="HSD80" s="64"/>
      <c r="HSE80" s="64"/>
      <c r="HSF80" s="64"/>
      <c r="HSG80" s="64"/>
      <c r="HSH80" s="64"/>
      <c r="HSI80" s="64"/>
      <c r="HSJ80" s="64"/>
      <c r="HSK80" s="64"/>
      <c r="HSL80" s="64"/>
      <c r="HSM80" s="64"/>
      <c r="HSN80" s="64"/>
      <c r="HSO80" s="64"/>
      <c r="HSP80" s="64"/>
      <c r="HSQ80" s="64"/>
      <c r="HSR80" s="64"/>
      <c r="HSS80" s="64"/>
      <c r="HST80" s="64"/>
      <c r="HSU80" s="64"/>
      <c r="HSV80" s="64"/>
      <c r="HSW80" s="64"/>
      <c r="HSX80" s="64"/>
      <c r="HSY80" s="64"/>
      <c r="HSZ80" s="64"/>
      <c r="HTA80" s="64"/>
      <c r="HTB80" s="64"/>
      <c r="HTC80" s="64"/>
      <c r="HTD80" s="64"/>
      <c r="HTE80" s="64"/>
      <c r="HTF80" s="64"/>
      <c r="HTG80" s="64"/>
      <c r="HTH80" s="64"/>
      <c r="HTI80" s="64"/>
      <c r="HTJ80" s="64"/>
      <c r="HTK80" s="64"/>
      <c r="HTL80" s="64"/>
      <c r="HTM80" s="64"/>
      <c r="HTN80" s="64"/>
      <c r="HTO80" s="64"/>
      <c r="HTP80" s="64"/>
      <c r="HTQ80" s="64"/>
      <c r="HTR80" s="64"/>
      <c r="HTS80" s="64"/>
      <c r="HTT80" s="64"/>
      <c r="HTU80" s="64"/>
      <c r="HTV80" s="64"/>
      <c r="HTW80" s="64"/>
      <c r="HTX80" s="64"/>
      <c r="HTY80" s="64"/>
      <c r="HTZ80" s="64"/>
      <c r="HUA80" s="64"/>
      <c r="HUB80" s="64"/>
      <c r="HUC80" s="64"/>
      <c r="HUD80" s="64"/>
      <c r="HUE80" s="64"/>
      <c r="HUF80" s="64"/>
      <c r="HUG80" s="64"/>
      <c r="HUH80" s="64"/>
      <c r="HUI80" s="64"/>
      <c r="HUJ80" s="64"/>
      <c r="HUK80" s="64"/>
      <c r="HUL80" s="64"/>
      <c r="HUM80" s="64"/>
      <c r="HUN80" s="64"/>
      <c r="HUO80" s="64"/>
      <c r="HUP80" s="64"/>
      <c r="HUQ80" s="64"/>
      <c r="HUR80" s="64"/>
      <c r="HUS80" s="64"/>
      <c r="HUT80" s="64"/>
      <c r="HUU80" s="64"/>
      <c r="HUV80" s="64"/>
      <c r="HUW80" s="64"/>
      <c r="HUX80" s="64"/>
      <c r="HUY80" s="64"/>
      <c r="HUZ80" s="64"/>
      <c r="HVA80" s="64"/>
      <c r="HVB80" s="64"/>
      <c r="HVC80" s="64"/>
      <c r="HVD80" s="64"/>
      <c r="HVE80" s="64"/>
      <c r="HVF80" s="64"/>
      <c r="HVG80" s="64"/>
      <c r="HVH80" s="64"/>
      <c r="HVI80" s="64"/>
      <c r="HVJ80" s="64"/>
      <c r="HVK80" s="64"/>
      <c r="HVL80" s="64"/>
      <c r="HVM80" s="64"/>
      <c r="HVN80" s="64"/>
      <c r="HVO80" s="64"/>
      <c r="HVP80" s="64"/>
      <c r="HVQ80" s="64"/>
      <c r="HVR80" s="64"/>
      <c r="HVS80" s="64"/>
      <c r="HVT80" s="64"/>
      <c r="HVU80" s="64"/>
      <c r="HVV80" s="64"/>
      <c r="HVW80" s="64"/>
      <c r="HVX80" s="64"/>
      <c r="HVY80" s="64"/>
      <c r="HVZ80" s="64"/>
      <c r="HWA80" s="64"/>
      <c r="HWB80" s="64"/>
      <c r="HWC80" s="64"/>
      <c r="HWD80" s="64"/>
      <c r="HWE80" s="64"/>
      <c r="HWF80" s="64"/>
      <c r="HWG80" s="64"/>
      <c r="HWH80" s="64"/>
      <c r="HWI80" s="64"/>
      <c r="HWJ80" s="64"/>
      <c r="HWK80" s="64"/>
      <c r="HWL80" s="64"/>
      <c r="HWM80" s="64"/>
      <c r="HWN80" s="64"/>
      <c r="HWO80" s="64"/>
      <c r="HWP80" s="64"/>
      <c r="HWQ80" s="64"/>
      <c r="HWR80" s="64"/>
      <c r="HWS80" s="64"/>
      <c r="HWT80" s="64"/>
      <c r="HWU80" s="64"/>
      <c r="HWV80" s="64"/>
      <c r="HWW80" s="64"/>
      <c r="HWX80" s="64"/>
      <c r="HWY80" s="64"/>
      <c r="HWZ80" s="64"/>
      <c r="HXA80" s="64"/>
      <c r="HXB80" s="64"/>
      <c r="HXC80" s="64"/>
      <c r="HXD80" s="64"/>
      <c r="HXE80" s="64"/>
      <c r="HXF80" s="64"/>
      <c r="HXG80" s="64"/>
      <c r="HXH80" s="64"/>
      <c r="HXI80" s="64"/>
      <c r="HXJ80" s="64"/>
      <c r="HXK80" s="64"/>
      <c r="HXL80" s="64"/>
      <c r="HXM80" s="64"/>
      <c r="HXN80" s="64"/>
      <c r="HXO80" s="64"/>
      <c r="HXP80" s="64"/>
      <c r="HXQ80" s="64"/>
      <c r="HXR80" s="64"/>
      <c r="HXS80" s="64"/>
      <c r="HXT80" s="64"/>
      <c r="HXU80" s="64"/>
      <c r="HXV80" s="64"/>
      <c r="HXW80" s="64"/>
      <c r="HXX80" s="64"/>
      <c r="HXY80" s="64"/>
      <c r="HXZ80" s="64"/>
      <c r="HYA80" s="64"/>
      <c r="HYB80" s="64"/>
      <c r="HYC80" s="64"/>
      <c r="HYD80" s="64"/>
      <c r="HYE80" s="64"/>
      <c r="HYF80" s="64"/>
      <c r="HYG80" s="64"/>
      <c r="HYH80" s="64"/>
      <c r="HYI80" s="64"/>
      <c r="HYJ80" s="64"/>
      <c r="HYK80" s="64"/>
      <c r="HYL80" s="64"/>
      <c r="HYM80" s="64"/>
      <c r="HYN80" s="64"/>
      <c r="HYO80" s="64"/>
      <c r="HYP80" s="64"/>
      <c r="HYQ80" s="64"/>
      <c r="HYR80" s="64"/>
      <c r="HYS80" s="64"/>
      <c r="HYT80" s="64"/>
      <c r="HYU80" s="64"/>
      <c r="HYV80" s="64"/>
      <c r="HYW80" s="64"/>
      <c r="HYX80" s="64"/>
      <c r="HYY80" s="64"/>
      <c r="HYZ80" s="64"/>
      <c r="HZA80" s="64"/>
      <c r="HZB80" s="64"/>
      <c r="HZC80" s="64"/>
      <c r="HZD80" s="64"/>
      <c r="HZE80" s="64"/>
      <c r="HZF80" s="64"/>
      <c r="HZG80" s="64"/>
      <c r="HZH80" s="64"/>
      <c r="HZI80" s="64"/>
      <c r="HZJ80" s="64"/>
      <c r="HZK80" s="64"/>
      <c r="HZL80" s="64"/>
      <c r="HZM80" s="64"/>
      <c r="HZN80" s="64"/>
      <c r="HZO80" s="64"/>
      <c r="HZP80" s="64"/>
      <c r="HZQ80" s="64"/>
      <c r="HZR80" s="64"/>
      <c r="HZS80" s="64"/>
      <c r="HZT80" s="64"/>
      <c r="HZU80" s="64"/>
      <c r="HZV80" s="64"/>
      <c r="HZW80" s="64"/>
      <c r="HZX80" s="64"/>
      <c r="HZY80" s="64"/>
      <c r="HZZ80" s="64"/>
      <c r="IAA80" s="64"/>
      <c r="IAB80" s="64"/>
      <c r="IAC80" s="64"/>
      <c r="IAD80" s="64"/>
      <c r="IAE80" s="64"/>
      <c r="IAF80" s="64"/>
      <c r="IAG80" s="64"/>
      <c r="IAH80" s="64"/>
      <c r="IAI80" s="64"/>
      <c r="IAJ80" s="64"/>
      <c r="IAK80" s="64"/>
      <c r="IAL80" s="64"/>
      <c r="IAM80" s="64"/>
      <c r="IAN80" s="64"/>
      <c r="IAO80" s="64"/>
      <c r="IAP80" s="64"/>
      <c r="IAQ80" s="64"/>
      <c r="IAR80" s="64"/>
      <c r="IAS80" s="64"/>
      <c r="IAT80" s="64"/>
      <c r="IAU80" s="64"/>
      <c r="IAV80" s="64"/>
      <c r="IAW80" s="64"/>
      <c r="IAX80" s="64"/>
      <c r="IAY80" s="64"/>
      <c r="IAZ80" s="64"/>
      <c r="IBA80" s="64"/>
      <c r="IBB80" s="64"/>
      <c r="IBC80" s="64"/>
      <c r="IBD80" s="64"/>
      <c r="IBE80" s="64"/>
      <c r="IBF80" s="64"/>
      <c r="IBG80" s="64"/>
      <c r="IBH80" s="64"/>
      <c r="IBI80" s="64"/>
      <c r="IBJ80" s="64"/>
      <c r="IBK80" s="64"/>
      <c r="IBL80" s="64"/>
      <c r="IBM80" s="64"/>
      <c r="IBN80" s="64"/>
      <c r="IBO80" s="64"/>
      <c r="IBP80" s="64"/>
      <c r="IBQ80" s="64"/>
      <c r="IBR80" s="64"/>
      <c r="IBS80" s="64"/>
      <c r="IBT80" s="64"/>
      <c r="IBU80" s="64"/>
      <c r="IBV80" s="64"/>
      <c r="IBW80" s="64"/>
      <c r="IBX80" s="64"/>
      <c r="IBY80" s="64"/>
      <c r="IBZ80" s="64"/>
      <c r="ICA80" s="64"/>
      <c r="ICB80" s="64"/>
      <c r="ICC80" s="64"/>
      <c r="ICD80" s="64"/>
      <c r="ICE80" s="64"/>
      <c r="ICF80" s="64"/>
      <c r="ICG80" s="64"/>
      <c r="ICH80" s="64"/>
      <c r="ICI80" s="64"/>
      <c r="ICJ80" s="64"/>
      <c r="ICK80" s="64"/>
      <c r="ICL80" s="64"/>
      <c r="ICM80" s="64"/>
      <c r="ICN80" s="64"/>
      <c r="ICO80" s="64"/>
      <c r="ICP80" s="64"/>
      <c r="ICQ80" s="64"/>
      <c r="ICR80" s="64"/>
      <c r="ICS80" s="64"/>
      <c r="ICT80" s="64"/>
      <c r="ICU80" s="64"/>
      <c r="ICV80" s="64"/>
      <c r="ICW80" s="64"/>
      <c r="ICX80" s="64"/>
      <c r="ICY80" s="64"/>
      <c r="ICZ80" s="64"/>
      <c r="IDA80" s="64"/>
      <c r="IDB80" s="64"/>
      <c r="IDC80" s="64"/>
      <c r="IDD80" s="64"/>
      <c r="IDE80" s="64"/>
      <c r="IDF80" s="64"/>
      <c r="IDG80" s="64"/>
      <c r="IDH80" s="64"/>
      <c r="IDI80" s="64"/>
      <c r="IDJ80" s="64"/>
      <c r="IDK80" s="64"/>
      <c r="IDL80" s="64"/>
      <c r="IDM80" s="64"/>
      <c r="IDN80" s="64"/>
      <c r="IDO80" s="64"/>
      <c r="IDP80" s="64"/>
      <c r="IDQ80" s="64"/>
      <c r="IDR80" s="64"/>
      <c r="IDS80" s="64"/>
      <c r="IDT80" s="64"/>
      <c r="IDU80" s="64"/>
      <c r="IDV80" s="64"/>
      <c r="IDW80" s="64"/>
      <c r="IDX80" s="64"/>
      <c r="IDY80" s="64"/>
      <c r="IDZ80" s="64"/>
      <c r="IEA80" s="64"/>
      <c r="IEB80" s="64"/>
      <c r="IEC80" s="64"/>
      <c r="IED80" s="64"/>
      <c r="IEE80" s="64"/>
      <c r="IEF80" s="64"/>
      <c r="IEG80" s="64"/>
      <c r="IEH80" s="64"/>
      <c r="IEI80" s="64"/>
      <c r="IEJ80" s="64"/>
      <c r="IEK80" s="64"/>
      <c r="IEL80" s="64"/>
      <c r="IEM80" s="64"/>
      <c r="IEN80" s="64"/>
      <c r="IEO80" s="64"/>
      <c r="IEP80" s="64"/>
      <c r="IEQ80" s="64"/>
      <c r="IER80" s="64"/>
      <c r="IES80" s="64"/>
      <c r="IET80" s="64"/>
      <c r="IEU80" s="64"/>
      <c r="IEV80" s="64"/>
      <c r="IEW80" s="64"/>
      <c r="IEX80" s="64"/>
      <c r="IEY80" s="64"/>
      <c r="IEZ80" s="64"/>
      <c r="IFA80" s="64"/>
      <c r="IFB80" s="64"/>
      <c r="IFC80" s="64"/>
      <c r="IFD80" s="64"/>
      <c r="IFE80" s="64"/>
      <c r="IFF80" s="64"/>
      <c r="IFG80" s="64"/>
      <c r="IFH80" s="64"/>
      <c r="IFI80" s="64"/>
      <c r="IFJ80" s="64"/>
      <c r="IFK80" s="64"/>
      <c r="IFL80" s="64"/>
      <c r="IFM80" s="64"/>
      <c r="IFN80" s="64"/>
      <c r="IFO80" s="64"/>
      <c r="IFP80" s="64"/>
      <c r="IFQ80" s="64"/>
      <c r="IFR80" s="64"/>
      <c r="IFS80" s="64"/>
      <c r="IFT80" s="64"/>
      <c r="IFU80" s="64"/>
      <c r="IFV80" s="64"/>
      <c r="IFW80" s="64"/>
      <c r="IFX80" s="64"/>
      <c r="IFY80" s="64"/>
      <c r="IFZ80" s="64"/>
      <c r="IGA80" s="64"/>
      <c r="IGB80" s="64"/>
      <c r="IGC80" s="64"/>
      <c r="IGD80" s="64"/>
      <c r="IGE80" s="64"/>
      <c r="IGF80" s="64"/>
      <c r="IGG80" s="64"/>
      <c r="IGH80" s="64"/>
      <c r="IGI80" s="64"/>
      <c r="IGJ80" s="64"/>
      <c r="IGK80" s="64"/>
      <c r="IGL80" s="64"/>
      <c r="IGM80" s="64"/>
      <c r="IGN80" s="64"/>
      <c r="IGO80" s="64"/>
      <c r="IGP80" s="64"/>
      <c r="IGQ80" s="64"/>
      <c r="IGR80" s="64"/>
      <c r="IGS80" s="64"/>
      <c r="IGT80" s="64"/>
      <c r="IGU80" s="64"/>
      <c r="IGV80" s="64"/>
      <c r="IGW80" s="64"/>
      <c r="IGX80" s="64"/>
      <c r="IGY80" s="64"/>
      <c r="IGZ80" s="64"/>
      <c r="IHA80" s="64"/>
      <c r="IHB80" s="64"/>
      <c r="IHC80" s="64"/>
      <c r="IHD80" s="64"/>
      <c r="IHE80" s="64"/>
      <c r="IHF80" s="64"/>
      <c r="IHG80" s="64"/>
      <c r="IHH80" s="64"/>
      <c r="IHI80" s="64"/>
      <c r="IHJ80" s="64"/>
      <c r="IHK80" s="64"/>
      <c r="IHL80" s="64"/>
      <c r="IHM80" s="64"/>
      <c r="IHN80" s="64"/>
      <c r="IHO80" s="64"/>
      <c r="IHP80" s="64"/>
      <c r="IHQ80" s="64"/>
      <c r="IHR80" s="64"/>
      <c r="IHS80" s="64"/>
      <c r="IHT80" s="64"/>
      <c r="IHU80" s="64"/>
      <c r="IHV80" s="64"/>
      <c r="IHW80" s="64"/>
      <c r="IHX80" s="64"/>
      <c r="IHY80" s="64"/>
      <c r="IHZ80" s="64"/>
      <c r="IIA80" s="64"/>
      <c r="IIB80" s="64"/>
      <c r="IIC80" s="64"/>
      <c r="IID80" s="64"/>
      <c r="IIE80" s="64"/>
      <c r="IIF80" s="64"/>
      <c r="IIG80" s="64"/>
      <c r="IIH80" s="64"/>
      <c r="III80" s="64"/>
      <c r="IIJ80" s="64"/>
      <c r="IIK80" s="64"/>
      <c r="IIL80" s="64"/>
      <c r="IIM80" s="64"/>
      <c r="IIN80" s="64"/>
      <c r="IIO80" s="64"/>
      <c r="IIP80" s="64"/>
      <c r="IIQ80" s="64"/>
      <c r="IIR80" s="64"/>
      <c r="IIS80" s="64"/>
      <c r="IIT80" s="64"/>
      <c r="IIU80" s="64"/>
      <c r="IIV80" s="64"/>
      <c r="IIW80" s="64"/>
      <c r="IIX80" s="64"/>
      <c r="IIY80" s="64"/>
      <c r="IIZ80" s="64"/>
      <c r="IJA80" s="64"/>
      <c r="IJB80" s="64"/>
      <c r="IJC80" s="64"/>
      <c r="IJD80" s="64"/>
      <c r="IJE80" s="64"/>
      <c r="IJF80" s="64"/>
      <c r="IJG80" s="64"/>
      <c r="IJH80" s="64"/>
      <c r="IJI80" s="64"/>
      <c r="IJJ80" s="64"/>
      <c r="IJK80" s="64"/>
      <c r="IJL80" s="64"/>
      <c r="IJM80" s="64"/>
      <c r="IJN80" s="64"/>
      <c r="IJO80" s="64"/>
      <c r="IJP80" s="64"/>
      <c r="IJQ80" s="64"/>
      <c r="IJR80" s="64"/>
      <c r="IJS80" s="64"/>
      <c r="IJT80" s="64"/>
      <c r="IJU80" s="64"/>
      <c r="IJV80" s="64"/>
      <c r="IJW80" s="64"/>
      <c r="IJX80" s="64"/>
      <c r="IJY80" s="64"/>
      <c r="IJZ80" s="64"/>
      <c r="IKA80" s="64"/>
      <c r="IKB80" s="64"/>
      <c r="IKC80" s="64"/>
      <c r="IKD80" s="64"/>
      <c r="IKE80" s="64"/>
      <c r="IKF80" s="64"/>
      <c r="IKG80" s="64"/>
      <c r="IKH80" s="64"/>
      <c r="IKI80" s="64"/>
      <c r="IKJ80" s="64"/>
      <c r="IKK80" s="64"/>
      <c r="IKL80" s="64"/>
      <c r="IKM80" s="64"/>
      <c r="IKN80" s="64"/>
      <c r="IKO80" s="64"/>
      <c r="IKP80" s="64"/>
      <c r="IKQ80" s="64"/>
      <c r="IKR80" s="64"/>
      <c r="IKS80" s="64"/>
      <c r="IKT80" s="64"/>
      <c r="IKU80" s="64"/>
      <c r="IKV80" s="64"/>
      <c r="IKW80" s="64"/>
      <c r="IKX80" s="64"/>
      <c r="IKY80" s="64"/>
      <c r="IKZ80" s="64"/>
      <c r="ILA80" s="64"/>
      <c r="ILB80" s="64"/>
      <c r="ILC80" s="64"/>
      <c r="ILD80" s="64"/>
      <c r="ILE80" s="64"/>
      <c r="ILF80" s="64"/>
      <c r="ILG80" s="64"/>
      <c r="ILH80" s="64"/>
      <c r="ILI80" s="64"/>
      <c r="ILJ80" s="64"/>
      <c r="ILK80" s="64"/>
      <c r="ILL80" s="64"/>
      <c r="ILM80" s="64"/>
      <c r="ILN80" s="64"/>
      <c r="ILO80" s="64"/>
      <c r="ILP80" s="64"/>
      <c r="ILQ80" s="64"/>
      <c r="ILR80" s="64"/>
      <c r="ILS80" s="64"/>
      <c r="ILT80" s="64"/>
      <c r="ILU80" s="64"/>
      <c r="ILV80" s="64"/>
      <c r="ILW80" s="64"/>
      <c r="ILX80" s="64"/>
      <c r="ILY80" s="64"/>
      <c r="ILZ80" s="64"/>
      <c r="IMA80" s="64"/>
      <c r="IMB80" s="64"/>
      <c r="IMC80" s="64"/>
      <c r="IMD80" s="64"/>
      <c r="IME80" s="64"/>
      <c r="IMF80" s="64"/>
      <c r="IMG80" s="64"/>
      <c r="IMH80" s="64"/>
      <c r="IMI80" s="64"/>
      <c r="IMJ80" s="64"/>
      <c r="IMK80" s="64"/>
      <c r="IML80" s="64"/>
      <c r="IMM80" s="64"/>
      <c r="IMN80" s="64"/>
      <c r="IMO80" s="64"/>
      <c r="IMP80" s="64"/>
      <c r="IMQ80" s="64"/>
      <c r="IMR80" s="64"/>
      <c r="IMS80" s="64"/>
      <c r="IMT80" s="64"/>
      <c r="IMU80" s="64"/>
      <c r="IMV80" s="64"/>
      <c r="IMW80" s="64"/>
      <c r="IMX80" s="64"/>
      <c r="IMY80" s="64"/>
      <c r="IMZ80" s="64"/>
      <c r="INA80" s="64"/>
      <c r="INB80" s="64"/>
      <c r="INC80" s="64"/>
      <c r="IND80" s="64"/>
      <c r="INE80" s="64"/>
      <c r="INF80" s="64"/>
      <c r="ING80" s="64"/>
      <c r="INH80" s="64"/>
      <c r="INI80" s="64"/>
      <c r="INJ80" s="64"/>
      <c r="INK80" s="64"/>
      <c r="INL80" s="64"/>
      <c r="INM80" s="64"/>
      <c r="INN80" s="64"/>
      <c r="INO80" s="64"/>
      <c r="INP80" s="64"/>
      <c r="INQ80" s="64"/>
      <c r="INR80" s="64"/>
      <c r="INS80" s="64"/>
      <c r="INT80" s="64"/>
      <c r="INU80" s="64"/>
      <c r="INV80" s="64"/>
      <c r="INW80" s="64"/>
      <c r="INX80" s="64"/>
      <c r="INY80" s="64"/>
      <c r="INZ80" s="64"/>
      <c r="IOA80" s="64"/>
      <c r="IOB80" s="64"/>
      <c r="IOC80" s="64"/>
      <c r="IOD80" s="64"/>
      <c r="IOE80" s="64"/>
      <c r="IOF80" s="64"/>
      <c r="IOG80" s="64"/>
      <c r="IOH80" s="64"/>
      <c r="IOI80" s="64"/>
      <c r="IOJ80" s="64"/>
      <c r="IOK80" s="64"/>
      <c r="IOL80" s="64"/>
      <c r="IOM80" s="64"/>
      <c r="ION80" s="64"/>
      <c r="IOO80" s="64"/>
      <c r="IOP80" s="64"/>
      <c r="IOQ80" s="64"/>
      <c r="IOR80" s="64"/>
      <c r="IOS80" s="64"/>
      <c r="IOT80" s="64"/>
      <c r="IOU80" s="64"/>
      <c r="IOV80" s="64"/>
      <c r="IOW80" s="64"/>
      <c r="IOX80" s="64"/>
      <c r="IOY80" s="64"/>
      <c r="IOZ80" s="64"/>
      <c r="IPA80" s="64"/>
      <c r="IPB80" s="64"/>
      <c r="IPC80" s="64"/>
      <c r="IPD80" s="64"/>
      <c r="IPE80" s="64"/>
      <c r="IPF80" s="64"/>
      <c r="IPG80" s="64"/>
      <c r="IPH80" s="64"/>
      <c r="IPI80" s="64"/>
      <c r="IPJ80" s="64"/>
      <c r="IPK80" s="64"/>
      <c r="IPL80" s="64"/>
      <c r="IPM80" s="64"/>
      <c r="IPN80" s="64"/>
      <c r="IPO80" s="64"/>
      <c r="IPP80" s="64"/>
      <c r="IPQ80" s="64"/>
      <c r="IPR80" s="64"/>
      <c r="IPS80" s="64"/>
      <c r="IPT80" s="64"/>
      <c r="IPU80" s="64"/>
      <c r="IPV80" s="64"/>
      <c r="IPW80" s="64"/>
      <c r="IPX80" s="64"/>
      <c r="IPY80" s="64"/>
      <c r="IPZ80" s="64"/>
      <c r="IQA80" s="64"/>
      <c r="IQB80" s="64"/>
      <c r="IQC80" s="64"/>
      <c r="IQD80" s="64"/>
      <c r="IQE80" s="64"/>
      <c r="IQF80" s="64"/>
      <c r="IQG80" s="64"/>
      <c r="IQH80" s="64"/>
      <c r="IQI80" s="64"/>
      <c r="IQJ80" s="64"/>
      <c r="IQK80" s="64"/>
      <c r="IQL80" s="64"/>
      <c r="IQM80" s="64"/>
      <c r="IQN80" s="64"/>
      <c r="IQO80" s="64"/>
      <c r="IQP80" s="64"/>
      <c r="IQQ80" s="64"/>
      <c r="IQR80" s="64"/>
      <c r="IQS80" s="64"/>
      <c r="IQT80" s="64"/>
      <c r="IQU80" s="64"/>
      <c r="IQV80" s="64"/>
      <c r="IQW80" s="64"/>
      <c r="IQX80" s="64"/>
      <c r="IQY80" s="64"/>
      <c r="IQZ80" s="64"/>
      <c r="IRA80" s="64"/>
      <c r="IRB80" s="64"/>
      <c r="IRC80" s="64"/>
      <c r="IRD80" s="64"/>
      <c r="IRE80" s="64"/>
      <c r="IRF80" s="64"/>
      <c r="IRG80" s="64"/>
      <c r="IRH80" s="64"/>
      <c r="IRI80" s="64"/>
      <c r="IRJ80" s="64"/>
      <c r="IRK80" s="64"/>
      <c r="IRL80" s="64"/>
      <c r="IRM80" s="64"/>
      <c r="IRN80" s="64"/>
      <c r="IRO80" s="64"/>
      <c r="IRP80" s="64"/>
      <c r="IRQ80" s="64"/>
      <c r="IRR80" s="64"/>
      <c r="IRS80" s="64"/>
      <c r="IRT80" s="64"/>
      <c r="IRU80" s="64"/>
      <c r="IRV80" s="64"/>
      <c r="IRW80" s="64"/>
      <c r="IRX80" s="64"/>
      <c r="IRY80" s="64"/>
      <c r="IRZ80" s="64"/>
      <c r="ISA80" s="64"/>
      <c r="ISB80" s="64"/>
      <c r="ISC80" s="64"/>
      <c r="ISD80" s="64"/>
      <c r="ISE80" s="64"/>
      <c r="ISF80" s="64"/>
      <c r="ISG80" s="64"/>
      <c r="ISH80" s="64"/>
      <c r="ISI80" s="64"/>
      <c r="ISJ80" s="64"/>
      <c r="ISK80" s="64"/>
      <c r="ISL80" s="64"/>
      <c r="ISM80" s="64"/>
      <c r="ISN80" s="64"/>
      <c r="ISO80" s="64"/>
      <c r="ISP80" s="64"/>
      <c r="ISQ80" s="64"/>
      <c r="ISR80" s="64"/>
      <c r="ISS80" s="64"/>
      <c r="IST80" s="64"/>
      <c r="ISU80" s="64"/>
      <c r="ISV80" s="64"/>
      <c r="ISW80" s="64"/>
      <c r="ISX80" s="64"/>
      <c r="ISY80" s="64"/>
      <c r="ISZ80" s="64"/>
      <c r="ITA80" s="64"/>
      <c r="ITB80" s="64"/>
      <c r="ITC80" s="64"/>
      <c r="ITD80" s="64"/>
      <c r="ITE80" s="64"/>
      <c r="ITF80" s="64"/>
      <c r="ITG80" s="64"/>
      <c r="ITH80" s="64"/>
      <c r="ITI80" s="64"/>
      <c r="ITJ80" s="64"/>
      <c r="ITK80" s="64"/>
      <c r="ITL80" s="64"/>
      <c r="ITM80" s="64"/>
      <c r="ITN80" s="64"/>
      <c r="ITO80" s="64"/>
      <c r="ITP80" s="64"/>
      <c r="ITQ80" s="64"/>
      <c r="ITR80" s="64"/>
      <c r="ITS80" s="64"/>
      <c r="ITT80" s="64"/>
      <c r="ITU80" s="64"/>
      <c r="ITV80" s="64"/>
      <c r="ITW80" s="64"/>
      <c r="ITX80" s="64"/>
      <c r="ITY80" s="64"/>
      <c r="ITZ80" s="64"/>
      <c r="IUA80" s="64"/>
      <c r="IUB80" s="64"/>
      <c r="IUC80" s="64"/>
      <c r="IUD80" s="64"/>
      <c r="IUE80" s="64"/>
      <c r="IUF80" s="64"/>
      <c r="IUG80" s="64"/>
      <c r="IUH80" s="64"/>
      <c r="IUI80" s="64"/>
      <c r="IUJ80" s="64"/>
      <c r="IUK80" s="64"/>
      <c r="IUL80" s="64"/>
      <c r="IUM80" s="64"/>
      <c r="IUN80" s="64"/>
      <c r="IUO80" s="64"/>
      <c r="IUP80" s="64"/>
      <c r="IUQ80" s="64"/>
      <c r="IUR80" s="64"/>
      <c r="IUS80" s="64"/>
      <c r="IUT80" s="64"/>
      <c r="IUU80" s="64"/>
      <c r="IUV80" s="64"/>
      <c r="IUW80" s="64"/>
      <c r="IUX80" s="64"/>
      <c r="IUY80" s="64"/>
      <c r="IUZ80" s="64"/>
      <c r="IVA80" s="64"/>
      <c r="IVB80" s="64"/>
      <c r="IVC80" s="64"/>
      <c r="IVD80" s="64"/>
      <c r="IVE80" s="64"/>
      <c r="IVF80" s="64"/>
      <c r="IVG80" s="64"/>
      <c r="IVH80" s="64"/>
      <c r="IVI80" s="64"/>
      <c r="IVJ80" s="64"/>
      <c r="IVK80" s="64"/>
      <c r="IVL80" s="64"/>
      <c r="IVM80" s="64"/>
      <c r="IVN80" s="64"/>
      <c r="IVO80" s="64"/>
      <c r="IVP80" s="64"/>
      <c r="IVQ80" s="64"/>
      <c r="IVR80" s="64"/>
      <c r="IVS80" s="64"/>
      <c r="IVT80" s="64"/>
      <c r="IVU80" s="64"/>
      <c r="IVV80" s="64"/>
      <c r="IVW80" s="64"/>
      <c r="IVX80" s="64"/>
      <c r="IVY80" s="64"/>
      <c r="IVZ80" s="64"/>
      <c r="IWA80" s="64"/>
      <c r="IWB80" s="64"/>
      <c r="IWC80" s="64"/>
      <c r="IWD80" s="64"/>
      <c r="IWE80" s="64"/>
      <c r="IWF80" s="64"/>
      <c r="IWG80" s="64"/>
      <c r="IWH80" s="64"/>
      <c r="IWI80" s="64"/>
      <c r="IWJ80" s="64"/>
      <c r="IWK80" s="64"/>
      <c r="IWL80" s="64"/>
      <c r="IWM80" s="64"/>
      <c r="IWN80" s="64"/>
      <c r="IWO80" s="64"/>
      <c r="IWP80" s="64"/>
      <c r="IWQ80" s="64"/>
      <c r="IWR80" s="64"/>
      <c r="IWS80" s="64"/>
      <c r="IWT80" s="64"/>
      <c r="IWU80" s="64"/>
      <c r="IWV80" s="64"/>
      <c r="IWW80" s="64"/>
      <c r="IWX80" s="64"/>
      <c r="IWY80" s="64"/>
      <c r="IWZ80" s="64"/>
      <c r="IXA80" s="64"/>
      <c r="IXB80" s="64"/>
      <c r="IXC80" s="64"/>
      <c r="IXD80" s="64"/>
      <c r="IXE80" s="64"/>
      <c r="IXF80" s="64"/>
      <c r="IXG80" s="64"/>
      <c r="IXH80" s="64"/>
      <c r="IXI80" s="64"/>
      <c r="IXJ80" s="64"/>
      <c r="IXK80" s="64"/>
      <c r="IXL80" s="64"/>
      <c r="IXM80" s="64"/>
      <c r="IXN80" s="64"/>
      <c r="IXO80" s="64"/>
      <c r="IXP80" s="64"/>
      <c r="IXQ80" s="64"/>
      <c r="IXR80" s="64"/>
      <c r="IXS80" s="64"/>
      <c r="IXT80" s="64"/>
      <c r="IXU80" s="64"/>
      <c r="IXV80" s="64"/>
      <c r="IXW80" s="64"/>
      <c r="IXX80" s="64"/>
      <c r="IXY80" s="64"/>
      <c r="IXZ80" s="64"/>
      <c r="IYA80" s="64"/>
      <c r="IYB80" s="64"/>
      <c r="IYC80" s="64"/>
      <c r="IYD80" s="64"/>
      <c r="IYE80" s="64"/>
      <c r="IYF80" s="64"/>
      <c r="IYG80" s="64"/>
      <c r="IYH80" s="64"/>
      <c r="IYI80" s="64"/>
      <c r="IYJ80" s="64"/>
      <c r="IYK80" s="64"/>
      <c r="IYL80" s="64"/>
      <c r="IYM80" s="64"/>
      <c r="IYN80" s="64"/>
      <c r="IYO80" s="64"/>
      <c r="IYP80" s="64"/>
      <c r="IYQ80" s="64"/>
      <c r="IYR80" s="64"/>
      <c r="IYS80" s="64"/>
      <c r="IYT80" s="64"/>
      <c r="IYU80" s="64"/>
      <c r="IYV80" s="64"/>
      <c r="IYW80" s="64"/>
      <c r="IYX80" s="64"/>
      <c r="IYY80" s="64"/>
      <c r="IYZ80" s="64"/>
      <c r="IZA80" s="64"/>
      <c r="IZB80" s="64"/>
      <c r="IZC80" s="64"/>
      <c r="IZD80" s="64"/>
      <c r="IZE80" s="64"/>
      <c r="IZF80" s="64"/>
      <c r="IZG80" s="64"/>
      <c r="IZH80" s="64"/>
      <c r="IZI80" s="64"/>
      <c r="IZJ80" s="64"/>
      <c r="IZK80" s="64"/>
      <c r="IZL80" s="64"/>
      <c r="IZM80" s="64"/>
      <c r="IZN80" s="64"/>
      <c r="IZO80" s="64"/>
      <c r="IZP80" s="64"/>
      <c r="IZQ80" s="64"/>
      <c r="IZR80" s="64"/>
      <c r="IZS80" s="64"/>
      <c r="IZT80" s="64"/>
      <c r="IZU80" s="64"/>
      <c r="IZV80" s="64"/>
      <c r="IZW80" s="64"/>
      <c r="IZX80" s="64"/>
      <c r="IZY80" s="64"/>
      <c r="IZZ80" s="64"/>
      <c r="JAA80" s="64"/>
      <c r="JAB80" s="64"/>
      <c r="JAC80" s="64"/>
      <c r="JAD80" s="64"/>
      <c r="JAE80" s="64"/>
      <c r="JAF80" s="64"/>
      <c r="JAG80" s="64"/>
      <c r="JAH80" s="64"/>
      <c r="JAI80" s="64"/>
      <c r="JAJ80" s="64"/>
      <c r="JAK80" s="64"/>
      <c r="JAL80" s="64"/>
      <c r="JAM80" s="64"/>
      <c r="JAN80" s="64"/>
      <c r="JAO80" s="64"/>
      <c r="JAP80" s="64"/>
      <c r="JAQ80" s="64"/>
      <c r="JAR80" s="64"/>
      <c r="JAS80" s="64"/>
      <c r="JAT80" s="64"/>
      <c r="JAU80" s="64"/>
      <c r="JAV80" s="64"/>
      <c r="JAW80" s="64"/>
      <c r="JAX80" s="64"/>
      <c r="JAY80" s="64"/>
      <c r="JAZ80" s="64"/>
      <c r="JBA80" s="64"/>
      <c r="JBB80" s="64"/>
      <c r="JBC80" s="64"/>
      <c r="JBD80" s="64"/>
      <c r="JBE80" s="64"/>
      <c r="JBF80" s="64"/>
      <c r="JBG80" s="64"/>
      <c r="JBH80" s="64"/>
      <c r="JBI80" s="64"/>
      <c r="JBJ80" s="64"/>
      <c r="JBK80" s="64"/>
      <c r="JBL80" s="64"/>
      <c r="JBM80" s="64"/>
      <c r="JBN80" s="64"/>
      <c r="JBO80" s="64"/>
      <c r="JBP80" s="64"/>
      <c r="JBQ80" s="64"/>
      <c r="JBR80" s="64"/>
      <c r="JBS80" s="64"/>
      <c r="JBT80" s="64"/>
      <c r="JBU80" s="64"/>
      <c r="JBV80" s="64"/>
      <c r="JBW80" s="64"/>
      <c r="JBX80" s="64"/>
      <c r="JBY80" s="64"/>
      <c r="JBZ80" s="64"/>
      <c r="JCA80" s="64"/>
      <c r="JCB80" s="64"/>
      <c r="JCC80" s="64"/>
      <c r="JCD80" s="64"/>
      <c r="JCE80" s="64"/>
      <c r="JCF80" s="64"/>
      <c r="JCG80" s="64"/>
      <c r="JCH80" s="64"/>
      <c r="JCI80" s="64"/>
      <c r="JCJ80" s="64"/>
      <c r="JCK80" s="64"/>
      <c r="JCL80" s="64"/>
      <c r="JCM80" s="64"/>
      <c r="JCN80" s="64"/>
      <c r="JCO80" s="64"/>
      <c r="JCP80" s="64"/>
      <c r="JCQ80" s="64"/>
      <c r="JCR80" s="64"/>
      <c r="JCS80" s="64"/>
      <c r="JCT80" s="64"/>
      <c r="JCU80" s="64"/>
      <c r="JCV80" s="64"/>
      <c r="JCW80" s="64"/>
      <c r="JCX80" s="64"/>
      <c r="JCY80" s="64"/>
      <c r="JCZ80" s="64"/>
      <c r="JDA80" s="64"/>
      <c r="JDB80" s="64"/>
      <c r="JDC80" s="64"/>
      <c r="JDD80" s="64"/>
      <c r="JDE80" s="64"/>
      <c r="JDF80" s="64"/>
      <c r="JDG80" s="64"/>
      <c r="JDH80" s="64"/>
      <c r="JDI80" s="64"/>
      <c r="JDJ80" s="64"/>
      <c r="JDK80" s="64"/>
      <c r="JDL80" s="64"/>
      <c r="JDM80" s="64"/>
      <c r="JDN80" s="64"/>
      <c r="JDO80" s="64"/>
      <c r="JDP80" s="64"/>
      <c r="JDQ80" s="64"/>
      <c r="JDR80" s="64"/>
      <c r="JDS80" s="64"/>
      <c r="JDT80" s="64"/>
      <c r="JDU80" s="64"/>
      <c r="JDV80" s="64"/>
      <c r="JDW80" s="64"/>
      <c r="JDX80" s="64"/>
      <c r="JDY80" s="64"/>
      <c r="JDZ80" s="64"/>
      <c r="JEA80" s="64"/>
      <c r="JEB80" s="64"/>
      <c r="JEC80" s="64"/>
      <c r="JED80" s="64"/>
      <c r="JEE80" s="64"/>
      <c r="JEF80" s="64"/>
      <c r="JEG80" s="64"/>
      <c r="JEH80" s="64"/>
      <c r="JEI80" s="64"/>
      <c r="JEJ80" s="64"/>
      <c r="JEK80" s="64"/>
      <c r="JEL80" s="64"/>
      <c r="JEM80" s="64"/>
      <c r="JEN80" s="64"/>
      <c r="JEO80" s="64"/>
      <c r="JEP80" s="64"/>
      <c r="JEQ80" s="64"/>
      <c r="JER80" s="64"/>
      <c r="JES80" s="64"/>
      <c r="JET80" s="64"/>
      <c r="JEU80" s="64"/>
      <c r="JEV80" s="64"/>
      <c r="JEW80" s="64"/>
      <c r="JEX80" s="64"/>
      <c r="JEY80" s="64"/>
      <c r="JEZ80" s="64"/>
      <c r="JFA80" s="64"/>
      <c r="JFB80" s="64"/>
      <c r="JFC80" s="64"/>
      <c r="JFD80" s="64"/>
      <c r="JFE80" s="64"/>
      <c r="JFF80" s="64"/>
      <c r="JFG80" s="64"/>
      <c r="JFH80" s="64"/>
      <c r="JFI80" s="64"/>
      <c r="JFJ80" s="64"/>
      <c r="JFK80" s="64"/>
      <c r="JFL80" s="64"/>
      <c r="JFM80" s="64"/>
      <c r="JFN80" s="64"/>
      <c r="JFO80" s="64"/>
      <c r="JFP80" s="64"/>
      <c r="JFQ80" s="64"/>
      <c r="JFR80" s="64"/>
      <c r="JFS80" s="64"/>
      <c r="JFT80" s="64"/>
      <c r="JFU80" s="64"/>
      <c r="JFV80" s="64"/>
      <c r="JFW80" s="64"/>
      <c r="JFX80" s="64"/>
      <c r="JFY80" s="64"/>
      <c r="JFZ80" s="64"/>
      <c r="JGA80" s="64"/>
      <c r="JGB80" s="64"/>
      <c r="JGC80" s="64"/>
      <c r="JGD80" s="64"/>
      <c r="JGE80" s="64"/>
      <c r="JGF80" s="64"/>
      <c r="JGG80" s="64"/>
      <c r="JGH80" s="64"/>
      <c r="JGI80" s="64"/>
      <c r="JGJ80" s="64"/>
      <c r="JGK80" s="64"/>
      <c r="JGL80" s="64"/>
      <c r="JGM80" s="64"/>
      <c r="JGN80" s="64"/>
      <c r="JGO80" s="64"/>
      <c r="JGP80" s="64"/>
      <c r="JGQ80" s="64"/>
      <c r="JGR80" s="64"/>
      <c r="JGS80" s="64"/>
      <c r="JGT80" s="64"/>
      <c r="JGU80" s="64"/>
      <c r="JGV80" s="64"/>
      <c r="JGW80" s="64"/>
      <c r="JGX80" s="64"/>
      <c r="JGY80" s="64"/>
      <c r="JGZ80" s="64"/>
      <c r="JHA80" s="64"/>
      <c r="JHB80" s="64"/>
      <c r="JHC80" s="64"/>
      <c r="JHD80" s="64"/>
      <c r="JHE80" s="64"/>
      <c r="JHF80" s="64"/>
      <c r="JHG80" s="64"/>
      <c r="JHH80" s="64"/>
      <c r="JHI80" s="64"/>
      <c r="JHJ80" s="64"/>
      <c r="JHK80" s="64"/>
      <c r="JHL80" s="64"/>
      <c r="JHM80" s="64"/>
      <c r="JHN80" s="64"/>
      <c r="JHO80" s="64"/>
      <c r="JHP80" s="64"/>
      <c r="JHQ80" s="64"/>
      <c r="JHR80" s="64"/>
      <c r="JHS80" s="64"/>
      <c r="JHT80" s="64"/>
      <c r="JHU80" s="64"/>
      <c r="JHV80" s="64"/>
      <c r="JHW80" s="64"/>
      <c r="JHX80" s="64"/>
      <c r="JHY80" s="64"/>
      <c r="JHZ80" s="64"/>
      <c r="JIA80" s="64"/>
      <c r="JIB80" s="64"/>
      <c r="JIC80" s="64"/>
      <c r="JID80" s="64"/>
      <c r="JIE80" s="64"/>
      <c r="JIF80" s="64"/>
      <c r="JIG80" s="64"/>
      <c r="JIH80" s="64"/>
      <c r="JII80" s="64"/>
      <c r="JIJ80" s="64"/>
      <c r="JIK80" s="64"/>
      <c r="JIL80" s="64"/>
      <c r="JIM80" s="64"/>
      <c r="JIN80" s="64"/>
      <c r="JIO80" s="64"/>
      <c r="JIP80" s="64"/>
      <c r="JIQ80" s="64"/>
      <c r="JIR80" s="64"/>
      <c r="JIS80" s="64"/>
      <c r="JIT80" s="64"/>
      <c r="JIU80" s="64"/>
      <c r="JIV80" s="64"/>
      <c r="JIW80" s="64"/>
      <c r="JIX80" s="64"/>
      <c r="JIY80" s="64"/>
      <c r="JIZ80" s="64"/>
      <c r="JJA80" s="64"/>
      <c r="JJB80" s="64"/>
      <c r="JJC80" s="64"/>
      <c r="JJD80" s="64"/>
      <c r="JJE80" s="64"/>
      <c r="JJF80" s="64"/>
      <c r="JJG80" s="64"/>
      <c r="JJH80" s="64"/>
      <c r="JJI80" s="64"/>
      <c r="JJJ80" s="64"/>
      <c r="JJK80" s="64"/>
      <c r="JJL80" s="64"/>
      <c r="JJM80" s="64"/>
      <c r="JJN80" s="64"/>
      <c r="JJO80" s="64"/>
      <c r="JJP80" s="64"/>
      <c r="JJQ80" s="64"/>
      <c r="JJR80" s="64"/>
      <c r="JJS80" s="64"/>
      <c r="JJT80" s="64"/>
      <c r="JJU80" s="64"/>
      <c r="JJV80" s="64"/>
      <c r="JJW80" s="64"/>
      <c r="JJX80" s="64"/>
      <c r="JJY80" s="64"/>
      <c r="JJZ80" s="64"/>
      <c r="JKA80" s="64"/>
      <c r="JKB80" s="64"/>
      <c r="JKC80" s="64"/>
      <c r="JKD80" s="64"/>
      <c r="JKE80" s="64"/>
      <c r="JKF80" s="64"/>
      <c r="JKG80" s="64"/>
      <c r="JKH80" s="64"/>
      <c r="JKI80" s="64"/>
      <c r="JKJ80" s="64"/>
      <c r="JKK80" s="64"/>
      <c r="JKL80" s="64"/>
      <c r="JKM80" s="64"/>
      <c r="JKN80" s="64"/>
      <c r="JKO80" s="64"/>
      <c r="JKP80" s="64"/>
      <c r="JKQ80" s="64"/>
      <c r="JKR80" s="64"/>
      <c r="JKS80" s="64"/>
      <c r="JKT80" s="64"/>
      <c r="JKU80" s="64"/>
      <c r="JKV80" s="64"/>
      <c r="JKW80" s="64"/>
      <c r="JKX80" s="64"/>
      <c r="JKY80" s="64"/>
      <c r="JKZ80" s="64"/>
      <c r="JLA80" s="64"/>
      <c r="JLB80" s="64"/>
      <c r="JLC80" s="64"/>
      <c r="JLD80" s="64"/>
      <c r="JLE80" s="64"/>
      <c r="JLF80" s="64"/>
      <c r="JLG80" s="64"/>
      <c r="JLH80" s="64"/>
      <c r="JLI80" s="64"/>
      <c r="JLJ80" s="64"/>
      <c r="JLK80" s="64"/>
      <c r="JLL80" s="64"/>
      <c r="JLM80" s="64"/>
      <c r="JLN80" s="64"/>
      <c r="JLO80" s="64"/>
      <c r="JLP80" s="64"/>
      <c r="JLQ80" s="64"/>
      <c r="JLR80" s="64"/>
      <c r="JLS80" s="64"/>
      <c r="JLT80" s="64"/>
      <c r="JLU80" s="64"/>
      <c r="JLV80" s="64"/>
      <c r="JLW80" s="64"/>
      <c r="JLX80" s="64"/>
      <c r="JLY80" s="64"/>
      <c r="JLZ80" s="64"/>
      <c r="JMA80" s="64"/>
      <c r="JMB80" s="64"/>
      <c r="JMC80" s="64"/>
      <c r="JMD80" s="64"/>
      <c r="JME80" s="64"/>
      <c r="JMF80" s="64"/>
      <c r="JMG80" s="64"/>
      <c r="JMH80" s="64"/>
      <c r="JMI80" s="64"/>
      <c r="JMJ80" s="64"/>
      <c r="JMK80" s="64"/>
      <c r="JML80" s="64"/>
      <c r="JMM80" s="64"/>
      <c r="JMN80" s="64"/>
      <c r="JMO80" s="64"/>
      <c r="JMP80" s="64"/>
      <c r="JMQ80" s="64"/>
      <c r="JMR80" s="64"/>
      <c r="JMS80" s="64"/>
      <c r="JMT80" s="64"/>
      <c r="JMU80" s="64"/>
      <c r="JMV80" s="64"/>
      <c r="JMW80" s="64"/>
      <c r="JMX80" s="64"/>
      <c r="JMY80" s="64"/>
      <c r="JMZ80" s="64"/>
      <c r="JNA80" s="64"/>
      <c r="JNB80" s="64"/>
      <c r="JNC80" s="64"/>
      <c r="JND80" s="64"/>
      <c r="JNE80" s="64"/>
      <c r="JNF80" s="64"/>
      <c r="JNG80" s="64"/>
      <c r="JNH80" s="64"/>
      <c r="JNI80" s="64"/>
      <c r="JNJ80" s="64"/>
      <c r="JNK80" s="64"/>
      <c r="JNL80" s="64"/>
      <c r="JNM80" s="64"/>
      <c r="JNN80" s="64"/>
      <c r="JNO80" s="64"/>
      <c r="JNP80" s="64"/>
      <c r="JNQ80" s="64"/>
      <c r="JNR80" s="64"/>
      <c r="JNS80" s="64"/>
      <c r="JNT80" s="64"/>
      <c r="JNU80" s="64"/>
      <c r="JNV80" s="64"/>
      <c r="JNW80" s="64"/>
      <c r="JNX80" s="64"/>
      <c r="JNY80" s="64"/>
      <c r="JNZ80" s="64"/>
      <c r="JOA80" s="64"/>
      <c r="JOB80" s="64"/>
      <c r="JOC80" s="64"/>
      <c r="JOD80" s="64"/>
      <c r="JOE80" s="64"/>
      <c r="JOF80" s="64"/>
      <c r="JOG80" s="64"/>
      <c r="JOH80" s="64"/>
      <c r="JOI80" s="64"/>
      <c r="JOJ80" s="64"/>
      <c r="JOK80" s="64"/>
      <c r="JOL80" s="64"/>
      <c r="JOM80" s="64"/>
      <c r="JON80" s="64"/>
      <c r="JOO80" s="64"/>
      <c r="JOP80" s="64"/>
      <c r="JOQ80" s="64"/>
      <c r="JOR80" s="64"/>
      <c r="JOS80" s="64"/>
      <c r="JOT80" s="64"/>
      <c r="JOU80" s="64"/>
      <c r="JOV80" s="64"/>
      <c r="JOW80" s="64"/>
      <c r="JOX80" s="64"/>
      <c r="JOY80" s="64"/>
      <c r="JOZ80" s="64"/>
      <c r="JPA80" s="64"/>
      <c r="JPB80" s="64"/>
      <c r="JPC80" s="64"/>
      <c r="JPD80" s="64"/>
      <c r="JPE80" s="64"/>
      <c r="JPF80" s="64"/>
      <c r="JPG80" s="64"/>
      <c r="JPH80" s="64"/>
      <c r="JPI80" s="64"/>
      <c r="JPJ80" s="64"/>
      <c r="JPK80" s="64"/>
      <c r="JPL80" s="64"/>
      <c r="JPM80" s="64"/>
      <c r="JPN80" s="64"/>
      <c r="JPO80" s="64"/>
      <c r="JPP80" s="64"/>
      <c r="JPQ80" s="64"/>
      <c r="JPR80" s="64"/>
      <c r="JPS80" s="64"/>
      <c r="JPT80" s="64"/>
      <c r="JPU80" s="64"/>
      <c r="JPV80" s="64"/>
      <c r="JPW80" s="64"/>
      <c r="JPX80" s="64"/>
      <c r="JPY80" s="64"/>
      <c r="JPZ80" s="64"/>
      <c r="JQA80" s="64"/>
      <c r="JQB80" s="64"/>
      <c r="JQC80" s="64"/>
      <c r="JQD80" s="64"/>
      <c r="JQE80" s="64"/>
      <c r="JQF80" s="64"/>
      <c r="JQG80" s="64"/>
      <c r="JQH80" s="64"/>
      <c r="JQI80" s="64"/>
      <c r="JQJ80" s="64"/>
      <c r="JQK80" s="64"/>
      <c r="JQL80" s="64"/>
      <c r="JQM80" s="64"/>
      <c r="JQN80" s="64"/>
      <c r="JQO80" s="64"/>
      <c r="JQP80" s="64"/>
      <c r="JQQ80" s="64"/>
      <c r="JQR80" s="64"/>
      <c r="JQS80" s="64"/>
      <c r="JQT80" s="64"/>
      <c r="JQU80" s="64"/>
      <c r="JQV80" s="64"/>
      <c r="JQW80" s="64"/>
      <c r="JQX80" s="64"/>
      <c r="JQY80" s="64"/>
      <c r="JQZ80" s="64"/>
      <c r="JRA80" s="64"/>
      <c r="JRB80" s="64"/>
      <c r="JRC80" s="64"/>
      <c r="JRD80" s="64"/>
      <c r="JRE80" s="64"/>
      <c r="JRF80" s="64"/>
      <c r="JRG80" s="64"/>
      <c r="JRH80" s="64"/>
      <c r="JRI80" s="64"/>
      <c r="JRJ80" s="64"/>
      <c r="JRK80" s="64"/>
      <c r="JRL80" s="64"/>
      <c r="JRM80" s="64"/>
      <c r="JRN80" s="64"/>
      <c r="JRO80" s="64"/>
      <c r="JRP80" s="64"/>
      <c r="JRQ80" s="64"/>
      <c r="JRR80" s="64"/>
      <c r="JRS80" s="64"/>
      <c r="JRT80" s="64"/>
      <c r="JRU80" s="64"/>
      <c r="JRV80" s="64"/>
      <c r="JRW80" s="64"/>
      <c r="JRX80" s="64"/>
      <c r="JRY80" s="64"/>
      <c r="JRZ80" s="64"/>
      <c r="JSA80" s="64"/>
      <c r="JSB80" s="64"/>
      <c r="JSC80" s="64"/>
      <c r="JSD80" s="64"/>
      <c r="JSE80" s="64"/>
      <c r="JSF80" s="64"/>
      <c r="JSG80" s="64"/>
      <c r="JSH80" s="64"/>
      <c r="JSI80" s="64"/>
      <c r="JSJ80" s="64"/>
      <c r="JSK80" s="64"/>
      <c r="JSL80" s="64"/>
      <c r="JSM80" s="64"/>
      <c r="JSN80" s="64"/>
      <c r="JSO80" s="64"/>
      <c r="JSP80" s="64"/>
      <c r="JSQ80" s="64"/>
      <c r="JSR80" s="64"/>
      <c r="JSS80" s="64"/>
      <c r="JST80" s="64"/>
      <c r="JSU80" s="64"/>
      <c r="JSV80" s="64"/>
      <c r="JSW80" s="64"/>
      <c r="JSX80" s="64"/>
      <c r="JSY80" s="64"/>
      <c r="JSZ80" s="64"/>
      <c r="JTA80" s="64"/>
      <c r="JTB80" s="64"/>
      <c r="JTC80" s="64"/>
      <c r="JTD80" s="64"/>
      <c r="JTE80" s="64"/>
      <c r="JTF80" s="64"/>
      <c r="JTG80" s="64"/>
      <c r="JTH80" s="64"/>
      <c r="JTI80" s="64"/>
      <c r="JTJ80" s="64"/>
      <c r="JTK80" s="64"/>
      <c r="JTL80" s="64"/>
      <c r="JTM80" s="64"/>
      <c r="JTN80" s="64"/>
      <c r="JTO80" s="64"/>
      <c r="JTP80" s="64"/>
      <c r="JTQ80" s="64"/>
      <c r="JTR80" s="64"/>
      <c r="JTS80" s="64"/>
      <c r="JTT80" s="64"/>
      <c r="JTU80" s="64"/>
      <c r="JTV80" s="64"/>
      <c r="JTW80" s="64"/>
      <c r="JTX80" s="64"/>
      <c r="JTY80" s="64"/>
      <c r="JTZ80" s="64"/>
      <c r="JUA80" s="64"/>
      <c r="JUB80" s="64"/>
      <c r="JUC80" s="64"/>
      <c r="JUD80" s="64"/>
      <c r="JUE80" s="64"/>
      <c r="JUF80" s="64"/>
      <c r="JUG80" s="64"/>
      <c r="JUH80" s="64"/>
      <c r="JUI80" s="64"/>
      <c r="JUJ80" s="64"/>
      <c r="JUK80" s="64"/>
      <c r="JUL80" s="64"/>
      <c r="JUM80" s="64"/>
      <c r="JUN80" s="64"/>
      <c r="JUO80" s="64"/>
      <c r="JUP80" s="64"/>
      <c r="JUQ80" s="64"/>
      <c r="JUR80" s="64"/>
      <c r="JUS80" s="64"/>
      <c r="JUT80" s="64"/>
      <c r="JUU80" s="64"/>
      <c r="JUV80" s="64"/>
      <c r="JUW80" s="64"/>
      <c r="JUX80" s="64"/>
      <c r="JUY80" s="64"/>
      <c r="JUZ80" s="64"/>
      <c r="JVA80" s="64"/>
      <c r="JVB80" s="64"/>
      <c r="JVC80" s="64"/>
      <c r="JVD80" s="64"/>
      <c r="JVE80" s="64"/>
      <c r="JVF80" s="64"/>
      <c r="JVG80" s="64"/>
      <c r="JVH80" s="64"/>
      <c r="JVI80" s="64"/>
      <c r="JVJ80" s="64"/>
      <c r="JVK80" s="64"/>
      <c r="JVL80" s="64"/>
      <c r="JVM80" s="64"/>
      <c r="JVN80" s="64"/>
      <c r="JVO80" s="64"/>
      <c r="JVP80" s="64"/>
      <c r="JVQ80" s="64"/>
      <c r="JVR80" s="64"/>
      <c r="JVS80" s="64"/>
      <c r="JVT80" s="64"/>
      <c r="JVU80" s="64"/>
      <c r="JVV80" s="64"/>
      <c r="JVW80" s="64"/>
      <c r="JVX80" s="64"/>
      <c r="JVY80" s="64"/>
      <c r="JVZ80" s="64"/>
      <c r="JWA80" s="64"/>
      <c r="JWB80" s="64"/>
      <c r="JWC80" s="64"/>
      <c r="JWD80" s="64"/>
      <c r="JWE80" s="64"/>
      <c r="JWF80" s="64"/>
      <c r="JWG80" s="64"/>
      <c r="JWH80" s="64"/>
      <c r="JWI80" s="64"/>
      <c r="JWJ80" s="64"/>
      <c r="JWK80" s="64"/>
      <c r="JWL80" s="64"/>
      <c r="JWM80" s="64"/>
      <c r="JWN80" s="64"/>
      <c r="JWO80" s="64"/>
      <c r="JWP80" s="64"/>
      <c r="JWQ80" s="64"/>
      <c r="JWR80" s="64"/>
      <c r="JWS80" s="64"/>
      <c r="JWT80" s="64"/>
      <c r="JWU80" s="64"/>
      <c r="JWV80" s="64"/>
      <c r="JWW80" s="64"/>
      <c r="JWX80" s="64"/>
      <c r="JWY80" s="64"/>
      <c r="JWZ80" s="64"/>
      <c r="JXA80" s="64"/>
      <c r="JXB80" s="64"/>
      <c r="JXC80" s="64"/>
      <c r="JXD80" s="64"/>
      <c r="JXE80" s="64"/>
      <c r="JXF80" s="64"/>
      <c r="JXG80" s="64"/>
      <c r="JXH80" s="64"/>
      <c r="JXI80" s="64"/>
      <c r="JXJ80" s="64"/>
      <c r="JXK80" s="64"/>
      <c r="JXL80" s="64"/>
      <c r="JXM80" s="64"/>
      <c r="JXN80" s="64"/>
      <c r="JXO80" s="64"/>
      <c r="JXP80" s="64"/>
      <c r="JXQ80" s="64"/>
      <c r="JXR80" s="64"/>
      <c r="JXS80" s="64"/>
      <c r="JXT80" s="64"/>
      <c r="JXU80" s="64"/>
      <c r="JXV80" s="64"/>
      <c r="JXW80" s="64"/>
      <c r="JXX80" s="64"/>
      <c r="JXY80" s="64"/>
      <c r="JXZ80" s="64"/>
      <c r="JYA80" s="64"/>
      <c r="JYB80" s="64"/>
      <c r="JYC80" s="64"/>
      <c r="JYD80" s="64"/>
      <c r="JYE80" s="64"/>
      <c r="JYF80" s="64"/>
      <c r="JYG80" s="64"/>
      <c r="JYH80" s="64"/>
      <c r="JYI80" s="64"/>
      <c r="JYJ80" s="64"/>
      <c r="JYK80" s="64"/>
      <c r="JYL80" s="64"/>
      <c r="JYM80" s="64"/>
      <c r="JYN80" s="64"/>
      <c r="JYO80" s="64"/>
      <c r="JYP80" s="64"/>
      <c r="JYQ80" s="64"/>
      <c r="JYR80" s="64"/>
      <c r="JYS80" s="64"/>
      <c r="JYT80" s="64"/>
      <c r="JYU80" s="64"/>
      <c r="JYV80" s="64"/>
      <c r="JYW80" s="64"/>
      <c r="JYX80" s="64"/>
      <c r="JYY80" s="64"/>
      <c r="JYZ80" s="64"/>
      <c r="JZA80" s="64"/>
      <c r="JZB80" s="64"/>
      <c r="JZC80" s="64"/>
      <c r="JZD80" s="64"/>
      <c r="JZE80" s="64"/>
      <c r="JZF80" s="64"/>
      <c r="JZG80" s="64"/>
      <c r="JZH80" s="64"/>
      <c r="JZI80" s="64"/>
      <c r="JZJ80" s="64"/>
      <c r="JZK80" s="64"/>
      <c r="JZL80" s="64"/>
      <c r="JZM80" s="64"/>
      <c r="JZN80" s="64"/>
      <c r="JZO80" s="64"/>
      <c r="JZP80" s="64"/>
      <c r="JZQ80" s="64"/>
      <c r="JZR80" s="64"/>
      <c r="JZS80" s="64"/>
      <c r="JZT80" s="64"/>
      <c r="JZU80" s="64"/>
      <c r="JZV80" s="64"/>
      <c r="JZW80" s="64"/>
      <c r="JZX80" s="64"/>
      <c r="JZY80" s="64"/>
      <c r="JZZ80" s="64"/>
      <c r="KAA80" s="64"/>
      <c r="KAB80" s="64"/>
      <c r="KAC80" s="64"/>
      <c r="KAD80" s="64"/>
      <c r="KAE80" s="64"/>
      <c r="KAF80" s="64"/>
      <c r="KAG80" s="64"/>
      <c r="KAH80" s="64"/>
      <c r="KAI80" s="64"/>
      <c r="KAJ80" s="64"/>
      <c r="KAK80" s="64"/>
      <c r="KAL80" s="64"/>
      <c r="KAM80" s="64"/>
      <c r="KAN80" s="64"/>
      <c r="KAO80" s="64"/>
      <c r="KAP80" s="64"/>
      <c r="KAQ80" s="64"/>
      <c r="KAR80" s="64"/>
      <c r="KAS80" s="64"/>
      <c r="KAT80" s="64"/>
      <c r="KAU80" s="64"/>
      <c r="KAV80" s="64"/>
      <c r="KAW80" s="64"/>
      <c r="KAX80" s="64"/>
      <c r="KAY80" s="64"/>
      <c r="KAZ80" s="64"/>
      <c r="KBA80" s="64"/>
      <c r="KBB80" s="64"/>
      <c r="KBC80" s="64"/>
      <c r="KBD80" s="64"/>
      <c r="KBE80" s="64"/>
      <c r="KBF80" s="64"/>
      <c r="KBG80" s="64"/>
      <c r="KBH80" s="64"/>
      <c r="KBI80" s="64"/>
      <c r="KBJ80" s="64"/>
      <c r="KBK80" s="64"/>
      <c r="KBL80" s="64"/>
      <c r="KBM80" s="64"/>
      <c r="KBN80" s="64"/>
      <c r="KBO80" s="64"/>
      <c r="KBP80" s="64"/>
      <c r="KBQ80" s="64"/>
      <c r="KBR80" s="64"/>
      <c r="KBS80" s="64"/>
      <c r="KBT80" s="64"/>
      <c r="KBU80" s="64"/>
      <c r="KBV80" s="64"/>
      <c r="KBW80" s="64"/>
      <c r="KBX80" s="64"/>
      <c r="KBY80" s="64"/>
      <c r="KBZ80" s="64"/>
      <c r="KCA80" s="64"/>
      <c r="KCB80" s="64"/>
      <c r="KCC80" s="64"/>
      <c r="KCD80" s="64"/>
      <c r="KCE80" s="64"/>
      <c r="KCF80" s="64"/>
      <c r="KCG80" s="64"/>
      <c r="KCH80" s="64"/>
      <c r="KCI80" s="64"/>
      <c r="KCJ80" s="64"/>
      <c r="KCK80" s="64"/>
      <c r="KCL80" s="64"/>
      <c r="KCM80" s="64"/>
      <c r="KCN80" s="64"/>
      <c r="KCO80" s="64"/>
      <c r="KCP80" s="64"/>
      <c r="KCQ80" s="64"/>
      <c r="KCR80" s="64"/>
      <c r="KCS80" s="64"/>
      <c r="KCT80" s="64"/>
      <c r="KCU80" s="64"/>
      <c r="KCV80" s="64"/>
      <c r="KCW80" s="64"/>
      <c r="KCX80" s="64"/>
      <c r="KCY80" s="64"/>
      <c r="KCZ80" s="64"/>
      <c r="KDA80" s="64"/>
      <c r="KDB80" s="64"/>
      <c r="KDC80" s="64"/>
      <c r="KDD80" s="64"/>
      <c r="KDE80" s="64"/>
      <c r="KDF80" s="64"/>
      <c r="KDG80" s="64"/>
      <c r="KDH80" s="64"/>
      <c r="KDI80" s="64"/>
      <c r="KDJ80" s="64"/>
      <c r="KDK80" s="64"/>
      <c r="KDL80" s="64"/>
      <c r="KDM80" s="64"/>
      <c r="KDN80" s="64"/>
      <c r="KDO80" s="64"/>
      <c r="KDP80" s="64"/>
      <c r="KDQ80" s="64"/>
      <c r="KDR80" s="64"/>
      <c r="KDS80" s="64"/>
      <c r="KDT80" s="64"/>
      <c r="KDU80" s="64"/>
      <c r="KDV80" s="64"/>
      <c r="KDW80" s="64"/>
      <c r="KDX80" s="64"/>
      <c r="KDY80" s="64"/>
      <c r="KDZ80" s="64"/>
      <c r="KEA80" s="64"/>
      <c r="KEB80" s="64"/>
      <c r="KEC80" s="64"/>
      <c r="KED80" s="64"/>
      <c r="KEE80" s="64"/>
      <c r="KEF80" s="64"/>
      <c r="KEG80" s="64"/>
      <c r="KEH80" s="64"/>
      <c r="KEI80" s="64"/>
      <c r="KEJ80" s="64"/>
      <c r="KEK80" s="64"/>
      <c r="KEL80" s="64"/>
      <c r="KEM80" s="64"/>
      <c r="KEN80" s="64"/>
      <c r="KEO80" s="64"/>
      <c r="KEP80" s="64"/>
      <c r="KEQ80" s="64"/>
      <c r="KER80" s="64"/>
      <c r="KES80" s="64"/>
      <c r="KET80" s="64"/>
      <c r="KEU80" s="64"/>
      <c r="KEV80" s="64"/>
      <c r="KEW80" s="64"/>
      <c r="KEX80" s="64"/>
      <c r="KEY80" s="64"/>
      <c r="KEZ80" s="64"/>
      <c r="KFA80" s="64"/>
      <c r="KFB80" s="64"/>
      <c r="KFC80" s="64"/>
      <c r="KFD80" s="64"/>
      <c r="KFE80" s="64"/>
      <c r="KFF80" s="64"/>
      <c r="KFG80" s="64"/>
      <c r="KFH80" s="64"/>
      <c r="KFI80" s="64"/>
      <c r="KFJ80" s="64"/>
      <c r="KFK80" s="64"/>
      <c r="KFL80" s="64"/>
      <c r="KFM80" s="64"/>
      <c r="KFN80" s="64"/>
      <c r="KFO80" s="64"/>
      <c r="KFP80" s="64"/>
      <c r="KFQ80" s="64"/>
      <c r="KFR80" s="64"/>
      <c r="KFS80" s="64"/>
      <c r="KFT80" s="64"/>
      <c r="KFU80" s="64"/>
      <c r="KFV80" s="64"/>
      <c r="KFW80" s="64"/>
      <c r="KFX80" s="64"/>
      <c r="KFY80" s="64"/>
      <c r="KFZ80" s="64"/>
      <c r="KGA80" s="64"/>
      <c r="KGB80" s="64"/>
      <c r="KGC80" s="64"/>
      <c r="KGD80" s="64"/>
      <c r="KGE80" s="64"/>
      <c r="KGF80" s="64"/>
      <c r="KGG80" s="64"/>
      <c r="KGH80" s="64"/>
      <c r="KGI80" s="64"/>
      <c r="KGJ80" s="64"/>
      <c r="KGK80" s="64"/>
      <c r="KGL80" s="64"/>
      <c r="KGM80" s="64"/>
      <c r="KGN80" s="64"/>
      <c r="KGO80" s="64"/>
      <c r="KGP80" s="64"/>
      <c r="KGQ80" s="64"/>
      <c r="KGR80" s="64"/>
      <c r="KGS80" s="64"/>
      <c r="KGT80" s="64"/>
      <c r="KGU80" s="64"/>
      <c r="KGV80" s="64"/>
      <c r="KGW80" s="64"/>
      <c r="KGX80" s="64"/>
      <c r="KGY80" s="64"/>
      <c r="KGZ80" s="64"/>
      <c r="KHA80" s="64"/>
      <c r="KHB80" s="64"/>
      <c r="KHC80" s="64"/>
      <c r="KHD80" s="64"/>
      <c r="KHE80" s="64"/>
      <c r="KHF80" s="64"/>
      <c r="KHG80" s="64"/>
      <c r="KHH80" s="64"/>
      <c r="KHI80" s="64"/>
      <c r="KHJ80" s="64"/>
      <c r="KHK80" s="64"/>
      <c r="KHL80" s="64"/>
      <c r="KHM80" s="64"/>
      <c r="KHN80" s="64"/>
      <c r="KHO80" s="64"/>
      <c r="KHP80" s="64"/>
      <c r="KHQ80" s="64"/>
      <c r="KHR80" s="64"/>
      <c r="KHS80" s="64"/>
      <c r="KHT80" s="64"/>
      <c r="KHU80" s="64"/>
      <c r="KHV80" s="64"/>
      <c r="KHW80" s="64"/>
      <c r="KHX80" s="64"/>
      <c r="KHY80" s="64"/>
      <c r="KHZ80" s="64"/>
      <c r="KIA80" s="64"/>
      <c r="KIB80" s="64"/>
      <c r="KIC80" s="64"/>
      <c r="KID80" s="64"/>
      <c r="KIE80" s="64"/>
      <c r="KIF80" s="64"/>
      <c r="KIG80" s="64"/>
      <c r="KIH80" s="64"/>
      <c r="KII80" s="64"/>
      <c r="KIJ80" s="64"/>
      <c r="KIK80" s="64"/>
      <c r="KIL80" s="64"/>
      <c r="KIM80" s="64"/>
      <c r="KIN80" s="64"/>
      <c r="KIO80" s="64"/>
      <c r="KIP80" s="64"/>
      <c r="KIQ80" s="64"/>
      <c r="KIR80" s="64"/>
      <c r="KIS80" s="64"/>
      <c r="KIT80" s="64"/>
      <c r="KIU80" s="64"/>
      <c r="KIV80" s="64"/>
      <c r="KIW80" s="64"/>
      <c r="KIX80" s="64"/>
      <c r="KIY80" s="64"/>
      <c r="KIZ80" s="64"/>
      <c r="KJA80" s="64"/>
      <c r="KJB80" s="64"/>
      <c r="KJC80" s="64"/>
      <c r="KJD80" s="64"/>
      <c r="KJE80" s="64"/>
      <c r="KJF80" s="64"/>
      <c r="KJG80" s="64"/>
      <c r="KJH80" s="64"/>
      <c r="KJI80" s="64"/>
      <c r="KJJ80" s="64"/>
      <c r="KJK80" s="64"/>
      <c r="KJL80" s="64"/>
      <c r="KJM80" s="64"/>
      <c r="KJN80" s="64"/>
      <c r="KJO80" s="64"/>
      <c r="KJP80" s="64"/>
      <c r="KJQ80" s="64"/>
      <c r="KJR80" s="64"/>
      <c r="KJS80" s="64"/>
      <c r="KJT80" s="64"/>
      <c r="KJU80" s="64"/>
      <c r="KJV80" s="64"/>
      <c r="KJW80" s="64"/>
      <c r="KJX80" s="64"/>
      <c r="KJY80" s="64"/>
      <c r="KJZ80" s="64"/>
      <c r="KKA80" s="64"/>
      <c r="KKB80" s="64"/>
      <c r="KKC80" s="64"/>
      <c r="KKD80" s="64"/>
      <c r="KKE80" s="64"/>
      <c r="KKF80" s="64"/>
      <c r="KKG80" s="64"/>
      <c r="KKH80" s="64"/>
      <c r="KKI80" s="64"/>
      <c r="KKJ80" s="64"/>
      <c r="KKK80" s="64"/>
      <c r="KKL80" s="64"/>
      <c r="KKM80" s="64"/>
      <c r="KKN80" s="64"/>
      <c r="KKO80" s="64"/>
      <c r="KKP80" s="64"/>
      <c r="KKQ80" s="64"/>
      <c r="KKR80" s="64"/>
      <c r="KKS80" s="64"/>
      <c r="KKT80" s="64"/>
      <c r="KKU80" s="64"/>
      <c r="KKV80" s="64"/>
      <c r="KKW80" s="64"/>
      <c r="KKX80" s="64"/>
      <c r="KKY80" s="64"/>
      <c r="KKZ80" s="64"/>
      <c r="KLA80" s="64"/>
      <c r="KLB80" s="64"/>
      <c r="KLC80" s="64"/>
      <c r="KLD80" s="64"/>
      <c r="KLE80" s="64"/>
      <c r="KLF80" s="64"/>
      <c r="KLG80" s="64"/>
      <c r="KLH80" s="64"/>
      <c r="KLI80" s="64"/>
      <c r="KLJ80" s="64"/>
      <c r="KLK80" s="64"/>
      <c r="KLL80" s="64"/>
      <c r="KLM80" s="64"/>
      <c r="KLN80" s="64"/>
      <c r="KLO80" s="64"/>
      <c r="KLP80" s="64"/>
      <c r="KLQ80" s="64"/>
      <c r="KLR80" s="64"/>
      <c r="KLS80" s="64"/>
      <c r="KLT80" s="64"/>
      <c r="KLU80" s="64"/>
      <c r="KLV80" s="64"/>
      <c r="KLW80" s="64"/>
      <c r="KLX80" s="64"/>
      <c r="KLY80" s="64"/>
      <c r="KLZ80" s="64"/>
      <c r="KMA80" s="64"/>
      <c r="KMB80" s="64"/>
      <c r="KMC80" s="64"/>
      <c r="KMD80" s="64"/>
      <c r="KME80" s="64"/>
      <c r="KMF80" s="64"/>
      <c r="KMG80" s="64"/>
      <c r="KMH80" s="64"/>
      <c r="KMI80" s="64"/>
      <c r="KMJ80" s="64"/>
      <c r="KMK80" s="64"/>
      <c r="KML80" s="64"/>
      <c r="KMM80" s="64"/>
      <c r="KMN80" s="64"/>
      <c r="KMO80" s="64"/>
      <c r="KMP80" s="64"/>
      <c r="KMQ80" s="64"/>
      <c r="KMR80" s="64"/>
      <c r="KMS80" s="64"/>
      <c r="KMT80" s="64"/>
      <c r="KMU80" s="64"/>
      <c r="KMV80" s="64"/>
      <c r="KMW80" s="64"/>
      <c r="KMX80" s="64"/>
      <c r="KMY80" s="64"/>
      <c r="KMZ80" s="64"/>
      <c r="KNA80" s="64"/>
      <c r="KNB80" s="64"/>
      <c r="KNC80" s="64"/>
      <c r="KND80" s="64"/>
      <c r="KNE80" s="64"/>
      <c r="KNF80" s="64"/>
      <c r="KNG80" s="64"/>
      <c r="KNH80" s="64"/>
      <c r="KNI80" s="64"/>
      <c r="KNJ80" s="64"/>
      <c r="KNK80" s="64"/>
      <c r="KNL80" s="64"/>
      <c r="KNM80" s="64"/>
      <c r="KNN80" s="64"/>
      <c r="KNO80" s="64"/>
      <c r="KNP80" s="64"/>
      <c r="KNQ80" s="64"/>
      <c r="KNR80" s="64"/>
      <c r="KNS80" s="64"/>
      <c r="KNT80" s="64"/>
      <c r="KNU80" s="64"/>
      <c r="KNV80" s="64"/>
      <c r="KNW80" s="64"/>
      <c r="KNX80" s="64"/>
      <c r="KNY80" s="64"/>
      <c r="KNZ80" s="64"/>
      <c r="KOA80" s="64"/>
      <c r="KOB80" s="64"/>
      <c r="KOC80" s="64"/>
      <c r="KOD80" s="64"/>
      <c r="KOE80" s="64"/>
      <c r="KOF80" s="64"/>
      <c r="KOG80" s="64"/>
      <c r="KOH80" s="64"/>
      <c r="KOI80" s="64"/>
      <c r="KOJ80" s="64"/>
      <c r="KOK80" s="64"/>
      <c r="KOL80" s="64"/>
      <c r="KOM80" s="64"/>
      <c r="KON80" s="64"/>
      <c r="KOO80" s="64"/>
      <c r="KOP80" s="64"/>
      <c r="KOQ80" s="64"/>
      <c r="KOR80" s="64"/>
      <c r="KOS80" s="64"/>
      <c r="KOT80" s="64"/>
      <c r="KOU80" s="64"/>
      <c r="KOV80" s="64"/>
      <c r="KOW80" s="64"/>
      <c r="KOX80" s="64"/>
      <c r="KOY80" s="64"/>
      <c r="KOZ80" s="64"/>
      <c r="KPA80" s="64"/>
      <c r="KPB80" s="64"/>
      <c r="KPC80" s="64"/>
      <c r="KPD80" s="64"/>
      <c r="KPE80" s="64"/>
      <c r="KPF80" s="64"/>
      <c r="KPG80" s="64"/>
      <c r="KPH80" s="64"/>
      <c r="KPI80" s="64"/>
      <c r="KPJ80" s="64"/>
      <c r="KPK80" s="64"/>
      <c r="KPL80" s="64"/>
      <c r="KPM80" s="64"/>
      <c r="KPN80" s="64"/>
      <c r="KPO80" s="64"/>
      <c r="KPP80" s="64"/>
      <c r="KPQ80" s="64"/>
      <c r="KPR80" s="64"/>
      <c r="KPS80" s="64"/>
      <c r="KPT80" s="64"/>
      <c r="KPU80" s="64"/>
      <c r="KPV80" s="64"/>
      <c r="KPW80" s="64"/>
      <c r="KPX80" s="64"/>
      <c r="KPY80" s="64"/>
      <c r="KPZ80" s="64"/>
      <c r="KQA80" s="64"/>
      <c r="KQB80" s="64"/>
      <c r="KQC80" s="64"/>
      <c r="KQD80" s="64"/>
      <c r="KQE80" s="64"/>
      <c r="KQF80" s="64"/>
      <c r="KQG80" s="64"/>
      <c r="KQH80" s="64"/>
      <c r="KQI80" s="64"/>
      <c r="KQJ80" s="64"/>
      <c r="KQK80" s="64"/>
      <c r="KQL80" s="64"/>
      <c r="KQM80" s="64"/>
      <c r="KQN80" s="64"/>
      <c r="KQO80" s="64"/>
      <c r="KQP80" s="64"/>
      <c r="KQQ80" s="64"/>
      <c r="KQR80" s="64"/>
      <c r="KQS80" s="64"/>
      <c r="KQT80" s="64"/>
      <c r="KQU80" s="64"/>
      <c r="KQV80" s="64"/>
      <c r="KQW80" s="64"/>
      <c r="KQX80" s="64"/>
      <c r="KQY80" s="64"/>
      <c r="KQZ80" s="64"/>
      <c r="KRA80" s="64"/>
      <c r="KRB80" s="64"/>
      <c r="KRC80" s="64"/>
      <c r="KRD80" s="64"/>
      <c r="KRE80" s="64"/>
      <c r="KRF80" s="64"/>
      <c r="KRG80" s="64"/>
      <c r="KRH80" s="64"/>
      <c r="KRI80" s="64"/>
      <c r="KRJ80" s="64"/>
      <c r="KRK80" s="64"/>
      <c r="KRL80" s="64"/>
      <c r="KRM80" s="64"/>
      <c r="KRN80" s="64"/>
      <c r="KRO80" s="64"/>
      <c r="KRP80" s="64"/>
      <c r="KRQ80" s="64"/>
      <c r="KRR80" s="64"/>
      <c r="KRS80" s="64"/>
      <c r="KRT80" s="64"/>
      <c r="KRU80" s="64"/>
      <c r="KRV80" s="64"/>
      <c r="KRW80" s="64"/>
      <c r="KRX80" s="64"/>
      <c r="KRY80" s="64"/>
      <c r="KRZ80" s="64"/>
      <c r="KSA80" s="64"/>
      <c r="KSB80" s="64"/>
      <c r="KSC80" s="64"/>
      <c r="KSD80" s="64"/>
      <c r="KSE80" s="64"/>
      <c r="KSF80" s="64"/>
      <c r="KSG80" s="64"/>
      <c r="KSH80" s="64"/>
      <c r="KSI80" s="64"/>
      <c r="KSJ80" s="64"/>
      <c r="KSK80" s="64"/>
      <c r="KSL80" s="64"/>
      <c r="KSM80" s="64"/>
      <c r="KSN80" s="64"/>
      <c r="KSO80" s="64"/>
      <c r="KSP80" s="64"/>
      <c r="KSQ80" s="64"/>
      <c r="KSR80" s="64"/>
      <c r="KSS80" s="64"/>
      <c r="KST80" s="64"/>
      <c r="KSU80" s="64"/>
      <c r="KSV80" s="64"/>
      <c r="KSW80" s="64"/>
      <c r="KSX80" s="64"/>
      <c r="KSY80" s="64"/>
      <c r="KSZ80" s="64"/>
      <c r="KTA80" s="64"/>
      <c r="KTB80" s="64"/>
      <c r="KTC80" s="64"/>
      <c r="KTD80" s="64"/>
      <c r="KTE80" s="64"/>
      <c r="KTF80" s="64"/>
      <c r="KTG80" s="64"/>
      <c r="KTH80" s="64"/>
      <c r="KTI80" s="64"/>
      <c r="KTJ80" s="64"/>
      <c r="KTK80" s="64"/>
      <c r="KTL80" s="64"/>
      <c r="KTM80" s="64"/>
      <c r="KTN80" s="64"/>
      <c r="KTO80" s="64"/>
      <c r="KTP80" s="64"/>
      <c r="KTQ80" s="64"/>
      <c r="KTR80" s="64"/>
      <c r="KTS80" s="64"/>
      <c r="KTT80" s="64"/>
      <c r="KTU80" s="64"/>
      <c r="KTV80" s="64"/>
      <c r="KTW80" s="64"/>
      <c r="KTX80" s="64"/>
      <c r="KTY80" s="64"/>
      <c r="KTZ80" s="64"/>
      <c r="KUA80" s="64"/>
      <c r="KUB80" s="64"/>
      <c r="KUC80" s="64"/>
      <c r="KUD80" s="64"/>
      <c r="KUE80" s="64"/>
      <c r="KUF80" s="64"/>
      <c r="KUG80" s="64"/>
      <c r="KUH80" s="64"/>
      <c r="KUI80" s="64"/>
      <c r="KUJ80" s="64"/>
      <c r="KUK80" s="64"/>
      <c r="KUL80" s="64"/>
      <c r="KUM80" s="64"/>
      <c r="KUN80" s="64"/>
      <c r="KUO80" s="64"/>
      <c r="KUP80" s="64"/>
      <c r="KUQ80" s="64"/>
      <c r="KUR80" s="64"/>
      <c r="KUS80" s="64"/>
      <c r="KUT80" s="64"/>
      <c r="KUU80" s="64"/>
      <c r="KUV80" s="64"/>
      <c r="KUW80" s="64"/>
      <c r="KUX80" s="64"/>
      <c r="KUY80" s="64"/>
      <c r="KUZ80" s="64"/>
      <c r="KVA80" s="64"/>
      <c r="KVB80" s="64"/>
      <c r="KVC80" s="64"/>
      <c r="KVD80" s="64"/>
      <c r="KVE80" s="64"/>
      <c r="KVF80" s="64"/>
      <c r="KVG80" s="64"/>
      <c r="KVH80" s="64"/>
      <c r="KVI80" s="64"/>
      <c r="KVJ80" s="64"/>
      <c r="KVK80" s="64"/>
      <c r="KVL80" s="64"/>
      <c r="KVM80" s="64"/>
      <c r="KVN80" s="64"/>
      <c r="KVO80" s="64"/>
      <c r="KVP80" s="64"/>
      <c r="KVQ80" s="64"/>
      <c r="KVR80" s="64"/>
      <c r="KVS80" s="64"/>
      <c r="KVT80" s="64"/>
      <c r="KVU80" s="64"/>
      <c r="KVV80" s="64"/>
      <c r="KVW80" s="64"/>
      <c r="KVX80" s="64"/>
      <c r="KVY80" s="64"/>
      <c r="KVZ80" s="64"/>
      <c r="KWA80" s="64"/>
      <c r="KWB80" s="64"/>
      <c r="KWC80" s="64"/>
      <c r="KWD80" s="64"/>
      <c r="KWE80" s="64"/>
      <c r="KWF80" s="64"/>
      <c r="KWG80" s="64"/>
      <c r="KWH80" s="64"/>
      <c r="KWI80" s="64"/>
      <c r="KWJ80" s="64"/>
      <c r="KWK80" s="64"/>
      <c r="KWL80" s="64"/>
      <c r="KWM80" s="64"/>
      <c r="KWN80" s="64"/>
      <c r="KWO80" s="64"/>
      <c r="KWP80" s="64"/>
      <c r="KWQ80" s="64"/>
      <c r="KWR80" s="64"/>
      <c r="KWS80" s="64"/>
      <c r="KWT80" s="64"/>
      <c r="KWU80" s="64"/>
      <c r="KWV80" s="64"/>
      <c r="KWW80" s="64"/>
      <c r="KWX80" s="64"/>
      <c r="KWY80" s="64"/>
      <c r="KWZ80" s="64"/>
      <c r="KXA80" s="64"/>
      <c r="KXB80" s="64"/>
      <c r="KXC80" s="64"/>
      <c r="KXD80" s="64"/>
      <c r="KXE80" s="64"/>
      <c r="KXF80" s="64"/>
      <c r="KXG80" s="64"/>
      <c r="KXH80" s="64"/>
      <c r="KXI80" s="64"/>
      <c r="KXJ80" s="64"/>
      <c r="KXK80" s="64"/>
      <c r="KXL80" s="64"/>
      <c r="KXM80" s="64"/>
      <c r="KXN80" s="64"/>
      <c r="KXO80" s="64"/>
      <c r="KXP80" s="64"/>
      <c r="KXQ80" s="64"/>
      <c r="KXR80" s="64"/>
      <c r="KXS80" s="64"/>
      <c r="KXT80" s="64"/>
      <c r="KXU80" s="64"/>
      <c r="KXV80" s="64"/>
      <c r="KXW80" s="64"/>
      <c r="KXX80" s="64"/>
      <c r="KXY80" s="64"/>
      <c r="KXZ80" s="64"/>
      <c r="KYA80" s="64"/>
      <c r="KYB80" s="64"/>
      <c r="KYC80" s="64"/>
      <c r="KYD80" s="64"/>
      <c r="KYE80" s="64"/>
      <c r="KYF80" s="64"/>
      <c r="KYG80" s="64"/>
      <c r="KYH80" s="64"/>
      <c r="KYI80" s="64"/>
      <c r="KYJ80" s="64"/>
      <c r="KYK80" s="64"/>
      <c r="KYL80" s="64"/>
      <c r="KYM80" s="64"/>
      <c r="KYN80" s="64"/>
      <c r="KYO80" s="64"/>
      <c r="KYP80" s="64"/>
      <c r="KYQ80" s="64"/>
      <c r="KYR80" s="64"/>
      <c r="KYS80" s="64"/>
      <c r="KYT80" s="64"/>
      <c r="KYU80" s="64"/>
      <c r="KYV80" s="64"/>
      <c r="KYW80" s="64"/>
      <c r="KYX80" s="64"/>
      <c r="KYY80" s="64"/>
      <c r="KYZ80" s="64"/>
      <c r="KZA80" s="64"/>
      <c r="KZB80" s="64"/>
      <c r="KZC80" s="64"/>
      <c r="KZD80" s="64"/>
      <c r="KZE80" s="64"/>
      <c r="KZF80" s="64"/>
      <c r="KZG80" s="64"/>
      <c r="KZH80" s="64"/>
      <c r="KZI80" s="64"/>
      <c r="KZJ80" s="64"/>
      <c r="KZK80" s="64"/>
      <c r="KZL80" s="64"/>
      <c r="KZM80" s="64"/>
      <c r="KZN80" s="64"/>
      <c r="KZO80" s="64"/>
      <c r="KZP80" s="64"/>
      <c r="KZQ80" s="64"/>
      <c r="KZR80" s="64"/>
      <c r="KZS80" s="64"/>
      <c r="KZT80" s="64"/>
      <c r="KZU80" s="64"/>
      <c r="KZV80" s="64"/>
      <c r="KZW80" s="64"/>
      <c r="KZX80" s="64"/>
      <c r="KZY80" s="64"/>
      <c r="KZZ80" s="64"/>
      <c r="LAA80" s="64"/>
      <c r="LAB80" s="64"/>
      <c r="LAC80" s="64"/>
      <c r="LAD80" s="64"/>
      <c r="LAE80" s="64"/>
      <c r="LAF80" s="64"/>
      <c r="LAG80" s="64"/>
      <c r="LAH80" s="64"/>
      <c r="LAI80" s="64"/>
      <c r="LAJ80" s="64"/>
      <c r="LAK80" s="64"/>
      <c r="LAL80" s="64"/>
      <c r="LAM80" s="64"/>
      <c r="LAN80" s="64"/>
      <c r="LAO80" s="64"/>
      <c r="LAP80" s="64"/>
      <c r="LAQ80" s="64"/>
      <c r="LAR80" s="64"/>
      <c r="LAS80" s="64"/>
      <c r="LAT80" s="64"/>
      <c r="LAU80" s="64"/>
      <c r="LAV80" s="64"/>
      <c r="LAW80" s="64"/>
      <c r="LAX80" s="64"/>
      <c r="LAY80" s="64"/>
      <c r="LAZ80" s="64"/>
      <c r="LBA80" s="64"/>
      <c r="LBB80" s="64"/>
      <c r="LBC80" s="64"/>
      <c r="LBD80" s="64"/>
      <c r="LBE80" s="64"/>
      <c r="LBF80" s="64"/>
      <c r="LBG80" s="64"/>
      <c r="LBH80" s="64"/>
      <c r="LBI80" s="64"/>
      <c r="LBJ80" s="64"/>
      <c r="LBK80" s="64"/>
      <c r="LBL80" s="64"/>
      <c r="LBM80" s="64"/>
      <c r="LBN80" s="64"/>
      <c r="LBO80" s="64"/>
      <c r="LBP80" s="64"/>
      <c r="LBQ80" s="64"/>
      <c r="LBR80" s="64"/>
      <c r="LBS80" s="64"/>
      <c r="LBT80" s="64"/>
      <c r="LBU80" s="64"/>
      <c r="LBV80" s="64"/>
      <c r="LBW80" s="64"/>
      <c r="LBX80" s="64"/>
      <c r="LBY80" s="64"/>
      <c r="LBZ80" s="64"/>
      <c r="LCA80" s="64"/>
      <c r="LCB80" s="64"/>
      <c r="LCC80" s="64"/>
      <c r="LCD80" s="64"/>
      <c r="LCE80" s="64"/>
      <c r="LCF80" s="64"/>
      <c r="LCG80" s="64"/>
      <c r="LCH80" s="64"/>
      <c r="LCI80" s="64"/>
      <c r="LCJ80" s="64"/>
      <c r="LCK80" s="64"/>
      <c r="LCL80" s="64"/>
      <c r="LCM80" s="64"/>
      <c r="LCN80" s="64"/>
      <c r="LCO80" s="64"/>
      <c r="LCP80" s="64"/>
      <c r="LCQ80" s="64"/>
      <c r="LCR80" s="64"/>
      <c r="LCS80" s="64"/>
      <c r="LCT80" s="64"/>
      <c r="LCU80" s="64"/>
      <c r="LCV80" s="64"/>
      <c r="LCW80" s="64"/>
      <c r="LCX80" s="64"/>
      <c r="LCY80" s="64"/>
      <c r="LCZ80" s="64"/>
      <c r="LDA80" s="64"/>
      <c r="LDB80" s="64"/>
      <c r="LDC80" s="64"/>
      <c r="LDD80" s="64"/>
      <c r="LDE80" s="64"/>
      <c r="LDF80" s="64"/>
      <c r="LDG80" s="64"/>
      <c r="LDH80" s="64"/>
      <c r="LDI80" s="64"/>
      <c r="LDJ80" s="64"/>
      <c r="LDK80" s="64"/>
      <c r="LDL80" s="64"/>
      <c r="LDM80" s="64"/>
      <c r="LDN80" s="64"/>
      <c r="LDO80" s="64"/>
      <c r="LDP80" s="64"/>
      <c r="LDQ80" s="64"/>
      <c r="LDR80" s="64"/>
      <c r="LDS80" s="64"/>
      <c r="LDT80" s="64"/>
      <c r="LDU80" s="64"/>
      <c r="LDV80" s="64"/>
      <c r="LDW80" s="64"/>
      <c r="LDX80" s="64"/>
      <c r="LDY80" s="64"/>
      <c r="LDZ80" s="64"/>
      <c r="LEA80" s="64"/>
      <c r="LEB80" s="64"/>
      <c r="LEC80" s="64"/>
      <c r="LED80" s="64"/>
      <c r="LEE80" s="64"/>
      <c r="LEF80" s="64"/>
      <c r="LEG80" s="64"/>
      <c r="LEH80" s="64"/>
      <c r="LEI80" s="64"/>
      <c r="LEJ80" s="64"/>
      <c r="LEK80" s="64"/>
      <c r="LEL80" s="64"/>
      <c r="LEM80" s="64"/>
      <c r="LEN80" s="64"/>
      <c r="LEO80" s="64"/>
      <c r="LEP80" s="64"/>
      <c r="LEQ80" s="64"/>
      <c r="LER80" s="64"/>
      <c r="LES80" s="64"/>
      <c r="LET80" s="64"/>
      <c r="LEU80" s="64"/>
      <c r="LEV80" s="64"/>
      <c r="LEW80" s="64"/>
      <c r="LEX80" s="64"/>
      <c r="LEY80" s="64"/>
      <c r="LEZ80" s="64"/>
      <c r="LFA80" s="64"/>
      <c r="LFB80" s="64"/>
      <c r="LFC80" s="64"/>
      <c r="LFD80" s="64"/>
      <c r="LFE80" s="64"/>
      <c r="LFF80" s="64"/>
      <c r="LFG80" s="64"/>
      <c r="LFH80" s="64"/>
      <c r="LFI80" s="64"/>
      <c r="LFJ80" s="64"/>
      <c r="LFK80" s="64"/>
      <c r="LFL80" s="64"/>
      <c r="LFM80" s="64"/>
      <c r="LFN80" s="64"/>
      <c r="LFO80" s="64"/>
      <c r="LFP80" s="64"/>
      <c r="LFQ80" s="64"/>
      <c r="LFR80" s="64"/>
      <c r="LFS80" s="64"/>
      <c r="LFT80" s="64"/>
      <c r="LFU80" s="64"/>
      <c r="LFV80" s="64"/>
      <c r="LFW80" s="64"/>
      <c r="LFX80" s="64"/>
      <c r="LFY80" s="64"/>
      <c r="LFZ80" s="64"/>
      <c r="LGA80" s="64"/>
      <c r="LGB80" s="64"/>
      <c r="LGC80" s="64"/>
      <c r="LGD80" s="64"/>
      <c r="LGE80" s="64"/>
      <c r="LGF80" s="64"/>
      <c r="LGG80" s="64"/>
      <c r="LGH80" s="64"/>
      <c r="LGI80" s="64"/>
      <c r="LGJ80" s="64"/>
      <c r="LGK80" s="64"/>
      <c r="LGL80" s="64"/>
      <c r="LGM80" s="64"/>
      <c r="LGN80" s="64"/>
      <c r="LGO80" s="64"/>
      <c r="LGP80" s="64"/>
      <c r="LGQ80" s="64"/>
      <c r="LGR80" s="64"/>
      <c r="LGS80" s="64"/>
      <c r="LGT80" s="64"/>
      <c r="LGU80" s="64"/>
      <c r="LGV80" s="64"/>
      <c r="LGW80" s="64"/>
      <c r="LGX80" s="64"/>
      <c r="LGY80" s="64"/>
      <c r="LGZ80" s="64"/>
      <c r="LHA80" s="64"/>
      <c r="LHB80" s="64"/>
      <c r="LHC80" s="64"/>
      <c r="LHD80" s="64"/>
      <c r="LHE80" s="64"/>
      <c r="LHF80" s="64"/>
      <c r="LHG80" s="64"/>
      <c r="LHH80" s="64"/>
      <c r="LHI80" s="64"/>
      <c r="LHJ80" s="64"/>
      <c r="LHK80" s="64"/>
      <c r="LHL80" s="64"/>
      <c r="LHM80" s="64"/>
      <c r="LHN80" s="64"/>
      <c r="LHO80" s="64"/>
      <c r="LHP80" s="64"/>
      <c r="LHQ80" s="64"/>
      <c r="LHR80" s="64"/>
      <c r="LHS80" s="64"/>
      <c r="LHT80" s="64"/>
      <c r="LHU80" s="64"/>
      <c r="LHV80" s="64"/>
      <c r="LHW80" s="64"/>
      <c r="LHX80" s="64"/>
      <c r="LHY80" s="64"/>
      <c r="LHZ80" s="64"/>
      <c r="LIA80" s="64"/>
      <c r="LIB80" s="64"/>
      <c r="LIC80" s="64"/>
      <c r="LID80" s="64"/>
      <c r="LIE80" s="64"/>
      <c r="LIF80" s="64"/>
      <c r="LIG80" s="64"/>
      <c r="LIH80" s="64"/>
      <c r="LII80" s="64"/>
      <c r="LIJ80" s="64"/>
      <c r="LIK80" s="64"/>
      <c r="LIL80" s="64"/>
      <c r="LIM80" s="64"/>
      <c r="LIN80" s="64"/>
      <c r="LIO80" s="64"/>
      <c r="LIP80" s="64"/>
      <c r="LIQ80" s="64"/>
      <c r="LIR80" s="64"/>
      <c r="LIS80" s="64"/>
      <c r="LIT80" s="64"/>
      <c r="LIU80" s="64"/>
      <c r="LIV80" s="64"/>
      <c r="LIW80" s="64"/>
      <c r="LIX80" s="64"/>
      <c r="LIY80" s="64"/>
      <c r="LIZ80" s="64"/>
      <c r="LJA80" s="64"/>
      <c r="LJB80" s="64"/>
      <c r="LJC80" s="64"/>
      <c r="LJD80" s="64"/>
      <c r="LJE80" s="64"/>
      <c r="LJF80" s="64"/>
      <c r="LJG80" s="64"/>
      <c r="LJH80" s="64"/>
      <c r="LJI80" s="64"/>
      <c r="LJJ80" s="64"/>
      <c r="LJK80" s="64"/>
      <c r="LJL80" s="64"/>
      <c r="LJM80" s="64"/>
      <c r="LJN80" s="64"/>
      <c r="LJO80" s="64"/>
      <c r="LJP80" s="64"/>
      <c r="LJQ80" s="64"/>
      <c r="LJR80" s="64"/>
      <c r="LJS80" s="64"/>
      <c r="LJT80" s="64"/>
      <c r="LJU80" s="64"/>
      <c r="LJV80" s="64"/>
      <c r="LJW80" s="64"/>
      <c r="LJX80" s="64"/>
      <c r="LJY80" s="64"/>
      <c r="LJZ80" s="64"/>
      <c r="LKA80" s="64"/>
      <c r="LKB80" s="64"/>
      <c r="LKC80" s="64"/>
      <c r="LKD80" s="64"/>
      <c r="LKE80" s="64"/>
      <c r="LKF80" s="64"/>
      <c r="LKG80" s="64"/>
      <c r="LKH80" s="64"/>
      <c r="LKI80" s="64"/>
      <c r="LKJ80" s="64"/>
      <c r="LKK80" s="64"/>
      <c r="LKL80" s="64"/>
      <c r="LKM80" s="64"/>
      <c r="LKN80" s="64"/>
      <c r="LKO80" s="64"/>
      <c r="LKP80" s="64"/>
      <c r="LKQ80" s="64"/>
      <c r="LKR80" s="64"/>
      <c r="LKS80" s="64"/>
      <c r="LKT80" s="64"/>
      <c r="LKU80" s="64"/>
      <c r="LKV80" s="64"/>
      <c r="LKW80" s="64"/>
      <c r="LKX80" s="64"/>
      <c r="LKY80" s="64"/>
      <c r="LKZ80" s="64"/>
      <c r="LLA80" s="64"/>
      <c r="LLB80" s="64"/>
      <c r="LLC80" s="64"/>
      <c r="LLD80" s="64"/>
      <c r="LLE80" s="64"/>
      <c r="LLF80" s="64"/>
      <c r="LLG80" s="64"/>
      <c r="LLH80" s="64"/>
      <c r="LLI80" s="64"/>
      <c r="LLJ80" s="64"/>
      <c r="LLK80" s="64"/>
      <c r="LLL80" s="64"/>
      <c r="LLM80" s="64"/>
      <c r="LLN80" s="64"/>
      <c r="LLO80" s="64"/>
      <c r="LLP80" s="64"/>
      <c r="LLQ80" s="64"/>
      <c r="LLR80" s="64"/>
      <c r="LLS80" s="64"/>
      <c r="LLT80" s="64"/>
      <c r="LLU80" s="64"/>
      <c r="LLV80" s="64"/>
      <c r="LLW80" s="64"/>
      <c r="LLX80" s="64"/>
      <c r="LLY80" s="64"/>
      <c r="LLZ80" s="64"/>
      <c r="LMA80" s="64"/>
      <c r="LMB80" s="64"/>
      <c r="LMC80" s="64"/>
      <c r="LMD80" s="64"/>
      <c r="LME80" s="64"/>
      <c r="LMF80" s="64"/>
      <c r="LMG80" s="64"/>
      <c r="LMH80" s="64"/>
      <c r="LMI80" s="64"/>
      <c r="LMJ80" s="64"/>
      <c r="LMK80" s="64"/>
      <c r="LML80" s="64"/>
      <c r="LMM80" s="64"/>
      <c r="LMN80" s="64"/>
      <c r="LMO80" s="64"/>
      <c r="LMP80" s="64"/>
      <c r="LMQ80" s="64"/>
      <c r="LMR80" s="64"/>
      <c r="LMS80" s="64"/>
      <c r="LMT80" s="64"/>
      <c r="LMU80" s="64"/>
      <c r="LMV80" s="64"/>
      <c r="LMW80" s="64"/>
      <c r="LMX80" s="64"/>
      <c r="LMY80" s="64"/>
      <c r="LMZ80" s="64"/>
      <c r="LNA80" s="64"/>
      <c r="LNB80" s="64"/>
      <c r="LNC80" s="64"/>
      <c r="LND80" s="64"/>
      <c r="LNE80" s="64"/>
      <c r="LNF80" s="64"/>
      <c r="LNG80" s="64"/>
      <c r="LNH80" s="64"/>
      <c r="LNI80" s="64"/>
      <c r="LNJ80" s="64"/>
      <c r="LNK80" s="64"/>
      <c r="LNL80" s="64"/>
      <c r="LNM80" s="64"/>
      <c r="LNN80" s="64"/>
      <c r="LNO80" s="64"/>
      <c r="LNP80" s="64"/>
      <c r="LNQ80" s="64"/>
      <c r="LNR80" s="64"/>
      <c r="LNS80" s="64"/>
      <c r="LNT80" s="64"/>
      <c r="LNU80" s="64"/>
      <c r="LNV80" s="64"/>
      <c r="LNW80" s="64"/>
      <c r="LNX80" s="64"/>
      <c r="LNY80" s="64"/>
      <c r="LNZ80" s="64"/>
      <c r="LOA80" s="64"/>
      <c r="LOB80" s="64"/>
      <c r="LOC80" s="64"/>
      <c r="LOD80" s="64"/>
      <c r="LOE80" s="64"/>
      <c r="LOF80" s="64"/>
      <c r="LOG80" s="64"/>
      <c r="LOH80" s="64"/>
      <c r="LOI80" s="64"/>
      <c r="LOJ80" s="64"/>
      <c r="LOK80" s="64"/>
      <c r="LOL80" s="64"/>
      <c r="LOM80" s="64"/>
      <c r="LON80" s="64"/>
      <c r="LOO80" s="64"/>
      <c r="LOP80" s="64"/>
      <c r="LOQ80" s="64"/>
      <c r="LOR80" s="64"/>
      <c r="LOS80" s="64"/>
      <c r="LOT80" s="64"/>
      <c r="LOU80" s="64"/>
      <c r="LOV80" s="64"/>
      <c r="LOW80" s="64"/>
      <c r="LOX80" s="64"/>
      <c r="LOY80" s="64"/>
      <c r="LOZ80" s="64"/>
      <c r="LPA80" s="64"/>
      <c r="LPB80" s="64"/>
      <c r="LPC80" s="64"/>
      <c r="LPD80" s="64"/>
      <c r="LPE80" s="64"/>
      <c r="LPF80" s="64"/>
      <c r="LPG80" s="64"/>
      <c r="LPH80" s="64"/>
      <c r="LPI80" s="64"/>
      <c r="LPJ80" s="64"/>
      <c r="LPK80" s="64"/>
      <c r="LPL80" s="64"/>
      <c r="LPM80" s="64"/>
      <c r="LPN80" s="64"/>
      <c r="LPO80" s="64"/>
      <c r="LPP80" s="64"/>
      <c r="LPQ80" s="64"/>
      <c r="LPR80" s="64"/>
      <c r="LPS80" s="64"/>
      <c r="LPT80" s="64"/>
      <c r="LPU80" s="64"/>
      <c r="LPV80" s="64"/>
      <c r="LPW80" s="64"/>
      <c r="LPX80" s="64"/>
      <c r="LPY80" s="64"/>
      <c r="LPZ80" s="64"/>
      <c r="LQA80" s="64"/>
      <c r="LQB80" s="64"/>
      <c r="LQC80" s="64"/>
      <c r="LQD80" s="64"/>
      <c r="LQE80" s="64"/>
      <c r="LQF80" s="64"/>
      <c r="LQG80" s="64"/>
      <c r="LQH80" s="64"/>
      <c r="LQI80" s="64"/>
      <c r="LQJ80" s="64"/>
      <c r="LQK80" s="64"/>
      <c r="LQL80" s="64"/>
      <c r="LQM80" s="64"/>
      <c r="LQN80" s="64"/>
      <c r="LQO80" s="64"/>
      <c r="LQP80" s="64"/>
      <c r="LQQ80" s="64"/>
      <c r="LQR80" s="64"/>
      <c r="LQS80" s="64"/>
      <c r="LQT80" s="64"/>
      <c r="LQU80" s="64"/>
      <c r="LQV80" s="64"/>
      <c r="LQW80" s="64"/>
      <c r="LQX80" s="64"/>
      <c r="LQY80" s="64"/>
      <c r="LQZ80" s="64"/>
      <c r="LRA80" s="64"/>
      <c r="LRB80" s="64"/>
      <c r="LRC80" s="64"/>
      <c r="LRD80" s="64"/>
      <c r="LRE80" s="64"/>
      <c r="LRF80" s="64"/>
      <c r="LRG80" s="64"/>
      <c r="LRH80" s="64"/>
      <c r="LRI80" s="64"/>
      <c r="LRJ80" s="64"/>
      <c r="LRK80" s="64"/>
      <c r="LRL80" s="64"/>
      <c r="LRM80" s="64"/>
      <c r="LRN80" s="64"/>
      <c r="LRO80" s="64"/>
      <c r="LRP80" s="64"/>
      <c r="LRQ80" s="64"/>
      <c r="LRR80" s="64"/>
      <c r="LRS80" s="64"/>
      <c r="LRT80" s="64"/>
      <c r="LRU80" s="64"/>
      <c r="LRV80" s="64"/>
      <c r="LRW80" s="64"/>
      <c r="LRX80" s="64"/>
      <c r="LRY80" s="64"/>
      <c r="LRZ80" s="64"/>
      <c r="LSA80" s="64"/>
      <c r="LSB80" s="64"/>
      <c r="LSC80" s="64"/>
      <c r="LSD80" s="64"/>
      <c r="LSE80" s="64"/>
      <c r="LSF80" s="64"/>
      <c r="LSG80" s="64"/>
      <c r="LSH80" s="64"/>
      <c r="LSI80" s="64"/>
      <c r="LSJ80" s="64"/>
      <c r="LSK80" s="64"/>
      <c r="LSL80" s="64"/>
      <c r="LSM80" s="64"/>
      <c r="LSN80" s="64"/>
      <c r="LSO80" s="64"/>
      <c r="LSP80" s="64"/>
      <c r="LSQ80" s="64"/>
      <c r="LSR80" s="64"/>
      <c r="LSS80" s="64"/>
      <c r="LST80" s="64"/>
      <c r="LSU80" s="64"/>
      <c r="LSV80" s="64"/>
      <c r="LSW80" s="64"/>
      <c r="LSX80" s="64"/>
      <c r="LSY80" s="64"/>
      <c r="LSZ80" s="64"/>
      <c r="LTA80" s="64"/>
      <c r="LTB80" s="64"/>
      <c r="LTC80" s="64"/>
      <c r="LTD80" s="64"/>
      <c r="LTE80" s="64"/>
      <c r="LTF80" s="64"/>
      <c r="LTG80" s="64"/>
      <c r="LTH80" s="64"/>
      <c r="LTI80" s="64"/>
      <c r="LTJ80" s="64"/>
      <c r="LTK80" s="64"/>
      <c r="LTL80" s="64"/>
      <c r="LTM80" s="64"/>
      <c r="LTN80" s="64"/>
      <c r="LTO80" s="64"/>
      <c r="LTP80" s="64"/>
      <c r="LTQ80" s="64"/>
      <c r="LTR80" s="64"/>
      <c r="LTS80" s="64"/>
      <c r="LTT80" s="64"/>
      <c r="LTU80" s="64"/>
      <c r="LTV80" s="64"/>
      <c r="LTW80" s="64"/>
      <c r="LTX80" s="64"/>
      <c r="LTY80" s="64"/>
      <c r="LTZ80" s="64"/>
      <c r="LUA80" s="64"/>
      <c r="LUB80" s="64"/>
      <c r="LUC80" s="64"/>
      <c r="LUD80" s="64"/>
      <c r="LUE80" s="64"/>
      <c r="LUF80" s="64"/>
      <c r="LUG80" s="64"/>
      <c r="LUH80" s="64"/>
      <c r="LUI80" s="64"/>
      <c r="LUJ80" s="64"/>
      <c r="LUK80" s="64"/>
      <c r="LUL80" s="64"/>
      <c r="LUM80" s="64"/>
      <c r="LUN80" s="64"/>
      <c r="LUO80" s="64"/>
      <c r="LUP80" s="64"/>
      <c r="LUQ80" s="64"/>
      <c r="LUR80" s="64"/>
      <c r="LUS80" s="64"/>
      <c r="LUT80" s="64"/>
      <c r="LUU80" s="64"/>
      <c r="LUV80" s="64"/>
      <c r="LUW80" s="64"/>
      <c r="LUX80" s="64"/>
      <c r="LUY80" s="64"/>
      <c r="LUZ80" s="64"/>
      <c r="LVA80" s="64"/>
      <c r="LVB80" s="64"/>
      <c r="LVC80" s="64"/>
      <c r="LVD80" s="64"/>
      <c r="LVE80" s="64"/>
      <c r="LVF80" s="64"/>
      <c r="LVG80" s="64"/>
      <c r="LVH80" s="64"/>
      <c r="LVI80" s="64"/>
      <c r="LVJ80" s="64"/>
      <c r="LVK80" s="64"/>
      <c r="LVL80" s="64"/>
      <c r="LVM80" s="64"/>
      <c r="LVN80" s="64"/>
      <c r="LVO80" s="64"/>
      <c r="LVP80" s="64"/>
      <c r="LVQ80" s="64"/>
      <c r="LVR80" s="64"/>
      <c r="LVS80" s="64"/>
      <c r="LVT80" s="64"/>
      <c r="LVU80" s="64"/>
      <c r="LVV80" s="64"/>
      <c r="LVW80" s="64"/>
      <c r="LVX80" s="64"/>
      <c r="LVY80" s="64"/>
      <c r="LVZ80" s="64"/>
      <c r="LWA80" s="64"/>
      <c r="LWB80" s="64"/>
      <c r="LWC80" s="64"/>
      <c r="LWD80" s="64"/>
      <c r="LWE80" s="64"/>
      <c r="LWF80" s="64"/>
      <c r="LWG80" s="64"/>
      <c r="LWH80" s="64"/>
      <c r="LWI80" s="64"/>
      <c r="LWJ80" s="64"/>
      <c r="LWK80" s="64"/>
      <c r="LWL80" s="64"/>
      <c r="LWM80" s="64"/>
      <c r="LWN80" s="64"/>
      <c r="LWO80" s="64"/>
      <c r="LWP80" s="64"/>
      <c r="LWQ80" s="64"/>
      <c r="LWR80" s="64"/>
      <c r="LWS80" s="64"/>
      <c r="LWT80" s="64"/>
      <c r="LWU80" s="64"/>
      <c r="LWV80" s="64"/>
      <c r="LWW80" s="64"/>
      <c r="LWX80" s="64"/>
      <c r="LWY80" s="64"/>
      <c r="LWZ80" s="64"/>
      <c r="LXA80" s="64"/>
      <c r="LXB80" s="64"/>
      <c r="LXC80" s="64"/>
      <c r="LXD80" s="64"/>
      <c r="LXE80" s="64"/>
      <c r="LXF80" s="64"/>
      <c r="LXG80" s="64"/>
      <c r="LXH80" s="64"/>
      <c r="LXI80" s="64"/>
      <c r="LXJ80" s="64"/>
      <c r="LXK80" s="64"/>
      <c r="LXL80" s="64"/>
      <c r="LXM80" s="64"/>
      <c r="LXN80" s="64"/>
      <c r="LXO80" s="64"/>
      <c r="LXP80" s="64"/>
      <c r="LXQ80" s="64"/>
      <c r="LXR80" s="64"/>
      <c r="LXS80" s="64"/>
      <c r="LXT80" s="64"/>
      <c r="LXU80" s="64"/>
      <c r="LXV80" s="64"/>
      <c r="LXW80" s="64"/>
      <c r="LXX80" s="64"/>
      <c r="LXY80" s="64"/>
      <c r="LXZ80" s="64"/>
      <c r="LYA80" s="64"/>
      <c r="LYB80" s="64"/>
      <c r="LYC80" s="64"/>
      <c r="LYD80" s="64"/>
      <c r="LYE80" s="64"/>
      <c r="LYF80" s="64"/>
      <c r="LYG80" s="64"/>
      <c r="LYH80" s="64"/>
      <c r="LYI80" s="64"/>
      <c r="LYJ80" s="64"/>
      <c r="LYK80" s="64"/>
      <c r="LYL80" s="64"/>
      <c r="LYM80" s="64"/>
      <c r="LYN80" s="64"/>
      <c r="LYO80" s="64"/>
      <c r="LYP80" s="64"/>
      <c r="LYQ80" s="64"/>
      <c r="LYR80" s="64"/>
      <c r="LYS80" s="64"/>
      <c r="LYT80" s="64"/>
      <c r="LYU80" s="64"/>
      <c r="LYV80" s="64"/>
      <c r="LYW80" s="64"/>
      <c r="LYX80" s="64"/>
      <c r="LYY80" s="64"/>
      <c r="LYZ80" s="64"/>
      <c r="LZA80" s="64"/>
      <c r="LZB80" s="64"/>
      <c r="LZC80" s="64"/>
      <c r="LZD80" s="64"/>
      <c r="LZE80" s="64"/>
      <c r="LZF80" s="64"/>
      <c r="LZG80" s="64"/>
      <c r="LZH80" s="64"/>
      <c r="LZI80" s="64"/>
      <c r="LZJ80" s="64"/>
      <c r="LZK80" s="64"/>
      <c r="LZL80" s="64"/>
      <c r="LZM80" s="64"/>
      <c r="LZN80" s="64"/>
      <c r="LZO80" s="64"/>
      <c r="LZP80" s="64"/>
      <c r="LZQ80" s="64"/>
      <c r="LZR80" s="64"/>
      <c r="LZS80" s="64"/>
      <c r="LZT80" s="64"/>
      <c r="LZU80" s="64"/>
      <c r="LZV80" s="64"/>
      <c r="LZW80" s="64"/>
      <c r="LZX80" s="64"/>
      <c r="LZY80" s="64"/>
      <c r="LZZ80" s="64"/>
      <c r="MAA80" s="64"/>
      <c r="MAB80" s="64"/>
      <c r="MAC80" s="64"/>
      <c r="MAD80" s="64"/>
      <c r="MAE80" s="64"/>
      <c r="MAF80" s="64"/>
      <c r="MAG80" s="64"/>
      <c r="MAH80" s="64"/>
      <c r="MAI80" s="64"/>
      <c r="MAJ80" s="64"/>
      <c r="MAK80" s="64"/>
      <c r="MAL80" s="64"/>
      <c r="MAM80" s="64"/>
      <c r="MAN80" s="64"/>
      <c r="MAO80" s="64"/>
      <c r="MAP80" s="64"/>
      <c r="MAQ80" s="64"/>
      <c r="MAR80" s="64"/>
      <c r="MAS80" s="64"/>
      <c r="MAT80" s="64"/>
      <c r="MAU80" s="64"/>
      <c r="MAV80" s="64"/>
      <c r="MAW80" s="64"/>
      <c r="MAX80" s="64"/>
      <c r="MAY80" s="64"/>
      <c r="MAZ80" s="64"/>
      <c r="MBA80" s="64"/>
      <c r="MBB80" s="64"/>
      <c r="MBC80" s="64"/>
      <c r="MBD80" s="64"/>
      <c r="MBE80" s="64"/>
      <c r="MBF80" s="64"/>
      <c r="MBG80" s="64"/>
      <c r="MBH80" s="64"/>
      <c r="MBI80" s="64"/>
      <c r="MBJ80" s="64"/>
      <c r="MBK80" s="64"/>
      <c r="MBL80" s="64"/>
      <c r="MBM80" s="64"/>
      <c r="MBN80" s="64"/>
      <c r="MBO80" s="64"/>
      <c r="MBP80" s="64"/>
      <c r="MBQ80" s="64"/>
      <c r="MBR80" s="64"/>
      <c r="MBS80" s="64"/>
      <c r="MBT80" s="64"/>
      <c r="MBU80" s="64"/>
      <c r="MBV80" s="64"/>
      <c r="MBW80" s="64"/>
      <c r="MBX80" s="64"/>
      <c r="MBY80" s="64"/>
      <c r="MBZ80" s="64"/>
      <c r="MCA80" s="64"/>
      <c r="MCB80" s="64"/>
      <c r="MCC80" s="64"/>
      <c r="MCD80" s="64"/>
      <c r="MCE80" s="64"/>
      <c r="MCF80" s="64"/>
      <c r="MCG80" s="64"/>
      <c r="MCH80" s="64"/>
      <c r="MCI80" s="64"/>
      <c r="MCJ80" s="64"/>
      <c r="MCK80" s="64"/>
      <c r="MCL80" s="64"/>
      <c r="MCM80" s="64"/>
      <c r="MCN80" s="64"/>
      <c r="MCO80" s="64"/>
      <c r="MCP80" s="64"/>
      <c r="MCQ80" s="64"/>
      <c r="MCR80" s="64"/>
      <c r="MCS80" s="64"/>
      <c r="MCT80" s="64"/>
      <c r="MCU80" s="64"/>
      <c r="MCV80" s="64"/>
      <c r="MCW80" s="64"/>
      <c r="MCX80" s="64"/>
      <c r="MCY80" s="64"/>
      <c r="MCZ80" s="64"/>
      <c r="MDA80" s="64"/>
      <c r="MDB80" s="64"/>
      <c r="MDC80" s="64"/>
      <c r="MDD80" s="64"/>
      <c r="MDE80" s="64"/>
      <c r="MDF80" s="64"/>
      <c r="MDG80" s="64"/>
      <c r="MDH80" s="64"/>
      <c r="MDI80" s="64"/>
      <c r="MDJ80" s="64"/>
      <c r="MDK80" s="64"/>
      <c r="MDL80" s="64"/>
      <c r="MDM80" s="64"/>
      <c r="MDN80" s="64"/>
      <c r="MDO80" s="64"/>
      <c r="MDP80" s="64"/>
      <c r="MDQ80" s="64"/>
      <c r="MDR80" s="64"/>
      <c r="MDS80" s="64"/>
      <c r="MDT80" s="64"/>
      <c r="MDU80" s="64"/>
      <c r="MDV80" s="64"/>
      <c r="MDW80" s="64"/>
      <c r="MDX80" s="64"/>
      <c r="MDY80" s="64"/>
      <c r="MDZ80" s="64"/>
      <c r="MEA80" s="64"/>
      <c r="MEB80" s="64"/>
      <c r="MEC80" s="64"/>
      <c r="MED80" s="64"/>
      <c r="MEE80" s="64"/>
      <c r="MEF80" s="64"/>
      <c r="MEG80" s="64"/>
      <c r="MEH80" s="64"/>
      <c r="MEI80" s="64"/>
      <c r="MEJ80" s="64"/>
      <c r="MEK80" s="64"/>
      <c r="MEL80" s="64"/>
      <c r="MEM80" s="64"/>
      <c r="MEN80" s="64"/>
      <c r="MEO80" s="64"/>
      <c r="MEP80" s="64"/>
      <c r="MEQ80" s="64"/>
      <c r="MER80" s="64"/>
      <c r="MES80" s="64"/>
      <c r="MET80" s="64"/>
      <c r="MEU80" s="64"/>
      <c r="MEV80" s="64"/>
      <c r="MEW80" s="64"/>
      <c r="MEX80" s="64"/>
      <c r="MEY80" s="64"/>
      <c r="MEZ80" s="64"/>
      <c r="MFA80" s="64"/>
      <c r="MFB80" s="64"/>
      <c r="MFC80" s="64"/>
      <c r="MFD80" s="64"/>
      <c r="MFE80" s="64"/>
      <c r="MFF80" s="64"/>
      <c r="MFG80" s="64"/>
      <c r="MFH80" s="64"/>
      <c r="MFI80" s="64"/>
      <c r="MFJ80" s="64"/>
      <c r="MFK80" s="64"/>
      <c r="MFL80" s="64"/>
      <c r="MFM80" s="64"/>
      <c r="MFN80" s="64"/>
      <c r="MFO80" s="64"/>
      <c r="MFP80" s="64"/>
      <c r="MFQ80" s="64"/>
      <c r="MFR80" s="64"/>
      <c r="MFS80" s="64"/>
      <c r="MFT80" s="64"/>
      <c r="MFU80" s="64"/>
      <c r="MFV80" s="64"/>
      <c r="MFW80" s="64"/>
      <c r="MFX80" s="64"/>
      <c r="MFY80" s="64"/>
      <c r="MFZ80" s="64"/>
      <c r="MGA80" s="64"/>
      <c r="MGB80" s="64"/>
      <c r="MGC80" s="64"/>
      <c r="MGD80" s="64"/>
      <c r="MGE80" s="64"/>
      <c r="MGF80" s="64"/>
      <c r="MGG80" s="64"/>
      <c r="MGH80" s="64"/>
      <c r="MGI80" s="64"/>
      <c r="MGJ80" s="64"/>
      <c r="MGK80" s="64"/>
      <c r="MGL80" s="64"/>
      <c r="MGM80" s="64"/>
      <c r="MGN80" s="64"/>
      <c r="MGO80" s="64"/>
      <c r="MGP80" s="64"/>
      <c r="MGQ80" s="64"/>
      <c r="MGR80" s="64"/>
      <c r="MGS80" s="64"/>
      <c r="MGT80" s="64"/>
      <c r="MGU80" s="64"/>
      <c r="MGV80" s="64"/>
      <c r="MGW80" s="64"/>
      <c r="MGX80" s="64"/>
      <c r="MGY80" s="64"/>
      <c r="MGZ80" s="64"/>
      <c r="MHA80" s="64"/>
      <c r="MHB80" s="64"/>
      <c r="MHC80" s="64"/>
      <c r="MHD80" s="64"/>
      <c r="MHE80" s="64"/>
      <c r="MHF80" s="64"/>
      <c r="MHG80" s="64"/>
      <c r="MHH80" s="64"/>
      <c r="MHI80" s="64"/>
      <c r="MHJ80" s="64"/>
      <c r="MHK80" s="64"/>
      <c r="MHL80" s="64"/>
      <c r="MHM80" s="64"/>
      <c r="MHN80" s="64"/>
      <c r="MHO80" s="64"/>
      <c r="MHP80" s="64"/>
      <c r="MHQ80" s="64"/>
      <c r="MHR80" s="64"/>
      <c r="MHS80" s="64"/>
      <c r="MHT80" s="64"/>
      <c r="MHU80" s="64"/>
      <c r="MHV80" s="64"/>
      <c r="MHW80" s="64"/>
      <c r="MHX80" s="64"/>
      <c r="MHY80" s="64"/>
      <c r="MHZ80" s="64"/>
      <c r="MIA80" s="64"/>
      <c r="MIB80" s="64"/>
      <c r="MIC80" s="64"/>
      <c r="MID80" s="64"/>
      <c r="MIE80" s="64"/>
      <c r="MIF80" s="64"/>
      <c r="MIG80" s="64"/>
      <c r="MIH80" s="64"/>
      <c r="MII80" s="64"/>
      <c r="MIJ80" s="64"/>
      <c r="MIK80" s="64"/>
      <c r="MIL80" s="64"/>
      <c r="MIM80" s="64"/>
      <c r="MIN80" s="64"/>
      <c r="MIO80" s="64"/>
      <c r="MIP80" s="64"/>
      <c r="MIQ80" s="64"/>
      <c r="MIR80" s="64"/>
      <c r="MIS80" s="64"/>
      <c r="MIT80" s="64"/>
      <c r="MIU80" s="64"/>
      <c r="MIV80" s="64"/>
      <c r="MIW80" s="64"/>
      <c r="MIX80" s="64"/>
      <c r="MIY80" s="64"/>
      <c r="MIZ80" s="64"/>
      <c r="MJA80" s="64"/>
      <c r="MJB80" s="64"/>
      <c r="MJC80" s="64"/>
      <c r="MJD80" s="64"/>
      <c r="MJE80" s="64"/>
      <c r="MJF80" s="64"/>
      <c r="MJG80" s="64"/>
      <c r="MJH80" s="64"/>
      <c r="MJI80" s="64"/>
      <c r="MJJ80" s="64"/>
      <c r="MJK80" s="64"/>
      <c r="MJL80" s="64"/>
      <c r="MJM80" s="64"/>
      <c r="MJN80" s="64"/>
      <c r="MJO80" s="64"/>
      <c r="MJP80" s="64"/>
      <c r="MJQ80" s="64"/>
      <c r="MJR80" s="64"/>
      <c r="MJS80" s="64"/>
      <c r="MJT80" s="64"/>
      <c r="MJU80" s="64"/>
      <c r="MJV80" s="64"/>
      <c r="MJW80" s="64"/>
      <c r="MJX80" s="64"/>
      <c r="MJY80" s="64"/>
      <c r="MJZ80" s="64"/>
      <c r="MKA80" s="64"/>
      <c r="MKB80" s="64"/>
      <c r="MKC80" s="64"/>
      <c r="MKD80" s="64"/>
      <c r="MKE80" s="64"/>
      <c r="MKF80" s="64"/>
      <c r="MKG80" s="64"/>
      <c r="MKH80" s="64"/>
      <c r="MKI80" s="64"/>
      <c r="MKJ80" s="64"/>
      <c r="MKK80" s="64"/>
      <c r="MKL80" s="64"/>
      <c r="MKM80" s="64"/>
      <c r="MKN80" s="64"/>
      <c r="MKO80" s="64"/>
      <c r="MKP80" s="64"/>
      <c r="MKQ80" s="64"/>
      <c r="MKR80" s="64"/>
      <c r="MKS80" s="64"/>
      <c r="MKT80" s="64"/>
      <c r="MKU80" s="64"/>
      <c r="MKV80" s="64"/>
      <c r="MKW80" s="64"/>
      <c r="MKX80" s="64"/>
      <c r="MKY80" s="64"/>
      <c r="MKZ80" s="64"/>
      <c r="MLA80" s="64"/>
      <c r="MLB80" s="64"/>
      <c r="MLC80" s="64"/>
      <c r="MLD80" s="64"/>
      <c r="MLE80" s="64"/>
      <c r="MLF80" s="64"/>
      <c r="MLG80" s="64"/>
      <c r="MLH80" s="64"/>
      <c r="MLI80" s="64"/>
      <c r="MLJ80" s="64"/>
      <c r="MLK80" s="64"/>
      <c r="MLL80" s="64"/>
      <c r="MLM80" s="64"/>
      <c r="MLN80" s="64"/>
      <c r="MLO80" s="64"/>
      <c r="MLP80" s="64"/>
      <c r="MLQ80" s="64"/>
      <c r="MLR80" s="64"/>
      <c r="MLS80" s="64"/>
      <c r="MLT80" s="64"/>
      <c r="MLU80" s="64"/>
      <c r="MLV80" s="64"/>
      <c r="MLW80" s="64"/>
      <c r="MLX80" s="64"/>
      <c r="MLY80" s="64"/>
      <c r="MLZ80" s="64"/>
      <c r="MMA80" s="64"/>
      <c r="MMB80" s="64"/>
      <c r="MMC80" s="64"/>
      <c r="MMD80" s="64"/>
      <c r="MME80" s="64"/>
      <c r="MMF80" s="64"/>
      <c r="MMG80" s="64"/>
      <c r="MMH80" s="64"/>
      <c r="MMI80" s="64"/>
      <c r="MMJ80" s="64"/>
      <c r="MMK80" s="64"/>
      <c r="MML80" s="64"/>
      <c r="MMM80" s="64"/>
      <c r="MMN80" s="64"/>
      <c r="MMO80" s="64"/>
      <c r="MMP80" s="64"/>
      <c r="MMQ80" s="64"/>
      <c r="MMR80" s="64"/>
      <c r="MMS80" s="64"/>
      <c r="MMT80" s="64"/>
      <c r="MMU80" s="64"/>
      <c r="MMV80" s="64"/>
      <c r="MMW80" s="64"/>
      <c r="MMX80" s="64"/>
      <c r="MMY80" s="64"/>
      <c r="MMZ80" s="64"/>
      <c r="MNA80" s="64"/>
      <c r="MNB80" s="64"/>
      <c r="MNC80" s="64"/>
      <c r="MND80" s="64"/>
      <c r="MNE80" s="64"/>
      <c r="MNF80" s="64"/>
      <c r="MNG80" s="64"/>
      <c r="MNH80" s="64"/>
      <c r="MNI80" s="64"/>
      <c r="MNJ80" s="64"/>
      <c r="MNK80" s="64"/>
      <c r="MNL80" s="64"/>
      <c r="MNM80" s="64"/>
      <c r="MNN80" s="64"/>
      <c r="MNO80" s="64"/>
      <c r="MNP80" s="64"/>
      <c r="MNQ80" s="64"/>
      <c r="MNR80" s="64"/>
      <c r="MNS80" s="64"/>
      <c r="MNT80" s="64"/>
      <c r="MNU80" s="64"/>
      <c r="MNV80" s="64"/>
      <c r="MNW80" s="64"/>
      <c r="MNX80" s="64"/>
      <c r="MNY80" s="64"/>
      <c r="MNZ80" s="64"/>
      <c r="MOA80" s="64"/>
      <c r="MOB80" s="64"/>
      <c r="MOC80" s="64"/>
      <c r="MOD80" s="64"/>
      <c r="MOE80" s="64"/>
      <c r="MOF80" s="64"/>
      <c r="MOG80" s="64"/>
      <c r="MOH80" s="64"/>
      <c r="MOI80" s="64"/>
      <c r="MOJ80" s="64"/>
      <c r="MOK80" s="64"/>
      <c r="MOL80" s="64"/>
      <c r="MOM80" s="64"/>
      <c r="MON80" s="64"/>
      <c r="MOO80" s="64"/>
      <c r="MOP80" s="64"/>
      <c r="MOQ80" s="64"/>
      <c r="MOR80" s="64"/>
      <c r="MOS80" s="64"/>
      <c r="MOT80" s="64"/>
      <c r="MOU80" s="64"/>
      <c r="MOV80" s="64"/>
      <c r="MOW80" s="64"/>
      <c r="MOX80" s="64"/>
      <c r="MOY80" s="64"/>
      <c r="MOZ80" s="64"/>
      <c r="MPA80" s="64"/>
      <c r="MPB80" s="64"/>
      <c r="MPC80" s="64"/>
      <c r="MPD80" s="64"/>
      <c r="MPE80" s="64"/>
      <c r="MPF80" s="64"/>
      <c r="MPG80" s="64"/>
      <c r="MPH80" s="64"/>
      <c r="MPI80" s="64"/>
      <c r="MPJ80" s="64"/>
      <c r="MPK80" s="64"/>
      <c r="MPL80" s="64"/>
      <c r="MPM80" s="64"/>
      <c r="MPN80" s="64"/>
      <c r="MPO80" s="64"/>
      <c r="MPP80" s="64"/>
      <c r="MPQ80" s="64"/>
      <c r="MPR80" s="64"/>
      <c r="MPS80" s="64"/>
      <c r="MPT80" s="64"/>
      <c r="MPU80" s="64"/>
      <c r="MPV80" s="64"/>
      <c r="MPW80" s="64"/>
      <c r="MPX80" s="64"/>
      <c r="MPY80" s="64"/>
      <c r="MPZ80" s="64"/>
      <c r="MQA80" s="64"/>
      <c r="MQB80" s="64"/>
      <c r="MQC80" s="64"/>
      <c r="MQD80" s="64"/>
      <c r="MQE80" s="64"/>
      <c r="MQF80" s="64"/>
      <c r="MQG80" s="64"/>
      <c r="MQH80" s="64"/>
      <c r="MQI80" s="64"/>
      <c r="MQJ80" s="64"/>
      <c r="MQK80" s="64"/>
      <c r="MQL80" s="64"/>
      <c r="MQM80" s="64"/>
      <c r="MQN80" s="64"/>
      <c r="MQO80" s="64"/>
      <c r="MQP80" s="64"/>
      <c r="MQQ80" s="64"/>
      <c r="MQR80" s="64"/>
      <c r="MQS80" s="64"/>
      <c r="MQT80" s="64"/>
      <c r="MQU80" s="64"/>
      <c r="MQV80" s="64"/>
      <c r="MQW80" s="64"/>
      <c r="MQX80" s="64"/>
      <c r="MQY80" s="64"/>
      <c r="MQZ80" s="64"/>
      <c r="MRA80" s="64"/>
      <c r="MRB80" s="64"/>
      <c r="MRC80" s="64"/>
      <c r="MRD80" s="64"/>
      <c r="MRE80" s="64"/>
      <c r="MRF80" s="64"/>
      <c r="MRG80" s="64"/>
      <c r="MRH80" s="64"/>
      <c r="MRI80" s="64"/>
      <c r="MRJ80" s="64"/>
      <c r="MRK80" s="64"/>
      <c r="MRL80" s="64"/>
      <c r="MRM80" s="64"/>
      <c r="MRN80" s="64"/>
      <c r="MRO80" s="64"/>
      <c r="MRP80" s="64"/>
      <c r="MRQ80" s="64"/>
      <c r="MRR80" s="64"/>
      <c r="MRS80" s="64"/>
      <c r="MRT80" s="64"/>
      <c r="MRU80" s="64"/>
      <c r="MRV80" s="64"/>
      <c r="MRW80" s="64"/>
      <c r="MRX80" s="64"/>
      <c r="MRY80" s="64"/>
      <c r="MRZ80" s="64"/>
      <c r="MSA80" s="64"/>
      <c r="MSB80" s="64"/>
      <c r="MSC80" s="64"/>
      <c r="MSD80" s="64"/>
      <c r="MSE80" s="64"/>
      <c r="MSF80" s="64"/>
      <c r="MSG80" s="64"/>
      <c r="MSH80" s="64"/>
      <c r="MSI80" s="64"/>
      <c r="MSJ80" s="64"/>
      <c r="MSK80" s="64"/>
      <c r="MSL80" s="64"/>
      <c r="MSM80" s="64"/>
      <c r="MSN80" s="64"/>
      <c r="MSO80" s="64"/>
      <c r="MSP80" s="64"/>
      <c r="MSQ80" s="64"/>
      <c r="MSR80" s="64"/>
      <c r="MSS80" s="64"/>
      <c r="MST80" s="64"/>
      <c r="MSU80" s="64"/>
      <c r="MSV80" s="64"/>
      <c r="MSW80" s="64"/>
      <c r="MSX80" s="64"/>
      <c r="MSY80" s="64"/>
      <c r="MSZ80" s="64"/>
      <c r="MTA80" s="64"/>
      <c r="MTB80" s="64"/>
      <c r="MTC80" s="64"/>
      <c r="MTD80" s="64"/>
      <c r="MTE80" s="64"/>
      <c r="MTF80" s="64"/>
      <c r="MTG80" s="64"/>
      <c r="MTH80" s="64"/>
      <c r="MTI80" s="64"/>
      <c r="MTJ80" s="64"/>
      <c r="MTK80" s="64"/>
      <c r="MTL80" s="64"/>
      <c r="MTM80" s="64"/>
      <c r="MTN80" s="64"/>
      <c r="MTO80" s="64"/>
      <c r="MTP80" s="64"/>
      <c r="MTQ80" s="64"/>
      <c r="MTR80" s="64"/>
      <c r="MTS80" s="64"/>
      <c r="MTT80" s="64"/>
      <c r="MTU80" s="64"/>
      <c r="MTV80" s="64"/>
      <c r="MTW80" s="64"/>
      <c r="MTX80" s="64"/>
      <c r="MTY80" s="64"/>
      <c r="MTZ80" s="64"/>
      <c r="MUA80" s="64"/>
      <c r="MUB80" s="64"/>
      <c r="MUC80" s="64"/>
      <c r="MUD80" s="64"/>
      <c r="MUE80" s="64"/>
      <c r="MUF80" s="64"/>
      <c r="MUG80" s="64"/>
      <c r="MUH80" s="64"/>
      <c r="MUI80" s="64"/>
      <c r="MUJ80" s="64"/>
      <c r="MUK80" s="64"/>
      <c r="MUL80" s="64"/>
      <c r="MUM80" s="64"/>
      <c r="MUN80" s="64"/>
      <c r="MUO80" s="64"/>
      <c r="MUP80" s="64"/>
      <c r="MUQ80" s="64"/>
      <c r="MUR80" s="64"/>
      <c r="MUS80" s="64"/>
      <c r="MUT80" s="64"/>
      <c r="MUU80" s="64"/>
      <c r="MUV80" s="64"/>
      <c r="MUW80" s="64"/>
      <c r="MUX80" s="64"/>
      <c r="MUY80" s="64"/>
      <c r="MUZ80" s="64"/>
      <c r="MVA80" s="64"/>
      <c r="MVB80" s="64"/>
      <c r="MVC80" s="64"/>
      <c r="MVD80" s="64"/>
      <c r="MVE80" s="64"/>
      <c r="MVF80" s="64"/>
      <c r="MVG80" s="64"/>
      <c r="MVH80" s="64"/>
      <c r="MVI80" s="64"/>
      <c r="MVJ80" s="64"/>
      <c r="MVK80" s="64"/>
      <c r="MVL80" s="64"/>
      <c r="MVM80" s="64"/>
      <c r="MVN80" s="64"/>
      <c r="MVO80" s="64"/>
      <c r="MVP80" s="64"/>
      <c r="MVQ80" s="64"/>
      <c r="MVR80" s="64"/>
      <c r="MVS80" s="64"/>
      <c r="MVT80" s="64"/>
      <c r="MVU80" s="64"/>
      <c r="MVV80" s="64"/>
      <c r="MVW80" s="64"/>
      <c r="MVX80" s="64"/>
      <c r="MVY80" s="64"/>
      <c r="MVZ80" s="64"/>
      <c r="MWA80" s="64"/>
      <c r="MWB80" s="64"/>
      <c r="MWC80" s="64"/>
      <c r="MWD80" s="64"/>
      <c r="MWE80" s="64"/>
      <c r="MWF80" s="64"/>
      <c r="MWG80" s="64"/>
      <c r="MWH80" s="64"/>
      <c r="MWI80" s="64"/>
      <c r="MWJ80" s="64"/>
      <c r="MWK80" s="64"/>
      <c r="MWL80" s="64"/>
      <c r="MWM80" s="64"/>
      <c r="MWN80" s="64"/>
      <c r="MWO80" s="64"/>
      <c r="MWP80" s="64"/>
      <c r="MWQ80" s="64"/>
      <c r="MWR80" s="64"/>
      <c r="MWS80" s="64"/>
      <c r="MWT80" s="64"/>
      <c r="MWU80" s="64"/>
      <c r="MWV80" s="64"/>
      <c r="MWW80" s="64"/>
      <c r="MWX80" s="64"/>
      <c r="MWY80" s="64"/>
      <c r="MWZ80" s="64"/>
      <c r="MXA80" s="64"/>
      <c r="MXB80" s="64"/>
      <c r="MXC80" s="64"/>
      <c r="MXD80" s="64"/>
      <c r="MXE80" s="64"/>
      <c r="MXF80" s="64"/>
      <c r="MXG80" s="64"/>
      <c r="MXH80" s="64"/>
      <c r="MXI80" s="64"/>
      <c r="MXJ80" s="64"/>
      <c r="MXK80" s="64"/>
      <c r="MXL80" s="64"/>
      <c r="MXM80" s="64"/>
      <c r="MXN80" s="64"/>
      <c r="MXO80" s="64"/>
      <c r="MXP80" s="64"/>
      <c r="MXQ80" s="64"/>
      <c r="MXR80" s="64"/>
      <c r="MXS80" s="64"/>
      <c r="MXT80" s="64"/>
      <c r="MXU80" s="64"/>
      <c r="MXV80" s="64"/>
      <c r="MXW80" s="64"/>
      <c r="MXX80" s="64"/>
      <c r="MXY80" s="64"/>
      <c r="MXZ80" s="64"/>
      <c r="MYA80" s="64"/>
      <c r="MYB80" s="64"/>
      <c r="MYC80" s="64"/>
      <c r="MYD80" s="64"/>
      <c r="MYE80" s="64"/>
      <c r="MYF80" s="64"/>
      <c r="MYG80" s="64"/>
      <c r="MYH80" s="64"/>
      <c r="MYI80" s="64"/>
      <c r="MYJ80" s="64"/>
      <c r="MYK80" s="64"/>
      <c r="MYL80" s="64"/>
      <c r="MYM80" s="64"/>
      <c r="MYN80" s="64"/>
      <c r="MYO80" s="64"/>
      <c r="MYP80" s="64"/>
      <c r="MYQ80" s="64"/>
      <c r="MYR80" s="64"/>
      <c r="MYS80" s="64"/>
      <c r="MYT80" s="64"/>
      <c r="MYU80" s="64"/>
      <c r="MYV80" s="64"/>
      <c r="MYW80" s="64"/>
      <c r="MYX80" s="64"/>
      <c r="MYY80" s="64"/>
      <c r="MYZ80" s="64"/>
      <c r="MZA80" s="64"/>
      <c r="MZB80" s="64"/>
      <c r="MZC80" s="64"/>
      <c r="MZD80" s="64"/>
      <c r="MZE80" s="64"/>
      <c r="MZF80" s="64"/>
      <c r="MZG80" s="64"/>
      <c r="MZH80" s="64"/>
      <c r="MZI80" s="64"/>
      <c r="MZJ80" s="64"/>
      <c r="MZK80" s="64"/>
      <c r="MZL80" s="64"/>
      <c r="MZM80" s="64"/>
      <c r="MZN80" s="64"/>
      <c r="MZO80" s="64"/>
      <c r="MZP80" s="64"/>
      <c r="MZQ80" s="64"/>
      <c r="MZR80" s="64"/>
      <c r="MZS80" s="64"/>
      <c r="MZT80" s="64"/>
      <c r="MZU80" s="64"/>
      <c r="MZV80" s="64"/>
      <c r="MZW80" s="64"/>
      <c r="MZX80" s="64"/>
      <c r="MZY80" s="64"/>
      <c r="MZZ80" s="64"/>
      <c r="NAA80" s="64"/>
      <c r="NAB80" s="64"/>
      <c r="NAC80" s="64"/>
      <c r="NAD80" s="64"/>
      <c r="NAE80" s="64"/>
      <c r="NAF80" s="64"/>
      <c r="NAG80" s="64"/>
      <c r="NAH80" s="64"/>
      <c r="NAI80" s="64"/>
      <c r="NAJ80" s="64"/>
      <c r="NAK80" s="64"/>
      <c r="NAL80" s="64"/>
      <c r="NAM80" s="64"/>
      <c r="NAN80" s="64"/>
      <c r="NAO80" s="64"/>
      <c r="NAP80" s="64"/>
      <c r="NAQ80" s="64"/>
      <c r="NAR80" s="64"/>
      <c r="NAS80" s="64"/>
      <c r="NAT80" s="64"/>
      <c r="NAU80" s="64"/>
      <c r="NAV80" s="64"/>
      <c r="NAW80" s="64"/>
      <c r="NAX80" s="64"/>
      <c r="NAY80" s="64"/>
      <c r="NAZ80" s="64"/>
      <c r="NBA80" s="64"/>
      <c r="NBB80" s="64"/>
      <c r="NBC80" s="64"/>
      <c r="NBD80" s="64"/>
      <c r="NBE80" s="64"/>
      <c r="NBF80" s="64"/>
      <c r="NBG80" s="64"/>
      <c r="NBH80" s="64"/>
      <c r="NBI80" s="64"/>
      <c r="NBJ80" s="64"/>
      <c r="NBK80" s="64"/>
      <c r="NBL80" s="64"/>
      <c r="NBM80" s="64"/>
      <c r="NBN80" s="64"/>
      <c r="NBO80" s="64"/>
      <c r="NBP80" s="64"/>
      <c r="NBQ80" s="64"/>
      <c r="NBR80" s="64"/>
      <c r="NBS80" s="64"/>
      <c r="NBT80" s="64"/>
      <c r="NBU80" s="64"/>
      <c r="NBV80" s="64"/>
      <c r="NBW80" s="64"/>
      <c r="NBX80" s="64"/>
      <c r="NBY80" s="64"/>
      <c r="NBZ80" s="64"/>
      <c r="NCA80" s="64"/>
      <c r="NCB80" s="64"/>
      <c r="NCC80" s="64"/>
      <c r="NCD80" s="64"/>
      <c r="NCE80" s="64"/>
      <c r="NCF80" s="64"/>
      <c r="NCG80" s="64"/>
      <c r="NCH80" s="64"/>
      <c r="NCI80" s="64"/>
      <c r="NCJ80" s="64"/>
      <c r="NCK80" s="64"/>
      <c r="NCL80" s="64"/>
      <c r="NCM80" s="64"/>
      <c r="NCN80" s="64"/>
      <c r="NCO80" s="64"/>
      <c r="NCP80" s="64"/>
      <c r="NCQ80" s="64"/>
      <c r="NCR80" s="64"/>
      <c r="NCS80" s="64"/>
      <c r="NCT80" s="64"/>
      <c r="NCU80" s="64"/>
      <c r="NCV80" s="64"/>
      <c r="NCW80" s="64"/>
      <c r="NCX80" s="64"/>
      <c r="NCY80" s="64"/>
      <c r="NCZ80" s="64"/>
      <c r="NDA80" s="64"/>
      <c r="NDB80" s="64"/>
      <c r="NDC80" s="64"/>
      <c r="NDD80" s="64"/>
      <c r="NDE80" s="64"/>
      <c r="NDF80" s="64"/>
      <c r="NDG80" s="64"/>
      <c r="NDH80" s="64"/>
      <c r="NDI80" s="64"/>
      <c r="NDJ80" s="64"/>
      <c r="NDK80" s="64"/>
      <c r="NDL80" s="64"/>
      <c r="NDM80" s="64"/>
      <c r="NDN80" s="64"/>
      <c r="NDO80" s="64"/>
      <c r="NDP80" s="64"/>
      <c r="NDQ80" s="64"/>
      <c r="NDR80" s="64"/>
      <c r="NDS80" s="64"/>
      <c r="NDT80" s="64"/>
      <c r="NDU80" s="64"/>
      <c r="NDV80" s="64"/>
      <c r="NDW80" s="64"/>
      <c r="NDX80" s="64"/>
      <c r="NDY80" s="64"/>
      <c r="NDZ80" s="64"/>
      <c r="NEA80" s="64"/>
      <c r="NEB80" s="64"/>
      <c r="NEC80" s="64"/>
      <c r="NED80" s="64"/>
      <c r="NEE80" s="64"/>
      <c r="NEF80" s="64"/>
      <c r="NEG80" s="64"/>
      <c r="NEH80" s="64"/>
      <c r="NEI80" s="64"/>
      <c r="NEJ80" s="64"/>
      <c r="NEK80" s="64"/>
      <c r="NEL80" s="64"/>
      <c r="NEM80" s="64"/>
      <c r="NEN80" s="64"/>
      <c r="NEO80" s="64"/>
      <c r="NEP80" s="64"/>
      <c r="NEQ80" s="64"/>
      <c r="NER80" s="64"/>
      <c r="NES80" s="64"/>
      <c r="NET80" s="64"/>
      <c r="NEU80" s="64"/>
      <c r="NEV80" s="64"/>
      <c r="NEW80" s="64"/>
      <c r="NEX80" s="64"/>
      <c r="NEY80" s="64"/>
      <c r="NEZ80" s="64"/>
      <c r="NFA80" s="64"/>
      <c r="NFB80" s="64"/>
      <c r="NFC80" s="64"/>
      <c r="NFD80" s="64"/>
      <c r="NFE80" s="64"/>
      <c r="NFF80" s="64"/>
      <c r="NFG80" s="64"/>
      <c r="NFH80" s="64"/>
      <c r="NFI80" s="64"/>
      <c r="NFJ80" s="64"/>
      <c r="NFK80" s="64"/>
      <c r="NFL80" s="64"/>
      <c r="NFM80" s="64"/>
      <c r="NFN80" s="64"/>
      <c r="NFO80" s="64"/>
      <c r="NFP80" s="64"/>
      <c r="NFQ80" s="64"/>
      <c r="NFR80" s="64"/>
      <c r="NFS80" s="64"/>
      <c r="NFT80" s="64"/>
      <c r="NFU80" s="64"/>
      <c r="NFV80" s="64"/>
      <c r="NFW80" s="64"/>
      <c r="NFX80" s="64"/>
      <c r="NFY80" s="64"/>
      <c r="NFZ80" s="64"/>
      <c r="NGA80" s="64"/>
      <c r="NGB80" s="64"/>
      <c r="NGC80" s="64"/>
      <c r="NGD80" s="64"/>
      <c r="NGE80" s="64"/>
      <c r="NGF80" s="64"/>
      <c r="NGG80" s="64"/>
      <c r="NGH80" s="64"/>
      <c r="NGI80" s="64"/>
      <c r="NGJ80" s="64"/>
      <c r="NGK80" s="64"/>
      <c r="NGL80" s="64"/>
      <c r="NGM80" s="64"/>
      <c r="NGN80" s="64"/>
      <c r="NGO80" s="64"/>
      <c r="NGP80" s="64"/>
      <c r="NGQ80" s="64"/>
      <c r="NGR80" s="64"/>
      <c r="NGS80" s="64"/>
      <c r="NGT80" s="64"/>
      <c r="NGU80" s="64"/>
      <c r="NGV80" s="64"/>
      <c r="NGW80" s="64"/>
      <c r="NGX80" s="64"/>
      <c r="NGY80" s="64"/>
      <c r="NGZ80" s="64"/>
      <c r="NHA80" s="64"/>
      <c r="NHB80" s="64"/>
      <c r="NHC80" s="64"/>
      <c r="NHD80" s="64"/>
      <c r="NHE80" s="64"/>
      <c r="NHF80" s="64"/>
      <c r="NHG80" s="64"/>
      <c r="NHH80" s="64"/>
      <c r="NHI80" s="64"/>
      <c r="NHJ80" s="64"/>
      <c r="NHK80" s="64"/>
      <c r="NHL80" s="64"/>
      <c r="NHM80" s="64"/>
      <c r="NHN80" s="64"/>
      <c r="NHO80" s="64"/>
      <c r="NHP80" s="64"/>
      <c r="NHQ80" s="64"/>
      <c r="NHR80" s="64"/>
      <c r="NHS80" s="64"/>
      <c r="NHT80" s="64"/>
      <c r="NHU80" s="64"/>
      <c r="NHV80" s="64"/>
      <c r="NHW80" s="64"/>
      <c r="NHX80" s="64"/>
      <c r="NHY80" s="64"/>
      <c r="NHZ80" s="64"/>
      <c r="NIA80" s="64"/>
      <c r="NIB80" s="64"/>
      <c r="NIC80" s="64"/>
      <c r="NID80" s="64"/>
      <c r="NIE80" s="64"/>
      <c r="NIF80" s="64"/>
      <c r="NIG80" s="64"/>
      <c r="NIH80" s="64"/>
      <c r="NII80" s="64"/>
      <c r="NIJ80" s="64"/>
      <c r="NIK80" s="64"/>
      <c r="NIL80" s="64"/>
      <c r="NIM80" s="64"/>
      <c r="NIN80" s="64"/>
      <c r="NIO80" s="64"/>
      <c r="NIP80" s="64"/>
      <c r="NIQ80" s="64"/>
      <c r="NIR80" s="64"/>
      <c r="NIS80" s="64"/>
      <c r="NIT80" s="64"/>
      <c r="NIU80" s="64"/>
      <c r="NIV80" s="64"/>
      <c r="NIW80" s="64"/>
      <c r="NIX80" s="64"/>
      <c r="NIY80" s="64"/>
      <c r="NIZ80" s="64"/>
      <c r="NJA80" s="64"/>
      <c r="NJB80" s="64"/>
      <c r="NJC80" s="64"/>
      <c r="NJD80" s="64"/>
      <c r="NJE80" s="64"/>
      <c r="NJF80" s="64"/>
      <c r="NJG80" s="64"/>
      <c r="NJH80" s="64"/>
      <c r="NJI80" s="64"/>
      <c r="NJJ80" s="64"/>
      <c r="NJK80" s="64"/>
      <c r="NJL80" s="64"/>
      <c r="NJM80" s="64"/>
      <c r="NJN80" s="64"/>
      <c r="NJO80" s="64"/>
      <c r="NJP80" s="64"/>
      <c r="NJQ80" s="64"/>
      <c r="NJR80" s="64"/>
      <c r="NJS80" s="64"/>
      <c r="NJT80" s="64"/>
      <c r="NJU80" s="64"/>
      <c r="NJV80" s="64"/>
      <c r="NJW80" s="64"/>
      <c r="NJX80" s="64"/>
      <c r="NJY80" s="64"/>
      <c r="NJZ80" s="64"/>
      <c r="NKA80" s="64"/>
      <c r="NKB80" s="64"/>
      <c r="NKC80" s="64"/>
      <c r="NKD80" s="64"/>
      <c r="NKE80" s="64"/>
      <c r="NKF80" s="64"/>
      <c r="NKG80" s="64"/>
      <c r="NKH80" s="64"/>
      <c r="NKI80" s="64"/>
      <c r="NKJ80" s="64"/>
      <c r="NKK80" s="64"/>
      <c r="NKL80" s="64"/>
      <c r="NKM80" s="64"/>
      <c r="NKN80" s="64"/>
      <c r="NKO80" s="64"/>
      <c r="NKP80" s="64"/>
      <c r="NKQ80" s="64"/>
      <c r="NKR80" s="64"/>
      <c r="NKS80" s="64"/>
      <c r="NKT80" s="64"/>
      <c r="NKU80" s="64"/>
      <c r="NKV80" s="64"/>
      <c r="NKW80" s="64"/>
      <c r="NKX80" s="64"/>
      <c r="NKY80" s="64"/>
      <c r="NKZ80" s="64"/>
      <c r="NLA80" s="64"/>
      <c r="NLB80" s="64"/>
      <c r="NLC80" s="64"/>
      <c r="NLD80" s="64"/>
      <c r="NLE80" s="64"/>
      <c r="NLF80" s="64"/>
      <c r="NLG80" s="64"/>
      <c r="NLH80" s="64"/>
      <c r="NLI80" s="64"/>
      <c r="NLJ80" s="64"/>
      <c r="NLK80" s="64"/>
      <c r="NLL80" s="64"/>
      <c r="NLM80" s="64"/>
      <c r="NLN80" s="64"/>
      <c r="NLO80" s="64"/>
      <c r="NLP80" s="64"/>
      <c r="NLQ80" s="64"/>
      <c r="NLR80" s="64"/>
      <c r="NLS80" s="64"/>
      <c r="NLT80" s="64"/>
      <c r="NLU80" s="64"/>
      <c r="NLV80" s="64"/>
      <c r="NLW80" s="64"/>
      <c r="NLX80" s="64"/>
      <c r="NLY80" s="64"/>
      <c r="NLZ80" s="64"/>
      <c r="NMA80" s="64"/>
      <c r="NMB80" s="64"/>
      <c r="NMC80" s="64"/>
      <c r="NMD80" s="64"/>
      <c r="NME80" s="64"/>
      <c r="NMF80" s="64"/>
      <c r="NMG80" s="64"/>
      <c r="NMH80" s="64"/>
      <c r="NMI80" s="64"/>
      <c r="NMJ80" s="64"/>
      <c r="NMK80" s="64"/>
      <c r="NML80" s="64"/>
      <c r="NMM80" s="64"/>
      <c r="NMN80" s="64"/>
      <c r="NMO80" s="64"/>
      <c r="NMP80" s="64"/>
      <c r="NMQ80" s="64"/>
      <c r="NMR80" s="64"/>
      <c r="NMS80" s="64"/>
      <c r="NMT80" s="64"/>
      <c r="NMU80" s="64"/>
      <c r="NMV80" s="64"/>
      <c r="NMW80" s="64"/>
      <c r="NMX80" s="64"/>
      <c r="NMY80" s="64"/>
      <c r="NMZ80" s="64"/>
      <c r="NNA80" s="64"/>
      <c r="NNB80" s="64"/>
      <c r="NNC80" s="64"/>
      <c r="NND80" s="64"/>
      <c r="NNE80" s="64"/>
      <c r="NNF80" s="64"/>
      <c r="NNG80" s="64"/>
      <c r="NNH80" s="64"/>
      <c r="NNI80" s="64"/>
      <c r="NNJ80" s="64"/>
      <c r="NNK80" s="64"/>
      <c r="NNL80" s="64"/>
      <c r="NNM80" s="64"/>
      <c r="NNN80" s="64"/>
      <c r="NNO80" s="64"/>
      <c r="NNP80" s="64"/>
      <c r="NNQ80" s="64"/>
      <c r="NNR80" s="64"/>
      <c r="NNS80" s="64"/>
      <c r="NNT80" s="64"/>
      <c r="NNU80" s="64"/>
      <c r="NNV80" s="64"/>
      <c r="NNW80" s="64"/>
      <c r="NNX80" s="64"/>
      <c r="NNY80" s="64"/>
      <c r="NNZ80" s="64"/>
      <c r="NOA80" s="64"/>
      <c r="NOB80" s="64"/>
      <c r="NOC80" s="64"/>
      <c r="NOD80" s="64"/>
      <c r="NOE80" s="64"/>
      <c r="NOF80" s="64"/>
      <c r="NOG80" s="64"/>
      <c r="NOH80" s="64"/>
      <c r="NOI80" s="64"/>
      <c r="NOJ80" s="64"/>
      <c r="NOK80" s="64"/>
      <c r="NOL80" s="64"/>
      <c r="NOM80" s="64"/>
      <c r="NON80" s="64"/>
      <c r="NOO80" s="64"/>
      <c r="NOP80" s="64"/>
      <c r="NOQ80" s="64"/>
      <c r="NOR80" s="64"/>
      <c r="NOS80" s="64"/>
      <c r="NOT80" s="64"/>
      <c r="NOU80" s="64"/>
      <c r="NOV80" s="64"/>
      <c r="NOW80" s="64"/>
      <c r="NOX80" s="64"/>
      <c r="NOY80" s="64"/>
      <c r="NOZ80" s="64"/>
      <c r="NPA80" s="64"/>
      <c r="NPB80" s="64"/>
      <c r="NPC80" s="64"/>
      <c r="NPD80" s="64"/>
      <c r="NPE80" s="64"/>
      <c r="NPF80" s="64"/>
      <c r="NPG80" s="64"/>
      <c r="NPH80" s="64"/>
      <c r="NPI80" s="64"/>
      <c r="NPJ80" s="64"/>
      <c r="NPK80" s="64"/>
      <c r="NPL80" s="64"/>
      <c r="NPM80" s="64"/>
      <c r="NPN80" s="64"/>
      <c r="NPO80" s="64"/>
      <c r="NPP80" s="64"/>
      <c r="NPQ80" s="64"/>
      <c r="NPR80" s="64"/>
      <c r="NPS80" s="64"/>
      <c r="NPT80" s="64"/>
      <c r="NPU80" s="64"/>
      <c r="NPV80" s="64"/>
      <c r="NPW80" s="64"/>
      <c r="NPX80" s="64"/>
      <c r="NPY80" s="64"/>
      <c r="NPZ80" s="64"/>
      <c r="NQA80" s="64"/>
      <c r="NQB80" s="64"/>
      <c r="NQC80" s="64"/>
      <c r="NQD80" s="64"/>
      <c r="NQE80" s="64"/>
      <c r="NQF80" s="64"/>
      <c r="NQG80" s="64"/>
      <c r="NQH80" s="64"/>
      <c r="NQI80" s="64"/>
      <c r="NQJ80" s="64"/>
      <c r="NQK80" s="64"/>
      <c r="NQL80" s="64"/>
      <c r="NQM80" s="64"/>
      <c r="NQN80" s="64"/>
      <c r="NQO80" s="64"/>
      <c r="NQP80" s="64"/>
      <c r="NQQ80" s="64"/>
      <c r="NQR80" s="64"/>
      <c r="NQS80" s="64"/>
      <c r="NQT80" s="64"/>
      <c r="NQU80" s="64"/>
      <c r="NQV80" s="64"/>
      <c r="NQW80" s="64"/>
      <c r="NQX80" s="64"/>
      <c r="NQY80" s="64"/>
      <c r="NQZ80" s="64"/>
      <c r="NRA80" s="64"/>
      <c r="NRB80" s="64"/>
      <c r="NRC80" s="64"/>
      <c r="NRD80" s="64"/>
      <c r="NRE80" s="64"/>
      <c r="NRF80" s="64"/>
      <c r="NRG80" s="64"/>
      <c r="NRH80" s="64"/>
      <c r="NRI80" s="64"/>
      <c r="NRJ80" s="64"/>
      <c r="NRK80" s="64"/>
      <c r="NRL80" s="64"/>
      <c r="NRM80" s="64"/>
      <c r="NRN80" s="64"/>
      <c r="NRO80" s="64"/>
      <c r="NRP80" s="64"/>
      <c r="NRQ80" s="64"/>
      <c r="NRR80" s="64"/>
      <c r="NRS80" s="64"/>
      <c r="NRT80" s="64"/>
      <c r="NRU80" s="64"/>
      <c r="NRV80" s="64"/>
      <c r="NRW80" s="64"/>
      <c r="NRX80" s="64"/>
      <c r="NRY80" s="64"/>
      <c r="NRZ80" s="64"/>
      <c r="NSA80" s="64"/>
      <c r="NSB80" s="64"/>
      <c r="NSC80" s="64"/>
      <c r="NSD80" s="64"/>
      <c r="NSE80" s="64"/>
      <c r="NSF80" s="64"/>
      <c r="NSG80" s="64"/>
      <c r="NSH80" s="64"/>
      <c r="NSI80" s="64"/>
      <c r="NSJ80" s="64"/>
      <c r="NSK80" s="64"/>
      <c r="NSL80" s="64"/>
      <c r="NSM80" s="64"/>
      <c r="NSN80" s="64"/>
      <c r="NSO80" s="64"/>
      <c r="NSP80" s="64"/>
      <c r="NSQ80" s="64"/>
      <c r="NSR80" s="64"/>
      <c r="NSS80" s="64"/>
      <c r="NST80" s="64"/>
      <c r="NSU80" s="64"/>
      <c r="NSV80" s="64"/>
      <c r="NSW80" s="64"/>
      <c r="NSX80" s="64"/>
      <c r="NSY80" s="64"/>
      <c r="NSZ80" s="64"/>
      <c r="NTA80" s="64"/>
      <c r="NTB80" s="64"/>
      <c r="NTC80" s="64"/>
      <c r="NTD80" s="64"/>
      <c r="NTE80" s="64"/>
      <c r="NTF80" s="64"/>
      <c r="NTG80" s="64"/>
      <c r="NTH80" s="64"/>
      <c r="NTI80" s="64"/>
      <c r="NTJ80" s="64"/>
      <c r="NTK80" s="64"/>
      <c r="NTL80" s="64"/>
      <c r="NTM80" s="64"/>
      <c r="NTN80" s="64"/>
      <c r="NTO80" s="64"/>
      <c r="NTP80" s="64"/>
      <c r="NTQ80" s="64"/>
      <c r="NTR80" s="64"/>
      <c r="NTS80" s="64"/>
      <c r="NTT80" s="64"/>
      <c r="NTU80" s="64"/>
      <c r="NTV80" s="64"/>
      <c r="NTW80" s="64"/>
      <c r="NTX80" s="64"/>
      <c r="NTY80" s="64"/>
      <c r="NTZ80" s="64"/>
      <c r="NUA80" s="64"/>
      <c r="NUB80" s="64"/>
      <c r="NUC80" s="64"/>
      <c r="NUD80" s="64"/>
      <c r="NUE80" s="64"/>
      <c r="NUF80" s="64"/>
      <c r="NUG80" s="64"/>
      <c r="NUH80" s="64"/>
      <c r="NUI80" s="64"/>
      <c r="NUJ80" s="64"/>
      <c r="NUK80" s="64"/>
      <c r="NUL80" s="64"/>
      <c r="NUM80" s="64"/>
      <c r="NUN80" s="64"/>
      <c r="NUO80" s="64"/>
      <c r="NUP80" s="64"/>
      <c r="NUQ80" s="64"/>
      <c r="NUR80" s="64"/>
      <c r="NUS80" s="64"/>
      <c r="NUT80" s="64"/>
      <c r="NUU80" s="64"/>
      <c r="NUV80" s="64"/>
      <c r="NUW80" s="64"/>
      <c r="NUX80" s="64"/>
      <c r="NUY80" s="64"/>
      <c r="NUZ80" s="64"/>
      <c r="NVA80" s="64"/>
      <c r="NVB80" s="64"/>
      <c r="NVC80" s="64"/>
      <c r="NVD80" s="64"/>
      <c r="NVE80" s="64"/>
      <c r="NVF80" s="64"/>
      <c r="NVG80" s="64"/>
      <c r="NVH80" s="64"/>
      <c r="NVI80" s="64"/>
      <c r="NVJ80" s="64"/>
      <c r="NVK80" s="64"/>
      <c r="NVL80" s="64"/>
      <c r="NVM80" s="64"/>
      <c r="NVN80" s="64"/>
      <c r="NVO80" s="64"/>
      <c r="NVP80" s="64"/>
      <c r="NVQ80" s="64"/>
      <c r="NVR80" s="64"/>
      <c r="NVS80" s="64"/>
      <c r="NVT80" s="64"/>
      <c r="NVU80" s="64"/>
      <c r="NVV80" s="64"/>
      <c r="NVW80" s="64"/>
      <c r="NVX80" s="64"/>
      <c r="NVY80" s="64"/>
      <c r="NVZ80" s="64"/>
      <c r="NWA80" s="64"/>
      <c r="NWB80" s="64"/>
      <c r="NWC80" s="64"/>
      <c r="NWD80" s="64"/>
      <c r="NWE80" s="64"/>
      <c r="NWF80" s="64"/>
      <c r="NWG80" s="64"/>
      <c r="NWH80" s="64"/>
      <c r="NWI80" s="64"/>
      <c r="NWJ80" s="64"/>
      <c r="NWK80" s="64"/>
      <c r="NWL80" s="64"/>
      <c r="NWM80" s="64"/>
      <c r="NWN80" s="64"/>
      <c r="NWO80" s="64"/>
      <c r="NWP80" s="64"/>
      <c r="NWQ80" s="64"/>
      <c r="NWR80" s="64"/>
      <c r="NWS80" s="64"/>
      <c r="NWT80" s="64"/>
      <c r="NWU80" s="64"/>
      <c r="NWV80" s="64"/>
      <c r="NWW80" s="64"/>
      <c r="NWX80" s="64"/>
      <c r="NWY80" s="64"/>
      <c r="NWZ80" s="64"/>
      <c r="NXA80" s="64"/>
      <c r="NXB80" s="64"/>
      <c r="NXC80" s="64"/>
      <c r="NXD80" s="64"/>
      <c r="NXE80" s="64"/>
      <c r="NXF80" s="64"/>
      <c r="NXG80" s="64"/>
      <c r="NXH80" s="64"/>
      <c r="NXI80" s="64"/>
      <c r="NXJ80" s="64"/>
      <c r="NXK80" s="64"/>
      <c r="NXL80" s="64"/>
      <c r="NXM80" s="64"/>
      <c r="NXN80" s="64"/>
      <c r="NXO80" s="64"/>
      <c r="NXP80" s="64"/>
      <c r="NXQ80" s="64"/>
      <c r="NXR80" s="64"/>
      <c r="NXS80" s="64"/>
      <c r="NXT80" s="64"/>
      <c r="NXU80" s="64"/>
      <c r="NXV80" s="64"/>
      <c r="NXW80" s="64"/>
      <c r="NXX80" s="64"/>
      <c r="NXY80" s="64"/>
      <c r="NXZ80" s="64"/>
      <c r="NYA80" s="64"/>
      <c r="NYB80" s="64"/>
      <c r="NYC80" s="64"/>
      <c r="NYD80" s="64"/>
      <c r="NYE80" s="64"/>
      <c r="NYF80" s="64"/>
      <c r="NYG80" s="64"/>
      <c r="NYH80" s="64"/>
      <c r="NYI80" s="64"/>
      <c r="NYJ80" s="64"/>
      <c r="NYK80" s="64"/>
      <c r="NYL80" s="64"/>
      <c r="NYM80" s="64"/>
      <c r="NYN80" s="64"/>
      <c r="NYO80" s="64"/>
      <c r="NYP80" s="64"/>
      <c r="NYQ80" s="64"/>
      <c r="NYR80" s="64"/>
      <c r="NYS80" s="64"/>
      <c r="NYT80" s="64"/>
      <c r="NYU80" s="64"/>
      <c r="NYV80" s="64"/>
      <c r="NYW80" s="64"/>
      <c r="NYX80" s="64"/>
      <c r="NYY80" s="64"/>
      <c r="NYZ80" s="64"/>
      <c r="NZA80" s="64"/>
      <c r="NZB80" s="64"/>
      <c r="NZC80" s="64"/>
      <c r="NZD80" s="64"/>
      <c r="NZE80" s="64"/>
      <c r="NZF80" s="64"/>
      <c r="NZG80" s="64"/>
      <c r="NZH80" s="64"/>
      <c r="NZI80" s="64"/>
      <c r="NZJ80" s="64"/>
      <c r="NZK80" s="64"/>
      <c r="NZL80" s="64"/>
      <c r="NZM80" s="64"/>
      <c r="NZN80" s="64"/>
      <c r="NZO80" s="64"/>
      <c r="NZP80" s="64"/>
      <c r="NZQ80" s="64"/>
      <c r="NZR80" s="64"/>
      <c r="NZS80" s="64"/>
      <c r="NZT80" s="64"/>
      <c r="NZU80" s="64"/>
      <c r="NZV80" s="64"/>
      <c r="NZW80" s="64"/>
      <c r="NZX80" s="64"/>
      <c r="NZY80" s="64"/>
      <c r="NZZ80" s="64"/>
      <c r="OAA80" s="64"/>
      <c r="OAB80" s="64"/>
      <c r="OAC80" s="64"/>
      <c r="OAD80" s="64"/>
      <c r="OAE80" s="64"/>
      <c r="OAF80" s="64"/>
      <c r="OAG80" s="64"/>
      <c r="OAH80" s="64"/>
      <c r="OAI80" s="64"/>
      <c r="OAJ80" s="64"/>
      <c r="OAK80" s="64"/>
      <c r="OAL80" s="64"/>
      <c r="OAM80" s="64"/>
      <c r="OAN80" s="64"/>
      <c r="OAO80" s="64"/>
      <c r="OAP80" s="64"/>
      <c r="OAQ80" s="64"/>
      <c r="OAR80" s="64"/>
      <c r="OAS80" s="64"/>
      <c r="OAT80" s="64"/>
      <c r="OAU80" s="64"/>
      <c r="OAV80" s="64"/>
      <c r="OAW80" s="64"/>
      <c r="OAX80" s="64"/>
      <c r="OAY80" s="64"/>
      <c r="OAZ80" s="64"/>
      <c r="OBA80" s="64"/>
      <c r="OBB80" s="64"/>
      <c r="OBC80" s="64"/>
      <c r="OBD80" s="64"/>
      <c r="OBE80" s="64"/>
      <c r="OBF80" s="64"/>
      <c r="OBG80" s="64"/>
      <c r="OBH80" s="64"/>
      <c r="OBI80" s="64"/>
      <c r="OBJ80" s="64"/>
      <c r="OBK80" s="64"/>
      <c r="OBL80" s="64"/>
      <c r="OBM80" s="64"/>
      <c r="OBN80" s="64"/>
      <c r="OBO80" s="64"/>
      <c r="OBP80" s="64"/>
      <c r="OBQ80" s="64"/>
      <c r="OBR80" s="64"/>
      <c r="OBS80" s="64"/>
      <c r="OBT80" s="64"/>
      <c r="OBU80" s="64"/>
      <c r="OBV80" s="64"/>
      <c r="OBW80" s="64"/>
      <c r="OBX80" s="64"/>
      <c r="OBY80" s="64"/>
      <c r="OBZ80" s="64"/>
      <c r="OCA80" s="64"/>
      <c r="OCB80" s="64"/>
      <c r="OCC80" s="64"/>
      <c r="OCD80" s="64"/>
      <c r="OCE80" s="64"/>
      <c r="OCF80" s="64"/>
      <c r="OCG80" s="64"/>
      <c r="OCH80" s="64"/>
      <c r="OCI80" s="64"/>
      <c r="OCJ80" s="64"/>
      <c r="OCK80" s="64"/>
      <c r="OCL80" s="64"/>
      <c r="OCM80" s="64"/>
      <c r="OCN80" s="64"/>
      <c r="OCO80" s="64"/>
      <c r="OCP80" s="64"/>
      <c r="OCQ80" s="64"/>
      <c r="OCR80" s="64"/>
      <c r="OCS80" s="64"/>
      <c r="OCT80" s="64"/>
      <c r="OCU80" s="64"/>
      <c r="OCV80" s="64"/>
      <c r="OCW80" s="64"/>
      <c r="OCX80" s="64"/>
      <c r="OCY80" s="64"/>
      <c r="OCZ80" s="64"/>
      <c r="ODA80" s="64"/>
      <c r="ODB80" s="64"/>
      <c r="ODC80" s="64"/>
      <c r="ODD80" s="64"/>
      <c r="ODE80" s="64"/>
      <c r="ODF80" s="64"/>
      <c r="ODG80" s="64"/>
      <c r="ODH80" s="64"/>
      <c r="ODI80" s="64"/>
      <c r="ODJ80" s="64"/>
      <c r="ODK80" s="64"/>
      <c r="ODL80" s="64"/>
      <c r="ODM80" s="64"/>
      <c r="ODN80" s="64"/>
      <c r="ODO80" s="64"/>
      <c r="ODP80" s="64"/>
      <c r="ODQ80" s="64"/>
      <c r="ODR80" s="64"/>
      <c r="ODS80" s="64"/>
      <c r="ODT80" s="64"/>
      <c r="ODU80" s="64"/>
      <c r="ODV80" s="64"/>
      <c r="ODW80" s="64"/>
      <c r="ODX80" s="64"/>
      <c r="ODY80" s="64"/>
      <c r="ODZ80" s="64"/>
      <c r="OEA80" s="64"/>
      <c r="OEB80" s="64"/>
      <c r="OEC80" s="64"/>
      <c r="OED80" s="64"/>
      <c r="OEE80" s="64"/>
      <c r="OEF80" s="64"/>
      <c r="OEG80" s="64"/>
      <c r="OEH80" s="64"/>
      <c r="OEI80" s="64"/>
      <c r="OEJ80" s="64"/>
      <c r="OEK80" s="64"/>
      <c r="OEL80" s="64"/>
      <c r="OEM80" s="64"/>
      <c r="OEN80" s="64"/>
      <c r="OEO80" s="64"/>
      <c r="OEP80" s="64"/>
      <c r="OEQ80" s="64"/>
      <c r="OER80" s="64"/>
      <c r="OES80" s="64"/>
      <c r="OET80" s="64"/>
      <c r="OEU80" s="64"/>
      <c r="OEV80" s="64"/>
      <c r="OEW80" s="64"/>
      <c r="OEX80" s="64"/>
      <c r="OEY80" s="64"/>
      <c r="OEZ80" s="64"/>
      <c r="OFA80" s="64"/>
      <c r="OFB80" s="64"/>
      <c r="OFC80" s="64"/>
      <c r="OFD80" s="64"/>
      <c r="OFE80" s="64"/>
      <c r="OFF80" s="64"/>
      <c r="OFG80" s="64"/>
      <c r="OFH80" s="64"/>
      <c r="OFI80" s="64"/>
      <c r="OFJ80" s="64"/>
      <c r="OFK80" s="64"/>
      <c r="OFL80" s="64"/>
      <c r="OFM80" s="64"/>
      <c r="OFN80" s="64"/>
      <c r="OFO80" s="64"/>
      <c r="OFP80" s="64"/>
      <c r="OFQ80" s="64"/>
      <c r="OFR80" s="64"/>
      <c r="OFS80" s="64"/>
      <c r="OFT80" s="64"/>
      <c r="OFU80" s="64"/>
      <c r="OFV80" s="64"/>
      <c r="OFW80" s="64"/>
      <c r="OFX80" s="64"/>
      <c r="OFY80" s="64"/>
      <c r="OFZ80" s="64"/>
      <c r="OGA80" s="64"/>
      <c r="OGB80" s="64"/>
      <c r="OGC80" s="64"/>
      <c r="OGD80" s="64"/>
      <c r="OGE80" s="64"/>
      <c r="OGF80" s="64"/>
      <c r="OGG80" s="64"/>
      <c r="OGH80" s="64"/>
      <c r="OGI80" s="64"/>
      <c r="OGJ80" s="64"/>
      <c r="OGK80" s="64"/>
      <c r="OGL80" s="64"/>
      <c r="OGM80" s="64"/>
      <c r="OGN80" s="64"/>
      <c r="OGO80" s="64"/>
      <c r="OGP80" s="64"/>
      <c r="OGQ80" s="64"/>
      <c r="OGR80" s="64"/>
      <c r="OGS80" s="64"/>
      <c r="OGT80" s="64"/>
      <c r="OGU80" s="64"/>
      <c r="OGV80" s="64"/>
      <c r="OGW80" s="64"/>
      <c r="OGX80" s="64"/>
      <c r="OGY80" s="64"/>
      <c r="OGZ80" s="64"/>
      <c r="OHA80" s="64"/>
      <c r="OHB80" s="64"/>
      <c r="OHC80" s="64"/>
      <c r="OHD80" s="64"/>
      <c r="OHE80" s="64"/>
      <c r="OHF80" s="64"/>
      <c r="OHG80" s="64"/>
      <c r="OHH80" s="64"/>
      <c r="OHI80" s="64"/>
      <c r="OHJ80" s="64"/>
      <c r="OHK80" s="64"/>
      <c r="OHL80" s="64"/>
      <c r="OHM80" s="64"/>
      <c r="OHN80" s="64"/>
      <c r="OHO80" s="64"/>
      <c r="OHP80" s="64"/>
      <c r="OHQ80" s="64"/>
      <c r="OHR80" s="64"/>
      <c r="OHS80" s="64"/>
      <c r="OHT80" s="64"/>
      <c r="OHU80" s="64"/>
      <c r="OHV80" s="64"/>
      <c r="OHW80" s="64"/>
      <c r="OHX80" s="64"/>
      <c r="OHY80" s="64"/>
      <c r="OHZ80" s="64"/>
      <c r="OIA80" s="64"/>
      <c r="OIB80" s="64"/>
      <c r="OIC80" s="64"/>
      <c r="OID80" s="64"/>
      <c r="OIE80" s="64"/>
      <c r="OIF80" s="64"/>
      <c r="OIG80" s="64"/>
      <c r="OIH80" s="64"/>
      <c r="OII80" s="64"/>
      <c r="OIJ80" s="64"/>
      <c r="OIK80" s="64"/>
      <c r="OIL80" s="64"/>
      <c r="OIM80" s="64"/>
      <c r="OIN80" s="64"/>
      <c r="OIO80" s="64"/>
      <c r="OIP80" s="64"/>
      <c r="OIQ80" s="64"/>
      <c r="OIR80" s="64"/>
      <c r="OIS80" s="64"/>
      <c r="OIT80" s="64"/>
      <c r="OIU80" s="64"/>
      <c r="OIV80" s="64"/>
      <c r="OIW80" s="64"/>
      <c r="OIX80" s="64"/>
      <c r="OIY80" s="64"/>
      <c r="OIZ80" s="64"/>
      <c r="OJA80" s="64"/>
      <c r="OJB80" s="64"/>
      <c r="OJC80" s="64"/>
      <c r="OJD80" s="64"/>
      <c r="OJE80" s="64"/>
      <c r="OJF80" s="64"/>
      <c r="OJG80" s="64"/>
      <c r="OJH80" s="64"/>
      <c r="OJI80" s="64"/>
      <c r="OJJ80" s="64"/>
      <c r="OJK80" s="64"/>
      <c r="OJL80" s="64"/>
      <c r="OJM80" s="64"/>
      <c r="OJN80" s="64"/>
      <c r="OJO80" s="64"/>
      <c r="OJP80" s="64"/>
      <c r="OJQ80" s="64"/>
      <c r="OJR80" s="64"/>
      <c r="OJS80" s="64"/>
      <c r="OJT80" s="64"/>
      <c r="OJU80" s="64"/>
      <c r="OJV80" s="64"/>
      <c r="OJW80" s="64"/>
      <c r="OJX80" s="64"/>
      <c r="OJY80" s="64"/>
      <c r="OJZ80" s="64"/>
      <c r="OKA80" s="64"/>
      <c r="OKB80" s="64"/>
      <c r="OKC80" s="64"/>
      <c r="OKD80" s="64"/>
      <c r="OKE80" s="64"/>
      <c r="OKF80" s="64"/>
      <c r="OKG80" s="64"/>
      <c r="OKH80" s="64"/>
      <c r="OKI80" s="64"/>
      <c r="OKJ80" s="64"/>
      <c r="OKK80" s="64"/>
      <c r="OKL80" s="64"/>
      <c r="OKM80" s="64"/>
      <c r="OKN80" s="64"/>
      <c r="OKO80" s="64"/>
      <c r="OKP80" s="64"/>
      <c r="OKQ80" s="64"/>
      <c r="OKR80" s="64"/>
      <c r="OKS80" s="64"/>
      <c r="OKT80" s="64"/>
      <c r="OKU80" s="64"/>
      <c r="OKV80" s="64"/>
      <c r="OKW80" s="64"/>
      <c r="OKX80" s="64"/>
      <c r="OKY80" s="64"/>
      <c r="OKZ80" s="64"/>
      <c r="OLA80" s="64"/>
      <c r="OLB80" s="64"/>
      <c r="OLC80" s="64"/>
      <c r="OLD80" s="64"/>
      <c r="OLE80" s="64"/>
      <c r="OLF80" s="64"/>
      <c r="OLG80" s="64"/>
      <c r="OLH80" s="64"/>
      <c r="OLI80" s="64"/>
      <c r="OLJ80" s="64"/>
      <c r="OLK80" s="64"/>
      <c r="OLL80" s="64"/>
      <c r="OLM80" s="64"/>
      <c r="OLN80" s="64"/>
      <c r="OLO80" s="64"/>
      <c r="OLP80" s="64"/>
      <c r="OLQ80" s="64"/>
      <c r="OLR80" s="64"/>
      <c r="OLS80" s="64"/>
      <c r="OLT80" s="64"/>
      <c r="OLU80" s="64"/>
      <c r="OLV80" s="64"/>
      <c r="OLW80" s="64"/>
      <c r="OLX80" s="64"/>
      <c r="OLY80" s="64"/>
      <c r="OLZ80" s="64"/>
      <c r="OMA80" s="64"/>
      <c r="OMB80" s="64"/>
      <c r="OMC80" s="64"/>
      <c r="OMD80" s="64"/>
      <c r="OME80" s="64"/>
      <c r="OMF80" s="64"/>
      <c r="OMG80" s="64"/>
      <c r="OMH80" s="64"/>
      <c r="OMI80" s="64"/>
      <c r="OMJ80" s="64"/>
      <c r="OMK80" s="64"/>
      <c r="OML80" s="64"/>
      <c r="OMM80" s="64"/>
      <c r="OMN80" s="64"/>
      <c r="OMO80" s="64"/>
      <c r="OMP80" s="64"/>
      <c r="OMQ80" s="64"/>
      <c r="OMR80" s="64"/>
      <c r="OMS80" s="64"/>
      <c r="OMT80" s="64"/>
      <c r="OMU80" s="64"/>
      <c r="OMV80" s="64"/>
      <c r="OMW80" s="64"/>
      <c r="OMX80" s="64"/>
      <c r="OMY80" s="64"/>
      <c r="OMZ80" s="64"/>
      <c r="ONA80" s="64"/>
      <c r="ONB80" s="64"/>
      <c r="ONC80" s="64"/>
      <c r="OND80" s="64"/>
      <c r="ONE80" s="64"/>
      <c r="ONF80" s="64"/>
      <c r="ONG80" s="64"/>
      <c r="ONH80" s="64"/>
      <c r="ONI80" s="64"/>
      <c r="ONJ80" s="64"/>
      <c r="ONK80" s="64"/>
      <c r="ONL80" s="64"/>
      <c r="ONM80" s="64"/>
      <c r="ONN80" s="64"/>
      <c r="ONO80" s="64"/>
      <c r="ONP80" s="64"/>
      <c r="ONQ80" s="64"/>
      <c r="ONR80" s="64"/>
      <c r="ONS80" s="64"/>
      <c r="ONT80" s="64"/>
      <c r="ONU80" s="64"/>
      <c r="ONV80" s="64"/>
      <c r="ONW80" s="64"/>
      <c r="ONX80" s="64"/>
      <c r="ONY80" s="64"/>
      <c r="ONZ80" s="64"/>
      <c r="OOA80" s="64"/>
      <c r="OOB80" s="64"/>
      <c r="OOC80" s="64"/>
      <c r="OOD80" s="64"/>
      <c r="OOE80" s="64"/>
      <c r="OOF80" s="64"/>
      <c r="OOG80" s="64"/>
      <c r="OOH80" s="64"/>
      <c r="OOI80" s="64"/>
      <c r="OOJ80" s="64"/>
      <c r="OOK80" s="64"/>
      <c r="OOL80" s="64"/>
      <c r="OOM80" s="64"/>
      <c r="OON80" s="64"/>
      <c r="OOO80" s="64"/>
      <c r="OOP80" s="64"/>
      <c r="OOQ80" s="64"/>
      <c r="OOR80" s="64"/>
      <c r="OOS80" s="64"/>
      <c r="OOT80" s="64"/>
      <c r="OOU80" s="64"/>
      <c r="OOV80" s="64"/>
      <c r="OOW80" s="64"/>
      <c r="OOX80" s="64"/>
      <c r="OOY80" s="64"/>
      <c r="OOZ80" s="64"/>
      <c r="OPA80" s="64"/>
      <c r="OPB80" s="64"/>
      <c r="OPC80" s="64"/>
      <c r="OPD80" s="64"/>
      <c r="OPE80" s="64"/>
      <c r="OPF80" s="64"/>
      <c r="OPG80" s="64"/>
      <c r="OPH80" s="64"/>
      <c r="OPI80" s="64"/>
      <c r="OPJ80" s="64"/>
      <c r="OPK80" s="64"/>
      <c r="OPL80" s="64"/>
      <c r="OPM80" s="64"/>
      <c r="OPN80" s="64"/>
      <c r="OPO80" s="64"/>
      <c r="OPP80" s="64"/>
      <c r="OPQ80" s="64"/>
      <c r="OPR80" s="64"/>
      <c r="OPS80" s="64"/>
      <c r="OPT80" s="64"/>
      <c r="OPU80" s="64"/>
      <c r="OPV80" s="64"/>
      <c r="OPW80" s="64"/>
      <c r="OPX80" s="64"/>
      <c r="OPY80" s="64"/>
      <c r="OPZ80" s="64"/>
      <c r="OQA80" s="64"/>
      <c r="OQB80" s="64"/>
      <c r="OQC80" s="64"/>
      <c r="OQD80" s="64"/>
      <c r="OQE80" s="64"/>
      <c r="OQF80" s="64"/>
      <c r="OQG80" s="64"/>
      <c r="OQH80" s="64"/>
      <c r="OQI80" s="64"/>
      <c r="OQJ80" s="64"/>
      <c r="OQK80" s="64"/>
      <c r="OQL80" s="64"/>
      <c r="OQM80" s="64"/>
      <c r="OQN80" s="64"/>
      <c r="OQO80" s="64"/>
      <c r="OQP80" s="64"/>
      <c r="OQQ80" s="64"/>
      <c r="OQR80" s="64"/>
      <c r="OQS80" s="64"/>
      <c r="OQT80" s="64"/>
      <c r="OQU80" s="64"/>
      <c r="OQV80" s="64"/>
      <c r="OQW80" s="64"/>
      <c r="OQX80" s="64"/>
      <c r="OQY80" s="64"/>
      <c r="OQZ80" s="64"/>
      <c r="ORA80" s="64"/>
      <c r="ORB80" s="64"/>
      <c r="ORC80" s="64"/>
      <c r="ORD80" s="64"/>
      <c r="ORE80" s="64"/>
      <c r="ORF80" s="64"/>
      <c r="ORG80" s="64"/>
      <c r="ORH80" s="64"/>
      <c r="ORI80" s="64"/>
      <c r="ORJ80" s="64"/>
      <c r="ORK80" s="64"/>
      <c r="ORL80" s="64"/>
      <c r="ORM80" s="64"/>
      <c r="ORN80" s="64"/>
      <c r="ORO80" s="64"/>
      <c r="ORP80" s="64"/>
      <c r="ORQ80" s="64"/>
      <c r="ORR80" s="64"/>
      <c r="ORS80" s="64"/>
      <c r="ORT80" s="64"/>
      <c r="ORU80" s="64"/>
      <c r="ORV80" s="64"/>
      <c r="ORW80" s="64"/>
      <c r="ORX80" s="64"/>
      <c r="ORY80" s="64"/>
      <c r="ORZ80" s="64"/>
      <c r="OSA80" s="64"/>
      <c r="OSB80" s="64"/>
      <c r="OSC80" s="64"/>
      <c r="OSD80" s="64"/>
      <c r="OSE80" s="64"/>
      <c r="OSF80" s="64"/>
      <c r="OSG80" s="64"/>
      <c r="OSH80" s="64"/>
      <c r="OSI80" s="64"/>
      <c r="OSJ80" s="64"/>
      <c r="OSK80" s="64"/>
      <c r="OSL80" s="64"/>
      <c r="OSM80" s="64"/>
      <c r="OSN80" s="64"/>
      <c r="OSO80" s="64"/>
      <c r="OSP80" s="64"/>
      <c r="OSQ80" s="64"/>
      <c r="OSR80" s="64"/>
      <c r="OSS80" s="64"/>
      <c r="OST80" s="64"/>
      <c r="OSU80" s="64"/>
      <c r="OSV80" s="64"/>
      <c r="OSW80" s="64"/>
      <c r="OSX80" s="64"/>
      <c r="OSY80" s="64"/>
      <c r="OSZ80" s="64"/>
      <c r="OTA80" s="64"/>
      <c r="OTB80" s="64"/>
      <c r="OTC80" s="64"/>
      <c r="OTD80" s="64"/>
      <c r="OTE80" s="64"/>
      <c r="OTF80" s="64"/>
      <c r="OTG80" s="64"/>
      <c r="OTH80" s="64"/>
      <c r="OTI80" s="64"/>
      <c r="OTJ80" s="64"/>
      <c r="OTK80" s="64"/>
      <c r="OTL80" s="64"/>
      <c r="OTM80" s="64"/>
      <c r="OTN80" s="64"/>
      <c r="OTO80" s="64"/>
      <c r="OTP80" s="64"/>
      <c r="OTQ80" s="64"/>
      <c r="OTR80" s="64"/>
      <c r="OTS80" s="64"/>
      <c r="OTT80" s="64"/>
      <c r="OTU80" s="64"/>
      <c r="OTV80" s="64"/>
      <c r="OTW80" s="64"/>
      <c r="OTX80" s="64"/>
      <c r="OTY80" s="64"/>
      <c r="OTZ80" s="64"/>
      <c r="OUA80" s="64"/>
      <c r="OUB80" s="64"/>
      <c r="OUC80" s="64"/>
      <c r="OUD80" s="64"/>
      <c r="OUE80" s="64"/>
      <c r="OUF80" s="64"/>
      <c r="OUG80" s="64"/>
      <c r="OUH80" s="64"/>
      <c r="OUI80" s="64"/>
      <c r="OUJ80" s="64"/>
      <c r="OUK80" s="64"/>
      <c r="OUL80" s="64"/>
      <c r="OUM80" s="64"/>
      <c r="OUN80" s="64"/>
      <c r="OUO80" s="64"/>
      <c r="OUP80" s="64"/>
      <c r="OUQ80" s="64"/>
      <c r="OUR80" s="64"/>
      <c r="OUS80" s="64"/>
      <c r="OUT80" s="64"/>
      <c r="OUU80" s="64"/>
      <c r="OUV80" s="64"/>
      <c r="OUW80" s="64"/>
      <c r="OUX80" s="64"/>
      <c r="OUY80" s="64"/>
      <c r="OUZ80" s="64"/>
      <c r="OVA80" s="64"/>
      <c r="OVB80" s="64"/>
      <c r="OVC80" s="64"/>
      <c r="OVD80" s="64"/>
      <c r="OVE80" s="64"/>
      <c r="OVF80" s="64"/>
      <c r="OVG80" s="64"/>
      <c r="OVH80" s="64"/>
      <c r="OVI80" s="64"/>
      <c r="OVJ80" s="64"/>
      <c r="OVK80" s="64"/>
      <c r="OVL80" s="64"/>
      <c r="OVM80" s="64"/>
      <c r="OVN80" s="64"/>
      <c r="OVO80" s="64"/>
      <c r="OVP80" s="64"/>
      <c r="OVQ80" s="64"/>
      <c r="OVR80" s="64"/>
      <c r="OVS80" s="64"/>
      <c r="OVT80" s="64"/>
      <c r="OVU80" s="64"/>
      <c r="OVV80" s="64"/>
      <c r="OVW80" s="64"/>
      <c r="OVX80" s="64"/>
      <c r="OVY80" s="64"/>
      <c r="OVZ80" s="64"/>
      <c r="OWA80" s="64"/>
      <c r="OWB80" s="64"/>
      <c r="OWC80" s="64"/>
      <c r="OWD80" s="64"/>
      <c r="OWE80" s="64"/>
      <c r="OWF80" s="64"/>
      <c r="OWG80" s="64"/>
      <c r="OWH80" s="64"/>
      <c r="OWI80" s="64"/>
      <c r="OWJ80" s="64"/>
      <c r="OWK80" s="64"/>
      <c r="OWL80" s="64"/>
      <c r="OWM80" s="64"/>
      <c r="OWN80" s="64"/>
      <c r="OWO80" s="64"/>
      <c r="OWP80" s="64"/>
      <c r="OWQ80" s="64"/>
      <c r="OWR80" s="64"/>
      <c r="OWS80" s="64"/>
      <c r="OWT80" s="64"/>
      <c r="OWU80" s="64"/>
      <c r="OWV80" s="64"/>
      <c r="OWW80" s="64"/>
      <c r="OWX80" s="64"/>
      <c r="OWY80" s="64"/>
      <c r="OWZ80" s="64"/>
      <c r="OXA80" s="64"/>
      <c r="OXB80" s="64"/>
      <c r="OXC80" s="64"/>
      <c r="OXD80" s="64"/>
      <c r="OXE80" s="64"/>
      <c r="OXF80" s="64"/>
      <c r="OXG80" s="64"/>
      <c r="OXH80" s="64"/>
      <c r="OXI80" s="64"/>
      <c r="OXJ80" s="64"/>
      <c r="OXK80" s="64"/>
      <c r="OXL80" s="64"/>
      <c r="OXM80" s="64"/>
      <c r="OXN80" s="64"/>
      <c r="OXO80" s="64"/>
      <c r="OXP80" s="64"/>
      <c r="OXQ80" s="64"/>
      <c r="OXR80" s="64"/>
      <c r="OXS80" s="64"/>
      <c r="OXT80" s="64"/>
      <c r="OXU80" s="64"/>
      <c r="OXV80" s="64"/>
      <c r="OXW80" s="64"/>
      <c r="OXX80" s="64"/>
      <c r="OXY80" s="64"/>
      <c r="OXZ80" s="64"/>
      <c r="OYA80" s="64"/>
      <c r="OYB80" s="64"/>
      <c r="OYC80" s="64"/>
      <c r="OYD80" s="64"/>
      <c r="OYE80" s="64"/>
      <c r="OYF80" s="64"/>
      <c r="OYG80" s="64"/>
      <c r="OYH80" s="64"/>
      <c r="OYI80" s="64"/>
      <c r="OYJ80" s="64"/>
      <c r="OYK80" s="64"/>
      <c r="OYL80" s="64"/>
      <c r="OYM80" s="64"/>
      <c r="OYN80" s="64"/>
      <c r="OYO80" s="64"/>
      <c r="OYP80" s="64"/>
      <c r="OYQ80" s="64"/>
      <c r="OYR80" s="64"/>
      <c r="OYS80" s="64"/>
      <c r="OYT80" s="64"/>
      <c r="OYU80" s="64"/>
      <c r="OYV80" s="64"/>
      <c r="OYW80" s="64"/>
      <c r="OYX80" s="64"/>
      <c r="OYY80" s="64"/>
      <c r="OYZ80" s="64"/>
      <c r="OZA80" s="64"/>
      <c r="OZB80" s="64"/>
      <c r="OZC80" s="64"/>
      <c r="OZD80" s="64"/>
      <c r="OZE80" s="64"/>
      <c r="OZF80" s="64"/>
      <c r="OZG80" s="64"/>
      <c r="OZH80" s="64"/>
      <c r="OZI80" s="64"/>
      <c r="OZJ80" s="64"/>
      <c r="OZK80" s="64"/>
      <c r="OZL80" s="64"/>
      <c r="OZM80" s="64"/>
      <c r="OZN80" s="64"/>
      <c r="OZO80" s="64"/>
      <c r="OZP80" s="64"/>
      <c r="OZQ80" s="64"/>
      <c r="OZR80" s="64"/>
      <c r="OZS80" s="64"/>
      <c r="OZT80" s="64"/>
      <c r="OZU80" s="64"/>
      <c r="OZV80" s="64"/>
      <c r="OZW80" s="64"/>
      <c r="OZX80" s="64"/>
      <c r="OZY80" s="64"/>
      <c r="OZZ80" s="64"/>
      <c r="PAA80" s="64"/>
      <c r="PAB80" s="64"/>
      <c r="PAC80" s="64"/>
      <c r="PAD80" s="64"/>
      <c r="PAE80" s="64"/>
      <c r="PAF80" s="64"/>
      <c r="PAG80" s="64"/>
      <c r="PAH80" s="64"/>
      <c r="PAI80" s="64"/>
      <c r="PAJ80" s="64"/>
      <c r="PAK80" s="64"/>
      <c r="PAL80" s="64"/>
      <c r="PAM80" s="64"/>
      <c r="PAN80" s="64"/>
      <c r="PAO80" s="64"/>
      <c r="PAP80" s="64"/>
      <c r="PAQ80" s="64"/>
      <c r="PAR80" s="64"/>
      <c r="PAS80" s="64"/>
      <c r="PAT80" s="64"/>
      <c r="PAU80" s="64"/>
      <c r="PAV80" s="64"/>
      <c r="PAW80" s="64"/>
      <c r="PAX80" s="64"/>
      <c r="PAY80" s="64"/>
      <c r="PAZ80" s="64"/>
      <c r="PBA80" s="64"/>
      <c r="PBB80" s="64"/>
      <c r="PBC80" s="64"/>
      <c r="PBD80" s="64"/>
      <c r="PBE80" s="64"/>
      <c r="PBF80" s="64"/>
      <c r="PBG80" s="64"/>
      <c r="PBH80" s="64"/>
      <c r="PBI80" s="64"/>
      <c r="PBJ80" s="64"/>
      <c r="PBK80" s="64"/>
      <c r="PBL80" s="64"/>
      <c r="PBM80" s="64"/>
      <c r="PBN80" s="64"/>
      <c r="PBO80" s="64"/>
      <c r="PBP80" s="64"/>
      <c r="PBQ80" s="64"/>
      <c r="PBR80" s="64"/>
      <c r="PBS80" s="64"/>
      <c r="PBT80" s="64"/>
      <c r="PBU80" s="64"/>
      <c r="PBV80" s="64"/>
      <c r="PBW80" s="64"/>
      <c r="PBX80" s="64"/>
      <c r="PBY80" s="64"/>
      <c r="PBZ80" s="64"/>
      <c r="PCA80" s="64"/>
      <c r="PCB80" s="64"/>
      <c r="PCC80" s="64"/>
      <c r="PCD80" s="64"/>
      <c r="PCE80" s="64"/>
      <c r="PCF80" s="64"/>
      <c r="PCG80" s="64"/>
      <c r="PCH80" s="64"/>
      <c r="PCI80" s="64"/>
      <c r="PCJ80" s="64"/>
      <c r="PCK80" s="64"/>
      <c r="PCL80" s="64"/>
      <c r="PCM80" s="64"/>
      <c r="PCN80" s="64"/>
      <c r="PCO80" s="64"/>
      <c r="PCP80" s="64"/>
      <c r="PCQ80" s="64"/>
      <c r="PCR80" s="64"/>
      <c r="PCS80" s="64"/>
      <c r="PCT80" s="64"/>
      <c r="PCU80" s="64"/>
      <c r="PCV80" s="64"/>
      <c r="PCW80" s="64"/>
      <c r="PCX80" s="64"/>
      <c r="PCY80" s="64"/>
      <c r="PCZ80" s="64"/>
      <c r="PDA80" s="64"/>
      <c r="PDB80" s="64"/>
      <c r="PDC80" s="64"/>
      <c r="PDD80" s="64"/>
      <c r="PDE80" s="64"/>
      <c r="PDF80" s="64"/>
      <c r="PDG80" s="64"/>
      <c r="PDH80" s="64"/>
      <c r="PDI80" s="64"/>
      <c r="PDJ80" s="64"/>
      <c r="PDK80" s="64"/>
      <c r="PDL80" s="64"/>
      <c r="PDM80" s="64"/>
      <c r="PDN80" s="64"/>
      <c r="PDO80" s="64"/>
      <c r="PDP80" s="64"/>
      <c r="PDQ80" s="64"/>
      <c r="PDR80" s="64"/>
      <c r="PDS80" s="64"/>
      <c r="PDT80" s="64"/>
      <c r="PDU80" s="64"/>
      <c r="PDV80" s="64"/>
      <c r="PDW80" s="64"/>
      <c r="PDX80" s="64"/>
      <c r="PDY80" s="64"/>
      <c r="PDZ80" s="64"/>
      <c r="PEA80" s="64"/>
      <c r="PEB80" s="64"/>
      <c r="PEC80" s="64"/>
      <c r="PED80" s="64"/>
      <c r="PEE80" s="64"/>
      <c r="PEF80" s="64"/>
      <c r="PEG80" s="64"/>
      <c r="PEH80" s="64"/>
      <c r="PEI80" s="64"/>
      <c r="PEJ80" s="64"/>
      <c r="PEK80" s="64"/>
      <c r="PEL80" s="64"/>
      <c r="PEM80" s="64"/>
      <c r="PEN80" s="64"/>
      <c r="PEO80" s="64"/>
      <c r="PEP80" s="64"/>
      <c r="PEQ80" s="64"/>
      <c r="PER80" s="64"/>
      <c r="PES80" s="64"/>
      <c r="PET80" s="64"/>
      <c r="PEU80" s="64"/>
      <c r="PEV80" s="64"/>
      <c r="PEW80" s="64"/>
      <c r="PEX80" s="64"/>
      <c r="PEY80" s="64"/>
      <c r="PEZ80" s="64"/>
      <c r="PFA80" s="64"/>
      <c r="PFB80" s="64"/>
      <c r="PFC80" s="64"/>
      <c r="PFD80" s="64"/>
      <c r="PFE80" s="64"/>
      <c r="PFF80" s="64"/>
      <c r="PFG80" s="64"/>
      <c r="PFH80" s="64"/>
      <c r="PFI80" s="64"/>
      <c r="PFJ80" s="64"/>
      <c r="PFK80" s="64"/>
      <c r="PFL80" s="64"/>
      <c r="PFM80" s="64"/>
      <c r="PFN80" s="64"/>
      <c r="PFO80" s="64"/>
      <c r="PFP80" s="64"/>
      <c r="PFQ80" s="64"/>
      <c r="PFR80" s="64"/>
      <c r="PFS80" s="64"/>
      <c r="PFT80" s="64"/>
      <c r="PFU80" s="64"/>
      <c r="PFV80" s="64"/>
      <c r="PFW80" s="64"/>
      <c r="PFX80" s="64"/>
      <c r="PFY80" s="64"/>
      <c r="PFZ80" s="64"/>
      <c r="PGA80" s="64"/>
      <c r="PGB80" s="64"/>
      <c r="PGC80" s="64"/>
      <c r="PGD80" s="64"/>
      <c r="PGE80" s="64"/>
      <c r="PGF80" s="64"/>
      <c r="PGG80" s="64"/>
      <c r="PGH80" s="64"/>
      <c r="PGI80" s="64"/>
      <c r="PGJ80" s="64"/>
      <c r="PGK80" s="64"/>
      <c r="PGL80" s="64"/>
      <c r="PGM80" s="64"/>
      <c r="PGN80" s="64"/>
      <c r="PGO80" s="64"/>
      <c r="PGP80" s="64"/>
      <c r="PGQ80" s="64"/>
      <c r="PGR80" s="64"/>
      <c r="PGS80" s="64"/>
      <c r="PGT80" s="64"/>
      <c r="PGU80" s="64"/>
      <c r="PGV80" s="64"/>
      <c r="PGW80" s="64"/>
      <c r="PGX80" s="64"/>
      <c r="PGY80" s="64"/>
      <c r="PGZ80" s="64"/>
      <c r="PHA80" s="64"/>
      <c r="PHB80" s="64"/>
      <c r="PHC80" s="64"/>
      <c r="PHD80" s="64"/>
      <c r="PHE80" s="64"/>
      <c r="PHF80" s="64"/>
      <c r="PHG80" s="64"/>
      <c r="PHH80" s="64"/>
      <c r="PHI80" s="64"/>
      <c r="PHJ80" s="64"/>
      <c r="PHK80" s="64"/>
      <c r="PHL80" s="64"/>
      <c r="PHM80" s="64"/>
      <c r="PHN80" s="64"/>
      <c r="PHO80" s="64"/>
      <c r="PHP80" s="64"/>
      <c r="PHQ80" s="64"/>
      <c r="PHR80" s="64"/>
      <c r="PHS80" s="64"/>
      <c r="PHT80" s="64"/>
      <c r="PHU80" s="64"/>
      <c r="PHV80" s="64"/>
      <c r="PHW80" s="64"/>
      <c r="PHX80" s="64"/>
      <c r="PHY80" s="64"/>
      <c r="PHZ80" s="64"/>
      <c r="PIA80" s="64"/>
      <c r="PIB80" s="64"/>
      <c r="PIC80" s="64"/>
      <c r="PID80" s="64"/>
      <c r="PIE80" s="64"/>
      <c r="PIF80" s="64"/>
      <c r="PIG80" s="64"/>
      <c r="PIH80" s="64"/>
      <c r="PII80" s="64"/>
      <c r="PIJ80" s="64"/>
      <c r="PIK80" s="64"/>
      <c r="PIL80" s="64"/>
      <c r="PIM80" s="64"/>
      <c r="PIN80" s="64"/>
      <c r="PIO80" s="64"/>
      <c r="PIP80" s="64"/>
      <c r="PIQ80" s="64"/>
      <c r="PIR80" s="64"/>
      <c r="PIS80" s="64"/>
      <c r="PIT80" s="64"/>
      <c r="PIU80" s="64"/>
      <c r="PIV80" s="64"/>
      <c r="PIW80" s="64"/>
      <c r="PIX80" s="64"/>
      <c r="PIY80" s="64"/>
      <c r="PIZ80" s="64"/>
      <c r="PJA80" s="64"/>
      <c r="PJB80" s="64"/>
      <c r="PJC80" s="64"/>
      <c r="PJD80" s="64"/>
      <c r="PJE80" s="64"/>
      <c r="PJF80" s="64"/>
      <c r="PJG80" s="64"/>
      <c r="PJH80" s="64"/>
      <c r="PJI80" s="64"/>
      <c r="PJJ80" s="64"/>
      <c r="PJK80" s="64"/>
      <c r="PJL80" s="64"/>
      <c r="PJM80" s="64"/>
      <c r="PJN80" s="64"/>
      <c r="PJO80" s="64"/>
      <c r="PJP80" s="64"/>
      <c r="PJQ80" s="64"/>
      <c r="PJR80" s="64"/>
      <c r="PJS80" s="64"/>
      <c r="PJT80" s="64"/>
      <c r="PJU80" s="64"/>
      <c r="PJV80" s="64"/>
      <c r="PJW80" s="64"/>
      <c r="PJX80" s="64"/>
      <c r="PJY80" s="64"/>
      <c r="PJZ80" s="64"/>
      <c r="PKA80" s="64"/>
      <c r="PKB80" s="64"/>
      <c r="PKC80" s="64"/>
      <c r="PKD80" s="64"/>
      <c r="PKE80" s="64"/>
      <c r="PKF80" s="64"/>
      <c r="PKG80" s="64"/>
      <c r="PKH80" s="64"/>
      <c r="PKI80" s="64"/>
      <c r="PKJ80" s="64"/>
      <c r="PKK80" s="64"/>
      <c r="PKL80" s="64"/>
      <c r="PKM80" s="64"/>
      <c r="PKN80" s="64"/>
      <c r="PKO80" s="64"/>
      <c r="PKP80" s="64"/>
      <c r="PKQ80" s="64"/>
      <c r="PKR80" s="64"/>
      <c r="PKS80" s="64"/>
      <c r="PKT80" s="64"/>
      <c r="PKU80" s="64"/>
      <c r="PKV80" s="64"/>
      <c r="PKW80" s="64"/>
      <c r="PKX80" s="64"/>
      <c r="PKY80" s="64"/>
      <c r="PKZ80" s="64"/>
      <c r="PLA80" s="64"/>
      <c r="PLB80" s="64"/>
      <c r="PLC80" s="64"/>
      <c r="PLD80" s="64"/>
      <c r="PLE80" s="64"/>
      <c r="PLF80" s="64"/>
      <c r="PLG80" s="64"/>
      <c r="PLH80" s="64"/>
      <c r="PLI80" s="64"/>
      <c r="PLJ80" s="64"/>
      <c r="PLK80" s="64"/>
      <c r="PLL80" s="64"/>
      <c r="PLM80" s="64"/>
      <c r="PLN80" s="64"/>
      <c r="PLO80" s="64"/>
      <c r="PLP80" s="64"/>
      <c r="PLQ80" s="64"/>
      <c r="PLR80" s="64"/>
      <c r="PLS80" s="64"/>
      <c r="PLT80" s="64"/>
      <c r="PLU80" s="64"/>
      <c r="PLV80" s="64"/>
      <c r="PLW80" s="64"/>
      <c r="PLX80" s="64"/>
      <c r="PLY80" s="64"/>
      <c r="PLZ80" s="64"/>
      <c r="PMA80" s="64"/>
      <c r="PMB80" s="64"/>
      <c r="PMC80" s="64"/>
      <c r="PMD80" s="64"/>
      <c r="PME80" s="64"/>
      <c r="PMF80" s="64"/>
      <c r="PMG80" s="64"/>
      <c r="PMH80" s="64"/>
      <c r="PMI80" s="64"/>
      <c r="PMJ80" s="64"/>
      <c r="PMK80" s="64"/>
      <c r="PML80" s="64"/>
      <c r="PMM80" s="64"/>
      <c r="PMN80" s="64"/>
      <c r="PMO80" s="64"/>
      <c r="PMP80" s="64"/>
      <c r="PMQ80" s="64"/>
      <c r="PMR80" s="64"/>
      <c r="PMS80" s="64"/>
      <c r="PMT80" s="64"/>
      <c r="PMU80" s="64"/>
      <c r="PMV80" s="64"/>
      <c r="PMW80" s="64"/>
      <c r="PMX80" s="64"/>
      <c r="PMY80" s="64"/>
      <c r="PMZ80" s="64"/>
      <c r="PNA80" s="64"/>
      <c r="PNB80" s="64"/>
      <c r="PNC80" s="64"/>
      <c r="PND80" s="64"/>
      <c r="PNE80" s="64"/>
      <c r="PNF80" s="64"/>
      <c r="PNG80" s="64"/>
      <c r="PNH80" s="64"/>
      <c r="PNI80" s="64"/>
      <c r="PNJ80" s="64"/>
      <c r="PNK80" s="64"/>
      <c r="PNL80" s="64"/>
      <c r="PNM80" s="64"/>
      <c r="PNN80" s="64"/>
      <c r="PNO80" s="64"/>
      <c r="PNP80" s="64"/>
      <c r="PNQ80" s="64"/>
      <c r="PNR80" s="64"/>
      <c r="PNS80" s="64"/>
      <c r="PNT80" s="64"/>
      <c r="PNU80" s="64"/>
      <c r="PNV80" s="64"/>
      <c r="PNW80" s="64"/>
      <c r="PNX80" s="64"/>
      <c r="PNY80" s="64"/>
      <c r="PNZ80" s="64"/>
      <c r="POA80" s="64"/>
      <c r="POB80" s="64"/>
      <c r="POC80" s="64"/>
      <c r="POD80" s="64"/>
      <c r="POE80" s="64"/>
      <c r="POF80" s="64"/>
      <c r="POG80" s="64"/>
      <c r="POH80" s="64"/>
      <c r="POI80" s="64"/>
      <c r="POJ80" s="64"/>
      <c r="POK80" s="64"/>
      <c r="POL80" s="64"/>
      <c r="POM80" s="64"/>
      <c r="PON80" s="64"/>
      <c r="POO80" s="64"/>
      <c r="POP80" s="64"/>
      <c r="POQ80" s="64"/>
      <c r="POR80" s="64"/>
      <c r="POS80" s="64"/>
      <c r="POT80" s="64"/>
      <c r="POU80" s="64"/>
      <c r="POV80" s="64"/>
      <c r="POW80" s="64"/>
      <c r="POX80" s="64"/>
      <c r="POY80" s="64"/>
      <c r="POZ80" s="64"/>
      <c r="PPA80" s="64"/>
      <c r="PPB80" s="64"/>
      <c r="PPC80" s="64"/>
      <c r="PPD80" s="64"/>
      <c r="PPE80" s="64"/>
      <c r="PPF80" s="64"/>
      <c r="PPG80" s="64"/>
      <c r="PPH80" s="64"/>
      <c r="PPI80" s="64"/>
      <c r="PPJ80" s="64"/>
      <c r="PPK80" s="64"/>
      <c r="PPL80" s="64"/>
      <c r="PPM80" s="64"/>
      <c r="PPN80" s="64"/>
      <c r="PPO80" s="64"/>
      <c r="PPP80" s="64"/>
      <c r="PPQ80" s="64"/>
      <c r="PPR80" s="64"/>
      <c r="PPS80" s="64"/>
      <c r="PPT80" s="64"/>
      <c r="PPU80" s="64"/>
      <c r="PPV80" s="64"/>
      <c r="PPW80" s="64"/>
      <c r="PPX80" s="64"/>
      <c r="PPY80" s="64"/>
      <c r="PPZ80" s="64"/>
      <c r="PQA80" s="64"/>
      <c r="PQB80" s="64"/>
      <c r="PQC80" s="64"/>
      <c r="PQD80" s="64"/>
      <c r="PQE80" s="64"/>
      <c r="PQF80" s="64"/>
      <c r="PQG80" s="64"/>
      <c r="PQH80" s="64"/>
      <c r="PQI80" s="64"/>
      <c r="PQJ80" s="64"/>
      <c r="PQK80" s="64"/>
      <c r="PQL80" s="64"/>
      <c r="PQM80" s="64"/>
      <c r="PQN80" s="64"/>
      <c r="PQO80" s="64"/>
      <c r="PQP80" s="64"/>
      <c r="PQQ80" s="64"/>
      <c r="PQR80" s="64"/>
      <c r="PQS80" s="64"/>
      <c r="PQT80" s="64"/>
      <c r="PQU80" s="64"/>
      <c r="PQV80" s="64"/>
      <c r="PQW80" s="64"/>
      <c r="PQX80" s="64"/>
      <c r="PQY80" s="64"/>
      <c r="PQZ80" s="64"/>
      <c r="PRA80" s="64"/>
      <c r="PRB80" s="64"/>
      <c r="PRC80" s="64"/>
      <c r="PRD80" s="64"/>
      <c r="PRE80" s="64"/>
      <c r="PRF80" s="64"/>
      <c r="PRG80" s="64"/>
      <c r="PRH80" s="64"/>
      <c r="PRI80" s="64"/>
      <c r="PRJ80" s="64"/>
      <c r="PRK80" s="64"/>
      <c r="PRL80" s="64"/>
      <c r="PRM80" s="64"/>
      <c r="PRN80" s="64"/>
      <c r="PRO80" s="64"/>
      <c r="PRP80" s="64"/>
      <c r="PRQ80" s="64"/>
      <c r="PRR80" s="64"/>
      <c r="PRS80" s="64"/>
      <c r="PRT80" s="64"/>
      <c r="PRU80" s="64"/>
      <c r="PRV80" s="64"/>
      <c r="PRW80" s="64"/>
      <c r="PRX80" s="64"/>
      <c r="PRY80" s="64"/>
      <c r="PRZ80" s="64"/>
      <c r="PSA80" s="64"/>
      <c r="PSB80" s="64"/>
      <c r="PSC80" s="64"/>
      <c r="PSD80" s="64"/>
      <c r="PSE80" s="64"/>
      <c r="PSF80" s="64"/>
      <c r="PSG80" s="64"/>
      <c r="PSH80" s="64"/>
      <c r="PSI80" s="64"/>
      <c r="PSJ80" s="64"/>
      <c r="PSK80" s="64"/>
      <c r="PSL80" s="64"/>
      <c r="PSM80" s="64"/>
      <c r="PSN80" s="64"/>
      <c r="PSO80" s="64"/>
      <c r="PSP80" s="64"/>
      <c r="PSQ80" s="64"/>
      <c r="PSR80" s="64"/>
      <c r="PSS80" s="64"/>
      <c r="PST80" s="64"/>
      <c r="PSU80" s="64"/>
      <c r="PSV80" s="64"/>
      <c r="PSW80" s="64"/>
      <c r="PSX80" s="64"/>
      <c r="PSY80" s="64"/>
      <c r="PSZ80" s="64"/>
      <c r="PTA80" s="64"/>
      <c r="PTB80" s="64"/>
      <c r="PTC80" s="64"/>
      <c r="PTD80" s="64"/>
      <c r="PTE80" s="64"/>
      <c r="PTF80" s="64"/>
      <c r="PTG80" s="64"/>
      <c r="PTH80" s="64"/>
      <c r="PTI80" s="64"/>
      <c r="PTJ80" s="64"/>
      <c r="PTK80" s="64"/>
      <c r="PTL80" s="64"/>
      <c r="PTM80" s="64"/>
      <c r="PTN80" s="64"/>
      <c r="PTO80" s="64"/>
      <c r="PTP80" s="64"/>
      <c r="PTQ80" s="64"/>
      <c r="PTR80" s="64"/>
      <c r="PTS80" s="64"/>
      <c r="PTT80" s="64"/>
      <c r="PTU80" s="64"/>
      <c r="PTV80" s="64"/>
      <c r="PTW80" s="64"/>
      <c r="PTX80" s="64"/>
      <c r="PTY80" s="64"/>
      <c r="PTZ80" s="64"/>
      <c r="PUA80" s="64"/>
      <c r="PUB80" s="64"/>
      <c r="PUC80" s="64"/>
      <c r="PUD80" s="64"/>
      <c r="PUE80" s="64"/>
      <c r="PUF80" s="64"/>
      <c r="PUG80" s="64"/>
      <c r="PUH80" s="64"/>
      <c r="PUI80" s="64"/>
      <c r="PUJ80" s="64"/>
      <c r="PUK80" s="64"/>
      <c r="PUL80" s="64"/>
      <c r="PUM80" s="64"/>
      <c r="PUN80" s="64"/>
      <c r="PUO80" s="64"/>
      <c r="PUP80" s="64"/>
      <c r="PUQ80" s="64"/>
      <c r="PUR80" s="64"/>
      <c r="PUS80" s="64"/>
      <c r="PUT80" s="64"/>
      <c r="PUU80" s="64"/>
      <c r="PUV80" s="64"/>
      <c r="PUW80" s="64"/>
      <c r="PUX80" s="64"/>
      <c r="PUY80" s="64"/>
      <c r="PUZ80" s="64"/>
      <c r="PVA80" s="64"/>
      <c r="PVB80" s="64"/>
      <c r="PVC80" s="64"/>
      <c r="PVD80" s="64"/>
      <c r="PVE80" s="64"/>
      <c r="PVF80" s="64"/>
      <c r="PVG80" s="64"/>
      <c r="PVH80" s="64"/>
      <c r="PVI80" s="64"/>
      <c r="PVJ80" s="64"/>
      <c r="PVK80" s="64"/>
      <c r="PVL80" s="64"/>
      <c r="PVM80" s="64"/>
      <c r="PVN80" s="64"/>
      <c r="PVO80" s="64"/>
      <c r="PVP80" s="64"/>
      <c r="PVQ80" s="64"/>
      <c r="PVR80" s="64"/>
      <c r="PVS80" s="64"/>
      <c r="PVT80" s="64"/>
      <c r="PVU80" s="64"/>
      <c r="PVV80" s="64"/>
      <c r="PVW80" s="64"/>
      <c r="PVX80" s="64"/>
      <c r="PVY80" s="64"/>
      <c r="PVZ80" s="64"/>
      <c r="PWA80" s="64"/>
      <c r="PWB80" s="64"/>
      <c r="PWC80" s="64"/>
      <c r="PWD80" s="64"/>
      <c r="PWE80" s="64"/>
      <c r="PWF80" s="64"/>
      <c r="PWG80" s="64"/>
      <c r="PWH80" s="64"/>
      <c r="PWI80" s="64"/>
      <c r="PWJ80" s="64"/>
      <c r="PWK80" s="64"/>
      <c r="PWL80" s="64"/>
      <c r="PWM80" s="64"/>
      <c r="PWN80" s="64"/>
      <c r="PWO80" s="64"/>
      <c r="PWP80" s="64"/>
      <c r="PWQ80" s="64"/>
      <c r="PWR80" s="64"/>
      <c r="PWS80" s="64"/>
      <c r="PWT80" s="64"/>
      <c r="PWU80" s="64"/>
      <c r="PWV80" s="64"/>
      <c r="PWW80" s="64"/>
      <c r="PWX80" s="64"/>
      <c r="PWY80" s="64"/>
      <c r="PWZ80" s="64"/>
      <c r="PXA80" s="64"/>
      <c r="PXB80" s="64"/>
      <c r="PXC80" s="64"/>
      <c r="PXD80" s="64"/>
      <c r="PXE80" s="64"/>
      <c r="PXF80" s="64"/>
      <c r="PXG80" s="64"/>
      <c r="PXH80" s="64"/>
      <c r="PXI80" s="64"/>
      <c r="PXJ80" s="64"/>
      <c r="PXK80" s="64"/>
      <c r="PXL80" s="64"/>
      <c r="PXM80" s="64"/>
      <c r="PXN80" s="64"/>
      <c r="PXO80" s="64"/>
      <c r="PXP80" s="64"/>
      <c r="PXQ80" s="64"/>
      <c r="PXR80" s="64"/>
      <c r="PXS80" s="64"/>
      <c r="PXT80" s="64"/>
      <c r="PXU80" s="64"/>
      <c r="PXV80" s="64"/>
      <c r="PXW80" s="64"/>
      <c r="PXX80" s="64"/>
      <c r="PXY80" s="64"/>
      <c r="PXZ80" s="64"/>
      <c r="PYA80" s="64"/>
      <c r="PYB80" s="64"/>
      <c r="PYC80" s="64"/>
      <c r="PYD80" s="64"/>
      <c r="PYE80" s="64"/>
      <c r="PYF80" s="64"/>
      <c r="PYG80" s="64"/>
      <c r="PYH80" s="64"/>
      <c r="PYI80" s="64"/>
      <c r="PYJ80" s="64"/>
      <c r="PYK80" s="64"/>
      <c r="PYL80" s="64"/>
      <c r="PYM80" s="64"/>
      <c r="PYN80" s="64"/>
      <c r="PYO80" s="64"/>
      <c r="PYP80" s="64"/>
      <c r="PYQ80" s="64"/>
      <c r="PYR80" s="64"/>
      <c r="PYS80" s="64"/>
      <c r="PYT80" s="64"/>
      <c r="PYU80" s="64"/>
      <c r="PYV80" s="64"/>
      <c r="PYW80" s="64"/>
      <c r="PYX80" s="64"/>
      <c r="PYY80" s="64"/>
      <c r="PYZ80" s="64"/>
      <c r="PZA80" s="64"/>
      <c r="PZB80" s="64"/>
      <c r="PZC80" s="64"/>
      <c r="PZD80" s="64"/>
      <c r="PZE80" s="64"/>
      <c r="PZF80" s="64"/>
      <c r="PZG80" s="64"/>
      <c r="PZH80" s="64"/>
      <c r="PZI80" s="64"/>
      <c r="PZJ80" s="64"/>
      <c r="PZK80" s="64"/>
      <c r="PZL80" s="64"/>
      <c r="PZM80" s="64"/>
      <c r="PZN80" s="64"/>
      <c r="PZO80" s="64"/>
      <c r="PZP80" s="64"/>
      <c r="PZQ80" s="64"/>
      <c r="PZR80" s="64"/>
      <c r="PZS80" s="64"/>
      <c r="PZT80" s="64"/>
      <c r="PZU80" s="64"/>
      <c r="PZV80" s="64"/>
      <c r="PZW80" s="64"/>
      <c r="PZX80" s="64"/>
      <c r="PZY80" s="64"/>
      <c r="PZZ80" s="64"/>
      <c r="QAA80" s="64"/>
      <c r="QAB80" s="64"/>
      <c r="QAC80" s="64"/>
      <c r="QAD80" s="64"/>
      <c r="QAE80" s="64"/>
      <c r="QAF80" s="64"/>
      <c r="QAG80" s="64"/>
      <c r="QAH80" s="64"/>
      <c r="QAI80" s="64"/>
      <c r="QAJ80" s="64"/>
      <c r="QAK80" s="64"/>
      <c r="QAL80" s="64"/>
      <c r="QAM80" s="64"/>
      <c r="QAN80" s="64"/>
      <c r="QAO80" s="64"/>
      <c r="QAP80" s="64"/>
      <c r="QAQ80" s="64"/>
      <c r="QAR80" s="64"/>
      <c r="QAS80" s="64"/>
      <c r="QAT80" s="64"/>
      <c r="QAU80" s="64"/>
      <c r="QAV80" s="64"/>
      <c r="QAW80" s="64"/>
      <c r="QAX80" s="64"/>
      <c r="QAY80" s="64"/>
      <c r="QAZ80" s="64"/>
      <c r="QBA80" s="64"/>
      <c r="QBB80" s="64"/>
      <c r="QBC80" s="64"/>
      <c r="QBD80" s="64"/>
      <c r="QBE80" s="64"/>
      <c r="QBF80" s="64"/>
      <c r="QBG80" s="64"/>
      <c r="QBH80" s="64"/>
      <c r="QBI80" s="64"/>
      <c r="QBJ80" s="64"/>
      <c r="QBK80" s="64"/>
      <c r="QBL80" s="64"/>
      <c r="QBM80" s="64"/>
      <c r="QBN80" s="64"/>
      <c r="QBO80" s="64"/>
      <c r="QBP80" s="64"/>
      <c r="QBQ80" s="64"/>
      <c r="QBR80" s="64"/>
      <c r="QBS80" s="64"/>
      <c r="QBT80" s="64"/>
      <c r="QBU80" s="64"/>
      <c r="QBV80" s="64"/>
      <c r="QBW80" s="64"/>
      <c r="QBX80" s="64"/>
      <c r="QBY80" s="64"/>
      <c r="QBZ80" s="64"/>
      <c r="QCA80" s="64"/>
      <c r="QCB80" s="64"/>
      <c r="QCC80" s="64"/>
      <c r="QCD80" s="64"/>
      <c r="QCE80" s="64"/>
      <c r="QCF80" s="64"/>
      <c r="QCG80" s="64"/>
      <c r="QCH80" s="64"/>
      <c r="QCI80" s="64"/>
      <c r="QCJ80" s="64"/>
      <c r="QCK80" s="64"/>
      <c r="QCL80" s="64"/>
      <c r="QCM80" s="64"/>
      <c r="QCN80" s="64"/>
      <c r="QCO80" s="64"/>
      <c r="QCP80" s="64"/>
      <c r="QCQ80" s="64"/>
      <c r="QCR80" s="64"/>
      <c r="QCS80" s="64"/>
      <c r="QCT80" s="64"/>
      <c r="QCU80" s="64"/>
      <c r="QCV80" s="64"/>
      <c r="QCW80" s="64"/>
      <c r="QCX80" s="64"/>
      <c r="QCY80" s="64"/>
      <c r="QCZ80" s="64"/>
      <c r="QDA80" s="64"/>
      <c r="QDB80" s="64"/>
      <c r="QDC80" s="64"/>
      <c r="QDD80" s="64"/>
      <c r="QDE80" s="64"/>
      <c r="QDF80" s="64"/>
      <c r="QDG80" s="64"/>
      <c r="QDH80" s="64"/>
      <c r="QDI80" s="64"/>
      <c r="QDJ80" s="64"/>
      <c r="QDK80" s="64"/>
      <c r="QDL80" s="64"/>
      <c r="QDM80" s="64"/>
      <c r="QDN80" s="64"/>
      <c r="QDO80" s="64"/>
      <c r="QDP80" s="64"/>
      <c r="QDQ80" s="64"/>
      <c r="QDR80" s="64"/>
      <c r="QDS80" s="64"/>
      <c r="QDT80" s="64"/>
      <c r="QDU80" s="64"/>
      <c r="QDV80" s="64"/>
      <c r="QDW80" s="64"/>
      <c r="QDX80" s="64"/>
      <c r="QDY80" s="64"/>
      <c r="QDZ80" s="64"/>
      <c r="QEA80" s="64"/>
      <c r="QEB80" s="64"/>
      <c r="QEC80" s="64"/>
      <c r="QED80" s="64"/>
      <c r="QEE80" s="64"/>
      <c r="QEF80" s="64"/>
      <c r="QEG80" s="64"/>
      <c r="QEH80" s="64"/>
      <c r="QEI80" s="64"/>
      <c r="QEJ80" s="64"/>
      <c r="QEK80" s="64"/>
      <c r="QEL80" s="64"/>
      <c r="QEM80" s="64"/>
      <c r="QEN80" s="64"/>
      <c r="QEO80" s="64"/>
      <c r="QEP80" s="64"/>
      <c r="QEQ80" s="64"/>
      <c r="QER80" s="64"/>
      <c r="QES80" s="64"/>
      <c r="QET80" s="64"/>
      <c r="QEU80" s="64"/>
      <c r="QEV80" s="64"/>
      <c r="QEW80" s="64"/>
      <c r="QEX80" s="64"/>
      <c r="QEY80" s="64"/>
      <c r="QEZ80" s="64"/>
      <c r="QFA80" s="64"/>
      <c r="QFB80" s="64"/>
      <c r="QFC80" s="64"/>
      <c r="QFD80" s="64"/>
      <c r="QFE80" s="64"/>
      <c r="QFF80" s="64"/>
      <c r="QFG80" s="64"/>
      <c r="QFH80" s="64"/>
      <c r="QFI80" s="64"/>
      <c r="QFJ80" s="64"/>
      <c r="QFK80" s="64"/>
      <c r="QFL80" s="64"/>
      <c r="QFM80" s="64"/>
      <c r="QFN80" s="64"/>
      <c r="QFO80" s="64"/>
      <c r="QFP80" s="64"/>
      <c r="QFQ80" s="64"/>
      <c r="QFR80" s="64"/>
      <c r="QFS80" s="64"/>
      <c r="QFT80" s="64"/>
      <c r="QFU80" s="64"/>
      <c r="QFV80" s="64"/>
      <c r="QFW80" s="64"/>
      <c r="QFX80" s="64"/>
      <c r="QFY80" s="64"/>
      <c r="QFZ80" s="64"/>
      <c r="QGA80" s="64"/>
      <c r="QGB80" s="64"/>
      <c r="QGC80" s="64"/>
      <c r="QGD80" s="64"/>
      <c r="QGE80" s="64"/>
      <c r="QGF80" s="64"/>
      <c r="QGG80" s="64"/>
      <c r="QGH80" s="64"/>
      <c r="QGI80" s="64"/>
      <c r="QGJ80" s="64"/>
      <c r="QGK80" s="64"/>
      <c r="QGL80" s="64"/>
      <c r="QGM80" s="64"/>
      <c r="QGN80" s="64"/>
      <c r="QGO80" s="64"/>
      <c r="QGP80" s="64"/>
      <c r="QGQ80" s="64"/>
      <c r="QGR80" s="64"/>
      <c r="QGS80" s="64"/>
      <c r="QGT80" s="64"/>
      <c r="QGU80" s="64"/>
      <c r="QGV80" s="64"/>
      <c r="QGW80" s="64"/>
      <c r="QGX80" s="64"/>
      <c r="QGY80" s="64"/>
      <c r="QGZ80" s="64"/>
      <c r="QHA80" s="64"/>
      <c r="QHB80" s="64"/>
      <c r="QHC80" s="64"/>
      <c r="QHD80" s="64"/>
      <c r="QHE80" s="64"/>
      <c r="QHF80" s="64"/>
      <c r="QHG80" s="64"/>
      <c r="QHH80" s="64"/>
      <c r="QHI80" s="64"/>
      <c r="QHJ80" s="64"/>
      <c r="QHK80" s="64"/>
      <c r="QHL80" s="64"/>
      <c r="QHM80" s="64"/>
      <c r="QHN80" s="64"/>
      <c r="QHO80" s="64"/>
      <c r="QHP80" s="64"/>
      <c r="QHQ80" s="64"/>
      <c r="QHR80" s="64"/>
      <c r="QHS80" s="64"/>
      <c r="QHT80" s="64"/>
      <c r="QHU80" s="64"/>
      <c r="QHV80" s="64"/>
      <c r="QHW80" s="64"/>
      <c r="QHX80" s="64"/>
      <c r="QHY80" s="64"/>
      <c r="QHZ80" s="64"/>
      <c r="QIA80" s="64"/>
      <c r="QIB80" s="64"/>
      <c r="QIC80" s="64"/>
      <c r="QID80" s="64"/>
      <c r="QIE80" s="64"/>
      <c r="QIF80" s="64"/>
      <c r="QIG80" s="64"/>
      <c r="QIH80" s="64"/>
      <c r="QII80" s="64"/>
      <c r="QIJ80" s="64"/>
      <c r="QIK80" s="64"/>
      <c r="QIL80" s="64"/>
      <c r="QIM80" s="64"/>
      <c r="QIN80" s="64"/>
      <c r="QIO80" s="64"/>
      <c r="QIP80" s="64"/>
      <c r="QIQ80" s="64"/>
      <c r="QIR80" s="64"/>
      <c r="QIS80" s="64"/>
      <c r="QIT80" s="64"/>
      <c r="QIU80" s="64"/>
      <c r="QIV80" s="64"/>
      <c r="QIW80" s="64"/>
      <c r="QIX80" s="64"/>
      <c r="QIY80" s="64"/>
      <c r="QIZ80" s="64"/>
      <c r="QJA80" s="64"/>
      <c r="QJB80" s="64"/>
      <c r="QJC80" s="64"/>
      <c r="QJD80" s="64"/>
      <c r="QJE80" s="64"/>
      <c r="QJF80" s="64"/>
      <c r="QJG80" s="64"/>
      <c r="QJH80" s="64"/>
      <c r="QJI80" s="64"/>
      <c r="QJJ80" s="64"/>
      <c r="QJK80" s="64"/>
      <c r="QJL80" s="64"/>
      <c r="QJM80" s="64"/>
      <c r="QJN80" s="64"/>
      <c r="QJO80" s="64"/>
      <c r="QJP80" s="64"/>
      <c r="QJQ80" s="64"/>
      <c r="QJR80" s="64"/>
      <c r="QJS80" s="64"/>
      <c r="QJT80" s="64"/>
      <c r="QJU80" s="64"/>
      <c r="QJV80" s="64"/>
      <c r="QJW80" s="64"/>
      <c r="QJX80" s="64"/>
      <c r="QJY80" s="64"/>
      <c r="QJZ80" s="64"/>
      <c r="QKA80" s="64"/>
      <c r="QKB80" s="64"/>
      <c r="QKC80" s="64"/>
      <c r="QKD80" s="64"/>
      <c r="QKE80" s="64"/>
      <c r="QKF80" s="64"/>
      <c r="QKG80" s="64"/>
      <c r="QKH80" s="64"/>
      <c r="QKI80" s="64"/>
      <c r="QKJ80" s="64"/>
      <c r="QKK80" s="64"/>
      <c r="QKL80" s="64"/>
      <c r="QKM80" s="64"/>
      <c r="QKN80" s="64"/>
      <c r="QKO80" s="64"/>
      <c r="QKP80" s="64"/>
      <c r="QKQ80" s="64"/>
      <c r="QKR80" s="64"/>
      <c r="QKS80" s="64"/>
      <c r="QKT80" s="64"/>
      <c r="QKU80" s="64"/>
      <c r="QKV80" s="64"/>
      <c r="QKW80" s="64"/>
      <c r="QKX80" s="64"/>
      <c r="QKY80" s="64"/>
      <c r="QKZ80" s="64"/>
      <c r="QLA80" s="64"/>
      <c r="QLB80" s="64"/>
      <c r="QLC80" s="64"/>
      <c r="QLD80" s="64"/>
      <c r="QLE80" s="64"/>
      <c r="QLF80" s="64"/>
      <c r="QLG80" s="64"/>
      <c r="QLH80" s="64"/>
      <c r="QLI80" s="64"/>
      <c r="QLJ80" s="64"/>
      <c r="QLK80" s="64"/>
      <c r="QLL80" s="64"/>
      <c r="QLM80" s="64"/>
      <c r="QLN80" s="64"/>
      <c r="QLO80" s="64"/>
      <c r="QLP80" s="64"/>
      <c r="QLQ80" s="64"/>
      <c r="QLR80" s="64"/>
      <c r="QLS80" s="64"/>
      <c r="QLT80" s="64"/>
      <c r="QLU80" s="64"/>
      <c r="QLV80" s="64"/>
      <c r="QLW80" s="64"/>
      <c r="QLX80" s="64"/>
      <c r="QLY80" s="64"/>
      <c r="QLZ80" s="64"/>
      <c r="QMA80" s="64"/>
      <c r="QMB80" s="64"/>
      <c r="QMC80" s="64"/>
      <c r="QMD80" s="64"/>
      <c r="QME80" s="64"/>
      <c r="QMF80" s="64"/>
      <c r="QMG80" s="64"/>
      <c r="QMH80" s="64"/>
      <c r="QMI80" s="64"/>
      <c r="QMJ80" s="64"/>
      <c r="QMK80" s="64"/>
      <c r="QML80" s="64"/>
      <c r="QMM80" s="64"/>
      <c r="QMN80" s="64"/>
      <c r="QMO80" s="64"/>
      <c r="QMP80" s="64"/>
      <c r="QMQ80" s="64"/>
      <c r="QMR80" s="64"/>
      <c r="QMS80" s="64"/>
      <c r="QMT80" s="64"/>
      <c r="QMU80" s="64"/>
      <c r="QMV80" s="64"/>
      <c r="QMW80" s="64"/>
      <c r="QMX80" s="64"/>
      <c r="QMY80" s="64"/>
      <c r="QMZ80" s="64"/>
      <c r="QNA80" s="64"/>
      <c r="QNB80" s="64"/>
      <c r="QNC80" s="64"/>
      <c r="QND80" s="64"/>
      <c r="QNE80" s="64"/>
      <c r="QNF80" s="64"/>
      <c r="QNG80" s="64"/>
      <c r="QNH80" s="64"/>
      <c r="QNI80" s="64"/>
      <c r="QNJ80" s="64"/>
      <c r="QNK80" s="64"/>
      <c r="QNL80" s="64"/>
      <c r="QNM80" s="64"/>
      <c r="QNN80" s="64"/>
      <c r="QNO80" s="64"/>
      <c r="QNP80" s="64"/>
      <c r="QNQ80" s="64"/>
      <c r="QNR80" s="64"/>
      <c r="QNS80" s="64"/>
      <c r="QNT80" s="64"/>
      <c r="QNU80" s="64"/>
      <c r="QNV80" s="64"/>
      <c r="QNW80" s="64"/>
      <c r="QNX80" s="64"/>
      <c r="QNY80" s="64"/>
      <c r="QNZ80" s="64"/>
      <c r="QOA80" s="64"/>
      <c r="QOB80" s="64"/>
      <c r="QOC80" s="64"/>
      <c r="QOD80" s="64"/>
      <c r="QOE80" s="64"/>
      <c r="QOF80" s="64"/>
      <c r="QOG80" s="64"/>
      <c r="QOH80" s="64"/>
      <c r="QOI80" s="64"/>
      <c r="QOJ80" s="64"/>
      <c r="QOK80" s="64"/>
      <c r="QOL80" s="64"/>
      <c r="QOM80" s="64"/>
      <c r="QON80" s="64"/>
      <c r="QOO80" s="64"/>
      <c r="QOP80" s="64"/>
      <c r="QOQ80" s="64"/>
      <c r="QOR80" s="64"/>
      <c r="QOS80" s="64"/>
      <c r="QOT80" s="64"/>
      <c r="QOU80" s="64"/>
      <c r="QOV80" s="64"/>
      <c r="QOW80" s="64"/>
      <c r="QOX80" s="64"/>
      <c r="QOY80" s="64"/>
      <c r="QOZ80" s="64"/>
      <c r="QPA80" s="64"/>
      <c r="QPB80" s="64"/>
      <c r="QPC80" s="64"/>
      <c r="QPD80" s="64"/>
      <c r="QPE80" s="64"/>
      <c r="QPF80" s="64"/>
      <c r="QPG80" s="64"/>
      <c r="QPH80" s="64"/>
      <c r="QPI80" s="64"/>
      <c r="QPJ80" s="64"/>
      <c r="QPK80" s="64"/>
      <c r="QPL80" s="64"/>
      <c r="QPM80" s="64"/>
      <c r="QPN80" s="64"/>
      <c r="QPO80" s="64"/>
      <c r="QPP80" s="64"/>
      <c r="QPQ80" s="64"/>
      <c r="QPR80" s="64"/>
      <c r="QPS80" s="64"/>
      <c r="QPT80" s="64"/>
      <c r="QPU80" s="64"/>
      <c r="QPV80" s="64"/>
      <c r="QPW80" s="64"/>
      <c r="QPX80" s="64"/>
      <c r="QPY80" s="64"/>
      <c r="QPZ80" s="64"/>
      <c r="QQA80" s="64"/>
      <c r="QQB80" s="64"/>
      <c r="QQC80" s="64"/>
      <c r="QQD80" s="64"/>
      <c r="QQE80" s="64"/>
      <c r="QQF80" s="64"/>
      <c r="QQG80" s="64"/>
      <c r="QQH80" s="64"/>
      <c r="QQI80" s="64"/>
      <c r="QQJ80" s="64"/>
      <c r="QQK80" s="64"/>
      <c r="QQL80" s="64"/>
      <c r="QQM80" s="64"/>
      <c r="QQN80" s="64"/>
      <c r="QQO80" s="64"/>
      <c r="QQP80" s="64"/>
      <c r="QQQ80" s="64"/>
      <c r="QQR80" s="64"/>
      <c r="QQS80" s="64"/>
      <c r="QQT80" s="64"/>
      <c r="QQU80" s="64"/>
      <c r="QQV80" s="64"/>
      <c r="QQW80" s="64"/>
      <c r="QQX80" s="64"/>
      <c r="QQY80" s="64"/>
      <c r="QQZ80" s="64"/>
      <c r="QRA80" s="64"/>
      <c r="QRB80" s="64"/>
      <c r="QRC80" s="64"/>
      <c r="QRD80" s="64"/>
      <c r="QRE80" s="64"/>
      <c r="QRF80" s="64"/>
      <c r="QRG80" s="64"/>
      <c r="QRH80" s="64"/>
      <c r="QRI80" s="64"/>
      <c r="QRJ80" s="64"/>
      <c r="QRK80" s="64"/>
      <c r="QRL80" s="64"/>
      <c r="QRM80" s="64"/>
      <c r="QRN80" s="64"/>
      <c r="QRO80" s="64"/>
      <c r="QRP80" s="64"/>
      <c r="QRQ80" s="64"/>
      <c r="QRR80" s="64"/>
      <c r="QRS80" s="64"/>
      <c r="QRT80" s="64"/>
      <c r="QRU80" s="64"/>
      <c r="QRV80" s="64"/>
      <c r="QRW80" s="64"/>
      <c r="QRX80" s="64"/>
      <c r="QRY80" s="64"/>
      <c r="QRZ80" s="64"/>
      <c r="QSA80" s="64"/>
      <c r="QSB80" s="64"/>
      <c r="QSC80" s="64"/>
      <c r="QSD80" s="64"/>
      <c r="QSE80" s="64"/>
      <c r="QSF80" s="64"/>
      <c r="QSG80" s="64"/>
      <c r="QSH80" s="64"/>
      <c r="QSI80" s="64"/>
      <c r="QSJ80" s="64"/>
      <c r="QSK80" s="64"/>
      <c r="QSL80" s="64"/>
      <c r="QSM80" s="64"/>
      <c r="QSN80" s="64"/>
      <c r="QSO80" s="64"/>
      <c r="QSP80" s="64"/>
      <c r="QSQ80" s="64"/>
      <c r="QSR80" s="64"/>
      <c r="QSS80" s="64"/>
      <c r="QST80" s="64"/>
      <c r="QSU80" s="64"/>
      <c r="QSV80" s="64"/>
      <c r="QSW80" s="64"/>
      <c r="QSX80" s="64"/>
      <c r="QSY80" s="64"/>
      <c r="QSZ80" s="64"/>
      <c r="QTA80" s="64"/>
      <c r="QTB80" s="64"/>
      <c r="QTC80" s="64"/>
      <c r="QTD80" s="64"/>
      <c r="QTE80" s="64"/>
      <c r="QTF80" s="64"/>
      <c r="QTG80" s="64"/>
      <c r="QTH80" s="64"/>
      <c r="QTI80" s="64"/>
      <c r="QTJ80" s="64"/>
      <c r="QTK80" s="64"/>
      <c r="QTL80" s="64"/>
      <c r="QTM80" s="64"/>
      <c r="QTN80" s="64"/>
      <c r="QTO80" s="64"/>
      <c r="QTP80" s="64"/>
      <c r="QTQ80" s="64"/>
      <c r="QTR80" s="64"/>
      <c r="QTS80" s="64"/>
      <c r="QTT80" s="64"/>
      <c r="QTU80" s="64"/>
      <c r="QTV80" s="64"/>
      <c r="QTW80" s="64"/>
      <c r="QTX80" s="64"/>
      <c r="QTY80" s="64"/>
      <c r="QTZ80" s="64"/>
      <c r="QUA80" s="64"/>
      <c r="QUB80" s="64"/>
      <c r="QUC80" s="64"/>
      <c r="QUD80" s="64"/>
      <c r="QUE80" s="64"/>
      <c r="QUF80" s="64"/>
      <c r="QUG80" s="64"/>
      <c r="QUH80" s="64"/>
      <c r="QUI80" s="64"/>
      <c r="QUJ80" s="64"/>
      <c r="QUK80" s="64"/>
      <c r="QUL80" s="64"/>
      <c r="QUM80" s="64"/>
      <c r="QUN80" s="64"/>
      <c r="QUO80" s="64"/>
      <c r="QUP80" s="64"/>
      <c r="QUQ80" s="64"/>
      <c r="QUR80" s="64"/>
      <c r="QUS80" s="64"/>
      <c r="QUT80" s="64"/>
      <c r="QUU80" s="64"/>
      <c r="QUV80" s="64"/>
      <c r="QUW80" s="64"/>
      <c r="QUX80" s="64"/>
      <c r="QUY80" s="64"/>
      <c r="QUZ80" s="64"/>
      <c r="QVA80" s="64"/>
      <c r="QVB80" s="64"/>
      <c r="QVC80" s="64"/>
      <c r="QVD80" s="64"/>
      <c r="QVE80" s="64"/>
      <c r="QVF80" s="64"/>
      <c r="QVG80" s="64"/>
      <c r="QVH80" s="64"/>
      <c r="QVI80" s="64"/>
      <c r="QVJ80" s="64"/>
      <c r="QVK80" s="64"/>
      <c r="QVL80" s="64"/>
      <c r="QVM80" s="64"/>
      <c r="QVN80" s="64"/>
      <c r="QVO80" s="64"/>
      <c r="QVP80" s="64"/>
      <c r="QVQ80" s="64"/>
      <c r="QVR80" s="64"/>
      <c r="QVS80" s="64"/>
      <c r="QVT80" s="64"/>
      <c r="QVU80" s="64"/>
      <c r="QVV80" s="64"/>
      <c r="QVW80" s="64"/>
      <c r="QVX80" s="64"/>
      <c r="QVY80" s="64"/>
      <c r="QVZ80" s="64"/>
      <c r="QWA80" s="64"/>
      <c r="QWB80" s="64"/>
      <c r="QWC80" s="64"/>
      <c r="QWD80" s="64"/>
      <c r="QWE80" s="64"/>
      <c r="QWF80" s="64"/>
      <c r="QWG80" s="64"/>
      <c r="QWH80" s="64"/>
      <c r="QWI80" s="64"/>
      <c r="QWJ80" s="64"/>
      <c r="QWK80" s="64"/>
      <c r="QWL80" s="64"/>
      <c r="QWM80" s="64"/>
      <c r="QWN80" s="64"/>
      <c r="QWO80" s="64"/>
      <c r="QWP80" s="64"/>
      <c r="QWQ80" s="64"/>
      <c r="QWR80" s="64"/>
      <c r="QWS80" s="64"/>
      <c r="QWT80" s="64"/>
      <c r="QWU80" s="64"/>
      <c r="QWV80" s="64"/>
      <c r="QWW80" s="64"/>
      <c r="QWX80" s="64"/>
      <c r="QWY80" s="64"/>
      <c r="QWZ80" s="64"/>
      <c r="QXA80" s="64"/>
      <c r="QXB80" s="64"/>
      <c r="QXC80" s="64"/>
      <c r="QXD80" s="64"/>
      <c r="QXE80" s="64"/>
      <c r="QXF80" s="64"/>
      <c r="QXG80" s="64"/>
      <c r="QXH80" s="64"/>
      <c r="QXI80" s="64"/>
      <c r="QXJ80" s="64"/>
      <c r="QXK80" s="64"/>
      <c r="QXL80" s="64"/>
      <c r="QXM80" s="64"/>
      <c r="QXN80" s="64"/>
      <c r="QXO80" s="64"/>
      <c r="QXP80" s="64"/>
      <c r="QXQ80" s="64"/>
      <c r="QXR80" s="64"/>
      <c r="QXS80" s="64"/>
      <c r="QXT80" s="64"/>
      <c r="QXU80" s="64"/>
      <c r="QXV80" s="64"/>
      <c r="QXW80" s="64"/>
      <c r="QXX80" s="64"/>
      <c r="QXY80" s="64"/>
      <c r="QXZ80" s="64"/>
      <c r="QYA80" s="64"/>
      <c r="QYB80" s="64"/>
      <c r="QYC80" s="64"/>
      <c r="QYD80" s="64"/>
      <c r="QYE80" s="64"/>
      <c r="QYF80" s="64"/>
      <c r="QYG80" s="64"/>
      <c r="QYH80" s="64"/>
      <c r="QYI80" s="64"/>
      <c r="QYJ80" s="64"/>
      <c r="QYK80" s="64"/>
      <c r="QYL80" s="64"/>
      <c r="QYM80" s="64"/>
      <c r="QYN80" s="64"/>
      <c r="QYO80" s="64"/>
      <c r="QYP80" s="64"/>
      <c r="QYQ80" s="64"/>
      <c r="QYR80" s="64"/>
      <c r="QYS80" s="64"/>
      <c r="QYT80" s="64"/>
      <c r="QYU80" s="64"/>
      <c r="QYV80" s="64"/>
      <c r="QYW80" s="64"/>
      <c r="QYX80" s="64"/>
      <c r="QYY80" s="64"/>
      <c r="QYZ80" s="64"/>
      <c r="QZA80" s="64"/>
      <c r="QZB80" s="64"/>
      <c r="QZC80" s="64"/>
      <c r="QZD80" s="64"/>
      <c r="QZE80" s="64"/>
      <c r="QZF80" s="64"/>
      <c r="QZG80" s="64"/>
      <c r="QZH80" s="64"/>
      <c r="QZI80" s="64"/>
      <c r="QZJ80" s="64"/>
      <c r="QZK80" s="64"/>
      <c r="QZL80" s="64"/>
      <c r="QZM80" s="64"/>
      <c r="QZN80" s="64"/>
      <c r="QZO80" s="64"/>
      <c r="QZP80" s="64"/>
      <c r="QZQ80" s="64"/>
      <c r="QZR80" s="64"/>
      <c r="QZS80" s="64"/>
      <c r="QZT80" s="64"/>
      <c r="QZU80" s="64"/>
      <c r="QZV80" s="64"/>
      <c r="QZW80" s="64"/>
      <c r="QZX80" s="64"/>
      <c r="QZY80" s="64"/>
      <c r="QZZ80" s="64"/>
      <c r="RAA80" s="64"/>
      <c r="RAB80" s="64"/>
      <c r="RAC80" s="64"/>
      <c r="RAD80" s="64"/>
      <c r="RAE80" s="64"/>
      <c r="RAF80" s="64"/>
      <c r="RAG80" s="64"/>
      <c r="RAH80" s="64"/>
      <c r="RAI80" s="64"/>
      <c r="RAJ80" s="64"/>
      <c r="RAK80" s="64"/>
      <c r="RAL80" s="64"/>
      <c r="RAM80" s="64"/>
      <c r="RAN80" s="64"/>
      <c r="RAO80" s="64"/>
      <c r="RAP80" s="64"/>
      <c r="RAQ80" s="64"/>
      <c r="RAR80" s="64"/>
      <c r="RAS80" s="64"/>
      <c r="RAT80" s="64"/>
      <c r="RAU80" s="64"/>
      <c r="RAV80" s="64"/>
      <c r="RAW80" s="64"/>
      <c r="RAX80" s="64"/>
      <c r="RAY80" s="64"/>
      <c r="RAZ80" s="64"/>
      <c r="RBA80" s="64"/>
      <c r="RBB80" s="64"/>
      <c r="RBC80" s="64"/>
      <c r="RBD80" s="64"/>
      <c r="RBE80" s="64"/>
      <c r="RBF80" s="64"/>
      <c r="RBG80" s="64"/>
      <c r="RBH80" s="64"/>
      <c r="RBI80" s="64"/>
      <c r="RBJ80" s="64"/>
      <c r="RBK80" s="64"/>
      <c r="RBL80" s="64"/>
      <c r="RBM80" s="64"/>
      <c r="RBN80" s="64"/>
      <c r="RBO80" s="64"/>
      <c r="RBP80" s="64"/>
      <c r="RBQ80" s="64"/>
      <c r="RBR80" s="64"/>
      <c r="RBS80" s="64"/>
      <c r="RBT80" s="64"/>
      <c r="RBU80" s="64"/>
      <c r="RBV80" s="64"/>
      <c r="RBW80" s="64"/>
      <c r="RBX80" s="64"/>
      <c r="RBY80" s="64"/>
      <c r="RBZ80" s="64"/>
      <c r="RCA80" s="64"/>
      <c r="RCB80" s="64"/>
      <c r="RCC80" s="64"/>
      <c r="RCD80" s="64"/>
      <c r="RCE80" s="64"/>
      <c r="RCF80" s="64"/>
      <c r="RCG80" s="64"/>
      <c r="RCH80" s="64"/>
      <c r="RCI80" s="64"/>
      <c r="RCJ80" s="64"/>
      <c r="RCK80" s="64"/>
      <c r="RCL80" s="64"/>
      <c r="RCM80" s="64"/>
      <c r="RCN80" s="64"/>
      <c r="RCO80" s="64"/>
      <c r="RCP80" s="64"/>
      <c r="RCQ80" s="64"/>
      <c r="RCR80" s="64"/>
      <c r="RCS80" s="64"/>
      <c r="RCT80" s="64"/>
      <c r="RCU80" s="64"/>
      <c r="RCV80" s="64"/>
      <c r="RCW80" s="64"/>
      <c r="RCX80" s="64"/>
      <c r="RCY80" s="64"/>
      <c r="RCZ80" s="64"/>
      <c r="RDA80" s="64"/>
      <c r="RDB80" s="64"/>
      <c r="RDC80" s="64"/>
      <c r="RDD80" s="64"/>
      <c r="RDE80" s="64"/>
      <c r="RDF80" s="64"/>
      <c r="RDG80" s="64"/>
      <c r="RDH80" s="64"/>
      <c r="RDI80" s="64"/>
      <c r="RDJ80" s="64"/>
      <c r="RDK80" s="64"/>
      <c r="RDL80" s="64"/>
      <c r="RDM80" s="64"/>
      <c r="RDN80" s="64"/>
      <c r="RDO80" s="64"/>
      <c r="RDP80" s="64"/>
      <c r="RDQ80" s="64"/>
      <c r="RDR80" s="64"/>
      <c r="RDS80" s="64"/>
      <c r="RDT80" s="64"/>
      <c r="RDU80" s="64"/>
      <c r="RDV80" s="64"/>
      <c r="RDW80" s="64"/>
      <c r="RDX80" s="64"/>
      <c r="RDY80" s="64"/>
      <c r="RDZ80" s="64"/>
      <c r="REA80" s="64"/>
      <c r="REB80" s="64"/>
      <c r="REC80" s="64"/>
      <c r="RED80" s="64"/>
      <c r="REE80" s="64"/>
      <c r="REF80" s="64"/>
      <c r="REG80" s="64"/>
      <c r="REH80" s="64"/>
      <c r="REI80" s="64"/>
      <c r="REJ80" s="64"/>
      <c r="REK80" s="64"/>
      <c r="REL80" s="64"/>
      <c r="REM80" s="64"/>
      <c r="REN80" s="64"/>
      <c r="REO80" s="64"/>
      <c r="REP80" s="64"/>
      <c r="REQ80" s="64"/>
      <c r="RER80" s="64"/>
      <c r="RES80" s="64"/>
      <c r="RET80" s="64"/>
      <c r="REU80" s="64"/>
      <c r="REV80" s="64"/>
      <c r="REW80" s="64"/>
      <c r="REX80" s="64"/>
      <c r="REY80" s="64"/>
      <c r="REZ80" s="64"/>
      <c r="RFA80" s="64"/>
      <c r="RFB80" s="64"/>
      <c r="RFC80" s="64"/>
      <c r="RFD80" s="64"/>
      <c r="RFE80" s="64"/>
      <c r="RFF80" s="64"/>
      <c r="RFG80" s="64"/>
      <c r="RFH80" s="64"/>
      <c r="RFI80" s="64"/>
      <c r="RFJ80" s="64"/>
      <c r="RFK80" s="64"/>
      <c r="RFL80" s="64"/>
      <c r="RFM80" s="64"/>
      <c r="RFN80" s="64"/>
      <c r="RFO80" s="64"/>
      <c r="RFP80" s="64"/>
      <c r="RFQ80" s="64"/>
      <c r="RFR80" s="64"/>
      <c r="RFS80" s="64"/>
      <c r="RFT80" s="64"/>
      <c r="RFU80" s="64"/>
      <c r="RFV80" s="64"/>
      <c r="RFW80" s="64"/>
      <c r="RFX80" s="64"/>
      <c r="RFY80" s="64"/>
      <c r="RFZ80" s="64"/>
      <c r="RGA80" s="64"/>
      <c r="RGB80" s="64"/>
      <c r="RGC80" s="64"/>
      <c r="RGD80" s="64"/>
      <c r="RGE80" s="64"/>
      <c r="RGF80" s="64"/>
      <c r="RGG80" s="64"/>
      <c r="RGH80" s="64"/>
      <c r="RGI80" s="64"/>
      <c r="RGJ80" s="64"/>
      <c r="RGK80" s="64"/>
      <c r="RGL80" s="64"/>
      <c r="RGM80" s="64"/>
      <c r="RGN80" s="64"/>
      <c r="RGO80" s="64"/>
      <c r="RGP80" s="64"/>
      <c r="RGQ80" s="64"/>
      <c r="RGR80" s="64"/>
      <c r="RGS80" s="64"/>
      <c r="RGT80" s="64"/>
      <c r="RGU80" s="64"/>
      <c r="RGV80" s="64"/>
      <c r="RGW80" s="64"/>
      <c r="RGX80" s="64"/>
      <c r="RGY80" s="64"/>
      <c r="RGZ80" s="64"/>
      <c r="RHA80" s="64"/>
      <c r="RHB80" s="64"/>
      <c r="RHC80" s="64"/>
      <c r="RHD80" s="64"/>
      <c r="RHE80" s="64"/>
      <c r="RHF80" s="64"/>
      <c r="RHG80" s="64"/>
      <c r="RHH80" s="64"/>
      <c r="RHI80" s="64"/>
      <c r="RHJ80" s="64"/>
      <c r="RHK80" s="64"/>
      <c r="RHL80" s="64"/>
      <c r="RHM80" s="64"/>
      <c r="RHN80" s="64"/>
      <c r="RHO80" s="64"/>
      <c r="RHP80" s="64"/>
      <c r="RHQ80" s="64"/>
      <c r="RHR80" s="64"/>
      <c r="RHS80" s="64"/>
      <c r="RHT80" s="64"/>
      <c r="RHU80" s="64"/>
      <c r="RHV80" s="64"/>
      <c r="RHW80" s="64"/>
      <c r="RHX80" s="64"/>
      <c r="RHY80" s="64"/>
      <c r="RHZ80" s="64"/>
      <c r="RIA80" s="64"/>
      <c r="RIB80" s="64"/>
      <c r="RIC80" s="64"/>
      <c r="RID80" s="64"/>
      <c r="RIE80" s="64"/>
      <c r="RIF80" s="64"/>
      <c r="RIG80" s="64"/>
      <c r="RIH80" s="64"/>
      <c r="RII80" s="64"/>
      <c r="RIJ80" s="64"/>
      <c r="RIK80" s="64"/>
      <c r="RIL80" s="64"/>
      <c r="RIM80" s="64"/>
      <c r="RIN80" s="64"/>
      <c r="RIO80" s="64"/>
      <c r="RIP80" s="64"/>
      <c r="RIQ80" s="64"/>
      <c r="RIR80" s="64"/>
      <c r="RIS80" s="64"/>
      <c r="RIT80" s="64"/>
      <c r="RIU80" s="64"/>
      <c r="RIV80" s="64"/>
      <c r="RIW80" s="64"/>
      <c r="RIX80" s="64"/>
      <c r="RIY80" s="64"/>
      <c r="RIZ80" s="64"/>
      <c r="RJA80" s="64"/>
      <c r="RJB80" s="64"/>
      <c r="RJC80" s="64"/>
      <c r="RJD80" s="64"/>
      <c r="RJE80" s="64"/>
      <c r="RJF80" s="64"/>
      <c r="RJG80" s="64"/>
      <c r="RJH80" s="64"/>
      <c r="RJI80" s="64"/>
      <c r="RJJ80" s="64"/>
      <c r="RJK80" s="64"/>
      <c r="RJL80" s="64"/>
      <c r="RJM80" s="64"/>
      <c r="RJN80" s="64"/>
      <c r="RJO80" s="64"/>
      <c r="RJP80" s="64"/>
      <c r="RJQ80" s="64"/>
      <c r="RJR80" s="64"/>
      <c r="RJS80" s="64"/>
      <c r="RJT80" s="64"/>
      <c r="RJU80" s="64"/>
      <c r="RJV80" s="64"/>
      <c r="RJW80" s="64"/>
      <c r="RJX80" s="64"/>
      <c r="RJY80" s="64"/>
      <c r="RJZ80" s="64"/>
      <c r="RKA80" s="64"/>
      <c r="RKB80" s="64"/>
      <c r="RKC80" s="64"/>
      <c r="RKD80" s="64"/>
      <c r="RKE80" s="64"/>
      <c r="RKF80" s="64"/>
      <c r="RKG80" s="64"/>
      <c r="RKH80" s="64"/>
      <c r="RKI80" s="64"/>
      <c r="RKJ80" s="64"/>
      <c r="RKK80" s="64"/>
      <c r="RKL80" s="64"/>
      <c r="RKM80" s="64"/>
      <c r="RKN80" s="64"/>
      <c r="RKO80" s="64"/>
      <c r="RKP80" s="64"/>
      <c r="RKQ80" s="64"/>
      <c r="RKR80" s="64"/>
      <c r="RKS80" s="64"/>
      <c r="RKT80" s="64"/>
      <c r="RKU80" s="64"/>
      <c r="RKV80" s="64"/>
      <c r="RKW80" s="64"/>
      <c r="RKX80" s="64"/>
      <c r="RKY80" s="64"/>
      <c r="RKZ80" s="64"/>
      <c r="RLA80" s="64"/>
      <c r="RLB80" s="64"/>
      <c r="RLC80" s="64"/>
      <c r="RLD80" s="64"/>
      <c r="RLE80" s="64"/>
      <c r="RLF80" s="64"/>
      <c r="RLG80" s="64"/>
      <c r="RLH80" s="64"/>
      <c r="RLI80" s="64"/>
      <c r="RLJ80" s="64"/>
      <c r="RLK80" s="64"/>
      <c r="RLL80" s="64"/>
      <c r="RLM80" s="64"/>
      <c r="RLN80" s="64"/>
      <c r="RLO80" s="64"/>
      <c r="RLP80" s="64"/>
      <c r="RLQ80" s="64"/>
      <c r="RLR80" s="64"/>
      <c r="RLS80" s="64"/>
      <c r="RLT80" s="64"/>
      <c r="RLU80" s="64"/>
      <c r="RLV80" s="64"/>
      <c r="RLW80" s="64"/>
      <c r="RLX80" s="64"/>
      <c r="RLY80" s="64"/>
      <c r="RLZ80" s="64"/>
      <c r="RMA80" s="64"/>
      <c r="RMB80" s="64"/>
      <c r="RMC80" s="64"/>
      <c r="RMD80" s="64"/>
      <c r="RME80" s="64"/>
      <c r="RMF80" s="64"/>
      <c r="RMG80" s="64"/>
      <c r="RMH80" s="64"/>
      <c r="RMI80" s="64"/>
      <c r="RMJ80" s="64"/>
      <c r="RMK80" s="64"/>
      <c r="RML80" s="64"/>
      <c r="RMM80" s="64"/>
      <c r="RMN80" s="64"/>
      <c r="RMO80" s="64"/>
      <c r="RMP80" s="64"/>
      <c r="RMQ80" s="64"/>
      <c r="RMR80" s="64"/>
      <c r="RMS80" s="64"/>
      <c r="RMT80" s="64"/>
      <c r="RMU80" s="64"/>
      <c r="RMV80" s="64"/>
      <c r="RMW80" s="64"/>
      <c r="RMX80" s="64"/>
      <c r="RMY80" s="64"/>
      <c r="RMZ80" s="64"/>
      <c r="RNA80" s="64"/>
      <c r="RNB80" s="64"/>
      <c r="RNC80" s="64"/>
      <c r="RND80" s="64"/>
      <c r="RNE80" s="64"/>
      <c r="RNF80" s="64"/>
      <c r="RNG80" s="64"/>
      <c r="RNH80" s="64"/>
      <c r="RNI80" s="64"/>
      <c r="RNJ80" s="64"/>
      <c r="RNK80" s="64"/>
      <c r="RNL80" s="64"/>
      <c r="RNM80" s="64"/>
      <c r="RNN80" s="64"/>
      <c r="RNO80" s="64"/>
      <c r="RNP80" s="64"/>
      <c r="RNQ80" s="64"/>
      <c r="RNR80" s="64"/>
      <c r="RNS80" s="64"/>
      <c r="RNT80" s="64"/>
      <c r="RNU80" s="64"/>
      <c r="RNV80" s="64"/>
      <c r="RNW80" s="64"/>
      <c r="RNX80" s="64"/>
      <c r="RNY80" s="64"/>
      <c r="RNZ80" s="64"/>
      <c r="ROA80" s="64"/>
      <c r="ROB80" s="64"/>
      <c r="ROC80" s="64"/>
      <c r="ROD80" s="64"/>
      <c r="ROE80" s="64"/>
      <c r="ROF80" s="64"/>
      <c r="ROG80" s="64"/>
      <c r="ROH80" s="64"/>
      <c r="ROI80" s="64"/>
      <c r="ROJ80" s="64"/>
      <c r="ROK80" s="64"/>
      <c r="ROL80" s="64"/>
      <c r="ROM80" s="64"/>
      <c r="RON80" s="64"/>
      <c r="ROO80" s="64"/>
      <c r="ROP80" s="64"/>
      <c r="ROQ80" s="64"/>
      <c r="ROR80" s="64"/>
      <c r="ROS80" s="64"/>
      <c r="ROT80" s="64"/>
      <c r="ROU80" s="64"/>
      <c r="ROV80" s="64"/>
      <c r="ROW80" s="64"/>
      <c r="ROX80" s="64"/>
      <c r="ROY80" s="64"/>
      <c r="ROZ80" s="64"/>
      <c r="RPA80" s="64"/>
      <c r="RPB80" s="64"/>
      <c r="RPC80" s="64"/>
      <c r="RPD80" s="64"/>
      <c r="RPE80" s="64"/>
      <c r="RPF80" s="64"/>
      <c r="RPG80" s="64"/>
      <c r="RPH80" s="64"/>
      <c r="RPI80" s="64"/>
      <c r="RPJ80" s="64"/>
      <c r="RPK80" s="64"/>
      <c r="RPL80" s="64"/>
      <c r="RPM80" s="64"/>
      <c r="RPN80" s="64"/>
      <c r="RPO80" s="64"/>
      <c r="RPP80" s="64"/>
      <c r="RPQ80" s="64"/>
      <c r="RPR80" s="64"/>
      <c r="RPS80" s="64"/>
      <c r="RPT80" s="64"/>
      <c r="RPU80" s="64"/>
      <c r="RPV80" s="64"/>
      <c r="RPW80" s="64"/>
      <c r="RPX80" s="64"/>
      <c r="RPY80" s="64"/>
      <c r="RPZ80" s="64"/>
      <c r="RQA80" s="64"/>
      <c r="RQB80" s="64"/>
      <c r="RQC80" s="64"/>
      <c r="RQD80" s="64"/>
      <c r="RQE80" s="64"/>
      <c r="RQF80" s="64"/>
      <c r="RQG80" s="64"/>
      <c r="RQH80" s="64"/>
      <c r="RQI80" s="64"/>
      <c r="RQJ80" s="64"/>
      <c r="RQK80" s="64"/>
      <c r="RQL80" s="64"/>
      <c r="RQM80" s="64"/>
      <c r="RQN80" s="64"/>
      <c r="RQO80" s="64"/>
      <c r="RQP80" s="64"/>
      <c r="RQQ80" s="64"/>
      <c r="RQR80" s="64"/>
      <c r="RQS80" s="64"/>
      <c r="RQT80" s="64"/>
      <c r="RQU80" s="64"/>
      <c r="RQV80" s="64"/>
      <c r="RQW80" s="64"/>
      <c r="RQX80" s="64"/>
      <c r="RQY80" s="64"/>
      <c r="RQZ80" s="64"/>
      <c r="RRA80" s="64"/>
      <c r="RRB80" s="64"/>
      <c r="RRC80" s="64"/>
      <c r="RRD80" s="64"/>
      <c r="RRE80" s="64"/>
      <c r="RRF80" s="64"/>
      <c r="RRG80" s="64"/>
      <c r="RRH80" s="64"/>
      <c r="RRI80" s="64"/>
      <c r="RRJ80" s="64"/>
      <c r="RRK80" s="64"/>
      <c r="RRL80" s="64"/>
      <c r="RRM80" s="64"/>
      <c r="RRN80" s="64"/>
      <c r="RRO80" s="64"/>
      <c r="RRP80" s="64"/>
      <c r="RRQ80" s="64"/>
      <c r="RRR80" s="64"/>
      <c r="RRS80" s="64"/>
      <c r="RRT80" s="64"/>
      <c r="RRU80" s="64"/>
      <c r="RRV80" s="64"/>
      <c r="RRW80" s="64"/>
      <c r="RRX80" s="64"/>
      <c r="RRY80" s="64"/>
      <c r="RRZ80" s="64"/>
      <c r="RSA80" s="64"/>
      <c r="RSB80" s="64"/>
      <c r="RSC80" s="64"/>
      <c r="RSD80" s="64"/>
      <c r="RSE80" s="64"/>
      <c r="RSF80" s="64"/>
      <c r="RSG80" s="64"/>
      <c r="RSH80" s="64"/>
      <c r="RSI80" s="64"/>
      <c r="RSJ80" s="64"/>
      <c r="RSK80" s="64"/>
      <c r="RSL80" s="64"/>
      <c r="RSM80" s="64"/>
      <c r="RSN80" s="64"/>
      <c r="RSO80" s="64"/>
      <c r="RSP80" s="64"/>
      <c r="RSQ80" s="64"/>
      <c r="RSR80" s="64"/>
      <c r="RSS80" s="64"/>
      <c r="RST80" s="64"/>
      <c r="RSU80" s="64"/>
      <c r="RSV80" s="64"/>
      <c r="RSW80" s="64"/>
      <c r="RSX80" s="64"/>
      <c r="RSY80" s="64"/>
      <c r="RSZ80" s="64"/>
      <c r="RTA80" s="64"/>
      <c r="RTB80" s="64"/>
      <c r="RTC80" s="64"/>
      <c r="RTD80" s="64"/>
      <c r="RTE80" s="64"/>
      <c r="RTF80" s="64"/>
      <c r="RTG80" s="64"/>
      <c r="RTH80" s="64"/>
      <c r="RTI80" s="64"/>
      <c r="RTJ80" s="64"/>
      <c r="RTK80" s="64"/>
      <c r="RTL80" s="64"/>
      <c r="RTM80" s="64"/>
      <c r="RTN80" s="64"/>
      <c r="RTO80" s="64"/>
      <c r="RTP80" s="64"/>
      <c r="RTQ80" s="64"/>
      <c r="RTR80" s="64"/>
      <c r="RTS80" s="64"/>
      <c r="RTT80" s="64"/>
      <c r="RTU80" s="64"/>
      <c r="RTV80" s="64"/>
      <c r="RTW80" s="64"/>
      <c r="RTX80" s="64"/>
      <c r="RTY80" s="64"/>
      <c r="RTZ80" s="64"/>
      <c r="RUA80" s="64"/>
      <c r="RUB80" s="64"/>
      <c r="RUC80" s="64"/>
      <c r="RUD80" s="64"/>
      <c r="RUE80" s="64"/>
      <c r="RUF80" s="64"/>
      <c r="RUG80" s="64"/>
      <c r="RUH80" s="64"/>
      <c r="RUI80" s="64"/>
      <c r="RUJ80" s="64"/>
      <c r="RUK80" s="64"/>
      <c r="RUL80" s="64"/>
      <c r="RUM80" s="64"/>
      <c r="RUN80" s="64"/>
      <c r="RUO80" s="64"/>
      <c r="RUP80" s="64"/>
      <c r="RUQ80" s="64"/>
      <c r="RUR80" s="64"/>
      <c r="RUS80" s="64"/>
      <c r="RUT80" s="64"/>
      <c r="RUU80" s="64"/>
      <c r="RUV80" s="64"/>
      <c r="RUW80" s="64"/>
      <c r="RUX80" s="64"/>
      <c r="RUY80" s="64"/>
      <c r="RUZ80" s="64"/>
      <c r="RVA80" s="64"/>
      <c r="RVB80" s="64"/>
      <c r="RVC80" s="64"/>
      <c r="RVD80" s="64"/>
      <c r="RVE80" s="64"/>
      <c r="RVF80" s="64"/>
      <c r="RVG80" s="64"/>
      <c r="RVH80" s="64"/>
      <c r="RVI80" s="64"/>
      <c r="RVJ80" s="64"/>
      <c r="RVK80" s="64"/>
      <c r="RVL80" s="64"/>
      <c r="RVM80" s="64"/>
      <c r="RVN80" s="64"/>
      <c r="RVO80" s="64"/>
      <c r="RVP80" s="64"/>
      <c r="RVQ80" s="64"/>
      <c r="RVR80" s="64"/>
      <c r="RVS80" s="64"/>
      <c r="RVT80" s="64"/>
      <c r="RVU80" s="64"/>
      <c r="RVV80" s="64"/>
      <c r="RVW80" s="64"/>
      <c r="RVX80" s="64"/>
      <c r="RVY80" s="64"/>
      <c r="RVZ80" s="64"/>
      <c r="RWA80" s="64"/>
      <c r="RWB80" s="64"/>
      <c r="RWC80" s="64"/>
      <c r="RWD80" s="64"/>
      <c r="RWE80" s="64"/>
      <c r="RWF80" s="64"/>
      <c r="RWG80" s="64"/>
      <c r="RWH80" s="64"/>
      <c r="RWI80" s="64"/>
      <c r="RWJ80" s="64"/>
      <c r="RWK80" s="64"/>
      <c r="RWL80" s="64"/>
      <c r="RWM80" s="64"/>
      <c r="RWN80" s="64"/>
      <c r="RWO80" s="64"/>
      <c r="RWP80" s="64"/>
      <c r="RWQ80" s="64"/>
      <c r="RWR80" s="64"/>
      <c r="RWS80" s="64"/>
      <c r="RWT80" s="64"/>
      <c r="RWU80" s="64"/>
      <c r="RWV80" s="64"/>
      <c r="RWW80" s="64"/>
      <c r="RWX80" s="64"/>
      <c r="RWY80" s="64"/>
      <c r="RWZ80" s="64"/>
      <c r="RXA80" s="64"/>
      <c r="RXB80" s="64"/>
      <c r="RXC80" s="64"/>
      <c r="RXD80" s="64"/>
      <c r="RXE80" s="64"/>
      <c r="RXF80" s="64"/>
      <c r="RXG80" s="64"/>
      <c r="RXH80" s="64"/>
      <c r="RXI80" s="64"/>
      <c r="RXJ80" s="64"/>
      <c r="RXK80" s="64"/>
      <c r="RXL80" s="64"/>
      <c r="RXM80" s="64"/>
      <c r="RXN80" s="64"/>
      <c r="RXO80" s="64"/>
      <c r="RXP80" s="64"/>
      <c r="RXQ80" s="64"/>
      <c r="RXR80" s="64"/>
      <c r="RXS80" s="64"/>
      <c r="RXT80" s="64"/>
      <c r="RXU80" s="64"/>
      <c r="RXV80" s="64"/>
      <c r="RXW80" s="64"/>
      <c r="RXX80" s="64"/>
      <c r="RXY80" s="64"/>
      <c r="RXZ80" s="64"/>
      <c r="RYA80" s="64"/>
      <c r="RYB80" s="64"/>
      <c r="RYC80" s="64"/>
      <c r="RYD80" s="64"/>
      <c r="RYE80" s="64"/>
      <c r="RYF80" s="64"/>
      <c r="RYG80" s="64"/>
      <c r="RYH80" s="64"/>
      <c r="RYI80" s="64"/>
      <c r="RYJ80" s="64"/>
      <c r="RYK80" s="64"/>
      <c r="RYL80" s="64"/>
      <c r="RYM80" s="64"/>
      <c r="RYN80" s="64"/>
      <c r="RYO80" s="64"/>
      <c r="RYP80" s="64"/>
      <c r="RYQ80" s="64"/>
      <c r="RYR80" s="64"/>
      <c r="RYS80" s="64"/>
      <c r="RYT80" s="64"/>
      <c r="RYU80" s="64"/>
      <c r="RYV80" s="64"/>
      <c r="RYW80" s="64"/>
      <c r="RYX80" s="64"/>
      <c r="RYY80" s="64"/>
      <c r="RYZ80" s="64"/>
      <c r="RZA80" s="64"/>
      <c r="RZB80" s="64"/>
      <c r="RZC80" s="64"/>
      <c r="RZD80" s="64"/>
      <c r="RZE80" s="64"/>
      <c r="RZF80" s="64"/>
      <c r="RZG80" s="64"/>
      <c r="RZH80" s="64"/>
      <c r="RZI80" s="64"/>
      <c r="RZJ80" s="64"/>
      <c r="RZK80" s="64"/>
      <c r="RZL80" s="64"/>
      <c r="RZM80" s="64"/>
      <c r="RZN80" s="64"/>
      <c r="RZO80" s="64"/>
      <c r="RZP80" s="64"/>
      <c r="RZQ80" s="64"/>
      <c r="RZR80" s="64"/>
      <c r="RZS80" s="64"/>
      <c r="RZT80" s="64"/>
      <c r="RZU80" s="64"/>
      <c r="RZV80" s="64"/>
      <c r="RZW80" s="64"/>
      <c r="RZX80" s="64"/>
      <c r="RZY80" s="64"/>
      <c r="RZZ80" s="64"/>
      <c r="SAA80" s="64"/>
      <c r="SAB80" s="64"/>
      <c r="SAC80" s="64"/>
      <c r="SAD80" s="64"/>
      <c r="SAE80" s="64"/>
      <c r="SAF80" s="64"/>
      <c r="SAG80" s="64"/>
      <c r="SAH80" s="64"/>
      <c r="SAI80" s="64"/>
      <c r="SAJ80" s="64"/>
      <c r="SAK80" s="64"/>
      <c r="SAL80" s="64"/>
      <c r="SAM80" s="64"/>
      <c r="SAN80" s="64"/>
      <c r="SAO80" s="64"/>
      <c r="SAP80" s="64"/>
      <c r="SAQ80" s="64"/>
      <c r="SAR80" s="64"/>
      <c r="SAS80" s="64"/>
      <c r="SAT80" s="64"/>
      <c r="SAU80" s="64"/>
      <c r="SAV80" s="64"/>
      <c r="SAW80" s="64"/>
      <c r="SAX80" s="64"/>
      <c r="SAY80" s="64"/>
      <c r="SAZ80" s="64"/>
      <c r="SBA80" s="64"/>
      <c r="SBB80" s="64"/>
      <c r="SBC80" s="64"/>
      <c r="SBD80" s="64"/>
      <c r="SBE80" s="64"/>
      <c r="SBF80" s="64"/>
      <c r="SBG80" s="64"/>
      <c r="SBH80" s="64"/>
      <c r="SBI80" s="64"/>
      <c r="SBJ80" s="64"/>
      <c r="SBK80" s="64"/>
      <c r="SBL80" s="64"/>
      <c r="SBM80" s="64"/>
      <c r="SBN80" s="64"/>
      <c r="SBO80" s="64"/>
      <c r="SBP80" s="64"/>
      <c r="SBQ80" s="64"/>
      <c r="SBR80" s="64"/>
      <c r="SBS80" s="64"/>
      <c r="SBT80" s="64"/>
      <c r="SBU80" s="64"/>
      <c r="SBV80" s="64"/>
      <c r="SBW80" s="64"/>
      <c r="SBX80" s="64"/>
      <c r="SBY80" s="64"/>
      <c r="SBZ80" s="64"/>
      <c r="SCA80" s="64"/>
      <c r="SCB80" s="64"/>
      <c r="SCC80" s="64"/>
      <c r="SCD80" s="64"/>
      <c r="SCE80" s="64"/>
      <c r="SCF80" s="64"/>
      <c r="SCG80" s="64"/>
      <c r="SCH80" s="64"/>
      <c r="SCI80" s="64"/>
      <c r="SCJ80" s="64"/>
      <c r="SCK80" s="64"/>
      <c r="SCL80" s="64"/>
      <c r="SCM80" s="64"/>
      <c r="SCN80" s="64"/>
      <c r="SCO80" s="64"/>
      <c r="SCP80" s="64"/>
      <c r="SCQ80" s="64"/>
      <c r="SCR80" s="64"/>
      <c r="SCS80" s="64"/>
      <c r="SCT80" s="64"/>
      <c r="SCU80" s="64"/>
      <c r="SCV80" s="64"/>
      <c r="SCW80" s="64"/>
      <c r="SCX80" s="64"/>
      <c r="SCY80" s="64"/>
      <c r="SCZ80" s="64"/>
      <c r="SDA80" s="64"/>
      <c r="SDB80" s="64"/>
      <c r="SDC80" s="64"/>
      <c r="SDD80" s="64"/>
      <c r="SDE80" s="64"/>
      <c r="SDF80" s="64"/>
      <c r="SDG80" s="64"/>
      <c r="SDH80" s="64"/>
      <c r="SDI80" s="64"/>
      <c r="SDJ80" s="64"/>
      <c r="SDK80" s="64"/>
      <c r="SDL80" s="64"/>
      <c r="SDM80" s="64"/>
      <c r="SDN80" s="64"/>
      <c r="SDO80" s="64"/>
      <c r="SDP80" s="64"/>
      <c r="SDQ80" s="64"/>
      <c r="SDR80" s="64"/>
      <c r="SDS80" s="64"/>
      <c r="SDT80" s="64"/>
      <c r="SDU80" s="64"/>
      <c r="SDV80" s="64"/>
      <c r="SDW80" s="64"/>
      <c r="SDX80" s="64"/>
      <c r="SDY80" s="64"/>
      <c r="SDZ80" s="64"/>
      <c r="SEA80" s="64"/>
      <c r="SEB80" s="64"/>
      <c r="SEC80" s="64"/>
      <c r="SED80" s="64"/>
      <c r="SEE80" s="64"/>
      <c r="SEF80" s="64"/>
      <c r="SEG80" s="64"/>
      <c r="SEH80" s="64"/>
      <c r="SEI80" s="64"/>
      <c r="SEJ80" s="64"/>
      <c r="SEK80" s="64"/>
      <c r="SEL80" s="64"/>
      <c r="SEM80" s="64"/>
      <c r="SEN80" s="64"/>
      <c r="SEO80" s="64"/>
      <c r="SEP80" s="64"/>
      <c r="SEQ80" s="64"/>
      <c r="SER80" s="64"/>
      <c r="SES80" s="64"/>
      <c r="SET80" s="64"/>
      <c r="SEU80" s="64"/>
      <c r="SEV80" s="64"/>
      <c r="SEW80" s="64"/>
      <c r="SEX80" s="64"/>
      <c r="SEY80" s="64"/>
      <c r="SEZ80" s="64"/>
      <c r="SFA80" s="64"/>
      <c r="SFB80" s="64"/>
      <c r="SFC80" s="64"/>
      <c r="SFD80" s="64"/>
      <c r="SFE80" s="64"/>
      <c r="SFF80" s="64"/>
      <c r="SFG80" s="64"/>
      <c r="SFH80" s="64"/>
      <c r="SFI80" s="64"/>
      <c r="SFJ80" s="64"/>
      <c r="SFK80" s="64"/>
      <c r="SFL80" s="64"/>
      <c r="SFM80" s="64"/>
      <c r="SFN80" s="64"/>
      <c r="SFO80" s="64"/>
      <c r="SFP80" s="64"/>
      <c r="SFQ80" s="64"/>
      <c r="SFR80" s="64"/>
      <c r="SFS80" s="64"/>
      <c r="SFT80" s="64"/>
      <c r="SFU80" s="64"/>
      <c r="SFV80" s="64"/>
      <c r="SFW80" s="64"/>
      <c r="SFX80" s="64"/>
      <c r="SFY80" s="64"/>
      <c r="SFZ80" s="64"/>
      <c r="SGA80" s="64"/>
      <c r="SGB80" s="64"/>
      <c r="SGC80" s="64"/>
      <c r="SGD80" s="64"/>
      <c r="SGE80" s="64"/>
      <c r="SGF80" s="64"/>
      <c r="SGG80" s="64"/>
      <c r="SGH80" s="64"/>
      <c r="SGI80" s="64"/>
      <c r="SGJ80" s="64"/>
      <c r="SGK80" s="64"/>
      <c r="SGL80" s="64"/>
      <c r="SGM80" s="64"/>
      <c r="SGN80" s="64"/>
      <c r="SGO80" s="64"/>
      <c r="SGP80" s="64"/>
      <c r="SGQ80" s="64"/>
      <c r="SGR80" s="64"/>
      <c r="SGS80" s="64"/>
      <c r="SGT80" s="64"/>
      <c r="SGU80" s="64"/>
      <c r="SGV80" s="64"/>
      <c r="SGW80" s="64"/>
      <c r="SGX80" s="64"/>
      <c r="SGY80" s="64"/>
      <c r="SGZ80" s="64"/>
      <c r="SHA80" s="64"/>
      <c r="SHB80" s="64"/>
      <c r="SHC80" s="64"/>
      <c r="SHD80" s="64"/>
      <c r="SHE80" s="64"/>
      <c r="SHF80" s="64"/>
      <c r="SHG80" s="64"/>
      <c r="SHH80" s="64"/>
      <c r="SHI80" s="64"/>
      <c r="SHJ80" s="64"/>
      <c r="SHK80" s="64"/>
      <c r="SHL80" s="64"/>
      <c r="SHM80" s="64"/>
      <c r="SHN80" s="64"/>
      <c r="SHO80" s="64"/>
      <c r="SHP80" s="64"/>
      <c r="SHQ80" s="64"/>
      <c r="SHR80" s="64"/>
      <c r="SHS80" s="64"/>
      <c r="SHT80" s="64"/>
      <c r="SHU80" s="64"/>
      <c r="SHV80" s="64"/>
      <c r="SHW80" s="64"/>
      <c r="SHX80" s="64"/>
      <c r="SHY80" s="64"/>
      <c r="SHZ80" s="64"/>
      <c r="SIA80" s="64"/>
      <c r="SIB80" s="64"/>
      <c r="SIC80" s="64"/>
      <c r="SID80" s="64"/>
      <c r="SIE80" s="64"/>
      <c r="SIF80" s="64"/>
      <c r="SIG80" s="64"/>
      <c r="SIH80" s="64"/>
      <c r="SII80" s="64"/>
      <c r="SIJ80" s="64"/>
      <c r="SIK80" s="64"/>
      <c r="SIL80" s="64"/>
      <c r="SIM80" s="64"/>
      <c r="SIN80" s="64"/>
      <c r="SIO80" s="64"/>
      <c r="SIP80" s="64"/>
      <c r="SIQ80" s="64"/>
      <c r="SIR80" s="64"/>
      <c r="SIS80" s="64"/>
      <c r="SIT80" s="64"/>
      <c r="SIU80" s="64"/>
      <c r="SIV80" s="64"/>
      <c r="SIW80" s="64"/>
      <c r="SIX80" s="64"/>
      <c r="SIY80" s="64"/>
      <c r="SIZ80" s="64"/>
      <c r="SJA80" s="64"/>
      <c r="SJB80" s="64"/>
      <c r="SJC80" s="64"/>
      <c r="SJD80" s="64"/>
      <c r="SJE80" s="64"/>
      <c r="SJF80" s="64"/>
      <c r="SJG80" s="64"/>
      <c r="SJH80" s="64"/>
      <c r="SJI80" s="64"/>
      <c r="SJJ80" s="64"/>
      <c r="SJK80" s="64"/>
      <c r="SJL80" s="64"/>
      <c r="SJM80" s="64"/>
      <c r="SJN80" s="64"/>
      <c r="SJO80" s="64"/>
      <c r="SJP80" s="64"/>
      <c r="SJQ80" s="64"/>
      <c r="SJR80" s="64"/>
      <c r="SJS80" s="64"/>
      <c r="SJT80" s="64"/>
      <c r="SJU80" s="64"/>
      <c r="SJV80" s="64"/>
      <c r="SJW80" s="64"/>
      <c r="SJX80" s="64"/>
      <c r="SJY80" s="64"/>
      <c r="SJZ80" s="64"/>
      <c r="SKA80" s="64"/>
      <c r="SKB80" s="64"/>
      <c r="SKC80" s="64"/>
      <c r="SKD80" s="64"/>
      <c r="SKE80" s="64"/>
      <c r="SKF80" s="64"/>
      <c r="SKG80" s="64"/>
      <c r="SKH80" s="64"/>
      <c r="SKI80" s="64"/>
      <c r="SKJ80" s="64"/>
      <c r="SKK80" s="64"/>
      <c r="SKL80" s="64"/>
      <c r="SKM80" s="64"/>
      <c r="SKN80" s="64"/>
      <c r="SKO80" s="64"/>
      <c r="SKP80" s="64"/>
      <c r="SKQ80" s="64"/>
      <c r="SKR80" s="64"/>
      <c r="SKS80" s="64"/>
      <c r="SKT80" s="64"/>
      <c r="SKU80" s="64"/>
      <c r="SKV80" s="64"/>
      <c r="SKW80" s="64"/>
      <c r="SKX80" s="64"/>
      <c r="SKY80" s="64"/>
      <c r="SKZ80" s="64"/>
      <c r="SLA80" s="64"/>
      <c r="SLB80" s="64"/>
      <c r="SLC80" s="64"/>
      <c r="SLD80" s="64"/>
      <c r="SLE80" s="64"/>
      <c r="SLF80" s="64"/>
      <c r="SLG80" s="64"/>
      <c r="SLH80" s="64"/>
      <c r="SLI80" s="64"/>
      <c r="SLJ80" s="64"/>
      <c r="SLK80" s="64"/>
      <c r="SLL80" s="64"/>
      <c r="SLM80" s="64"/>
      <c r="SLN80" s="64"/>
      <c r="SLO80" s="64"/>
      <c r="SLP80" s="64"/>
      <c r="SLQ80" s="64"/>
      <c r="SLR80" s="64"/>
      <c r="SLS80" s="64"/>
      <c r="SLT80" s="64"/>
      <c r="SLU80" s="64"/>
      <c r="SLV80" s="64"/>
      <c r="SLW80" s="64"/>
      <c r="SLX80" s="64"/>
      <c r="SLY80" s="64"/>
      <c r="SLZ80" s="64"/>
      <c r="SMA80" s="64"/>
      <c r="SMB80" s="64"/>
      <c r="SMC80" s="64"/>
      <c r="SMD80" s="64"/>
      <c r="SME80" s="64"/>
      <c r="SMF80" s="64"/>
      <c r="SMG80" s="64"/>
      <c r="SMH80" s="64"/>
      <c r="SMI80" s="64"/>
      <c r="SMJ80" s="64"/>
      <c r="SMK80" s="64"/>
      <c r="SML80" s="64"/>
      <c r="SMM80" s="64"/>
      <c r="SMN80" s="64"/>
      <c r="SMO80" s="64"/>
      <c r="SMP80" s="64"/>
      <c r="SMQ80" s="64"/>
      <c r="SMR80" s="64"/>
      <c r="SMS80" s="64"/>
      <c r="SMT80" s="64"/>
      <c r="SMU80" s="64"/>
      <c r="SMV80" s="64"/>
      <c r="SMW80" s="64"/>
      <c r="SMX80" s="64"/>
      <c r="SMY80" s="64"/>
      <c r="SMZ80" s="64"/>
      <c r="SNA80" s="64"/>
      <c r="SNB80" s="64"/>
      <c r="SNC80" s="64"/>
      <c r="SND80" s="64"/>
      <c r="SNE80" s="64"/>
      <c r="SNF80" s="64"/>
      <c r="SNG80" s="64"/>
      <c r="SNH80" s="64"/>
      <c r="SNI80" s="64"/>
      <c r="SNJ80" s="64"/>
      <c r="SNK80" s="64"/>
      <c r="SNL80" s="64"/>
      <c r="SNM80" s="64"/>
      <c r="SNN80" s="64"/>
      <c r="SNO80" s="64"/>
      <c r="SNP80" s="64"/>
      <c r="SNQ80" s="64"/>
      <c r="SNR80" s="64"/>
      <c r="SNS80" s="64"/>
      <c r="SNT80" s="64"/>
      <c r="SNU80" s="64"/>
      <c r="SNV80" s="64"/>
      <c r="SNW80" s="64"/>
      <c r="SNX80" s="64"/>
      <c r="SNY80" s="64"/>
      <c r="SNZ80" s="64"/>
      <c r="SOA80" s="64"/>
      <c r="SOB80" s="64"/>
      <c r="SOC80" s="64"/>
      <c r="SOD80" s="64"/>
      <c r="SOE80" s="64"/>
      <c r="SOF80" s="64"/>
      <c r="SOG80" s="64"/>
      <c r="SOH80" s="64"/>
      <c r="SOI80" s="64"/>
      <c r="SOJ80" s="64"/>
      <c r="SOK80" s="64"/>
      <c r="SOL80" s="64"/>
      <c r="SOM80" s="64"/>
      <c r="SON80" s="64"/>
      <c r="SOO80" s="64"/>
      <c r="SOP80" s="64"/>
      <c r="SOQ80" s="64"/>
      <c r="SOR80" s="64"/>
      <c r="SOS80" s="64"/>
      <c r="SOT80" s="64"/>
      <c r="SOU80" s="64"/>
      <c r="SOV80" s="64"/>
      <c r="SOW80" s="64"/>
      <c r="SOX80" s="64"/>
      <c r="SOY80" s="64"/>
      <c r="SOZ80" s="64"/>
      <c r="SPA80" s="64"/>
      <c r="SPB80" s="64"/>
      <c r="SPC80" s="64"/>
      <c r="SPD80" s="64"/>
      <c r="SPE80" s="64"/>
      <c r="SPF80" s="64"/>
      <c r="SPG80" s="64"/>
      <c r="SPH80" s="64"/>
      <c r="SPI80" s="64"/>
      <c r="SPJ80" s="64"/>
      <c r="SPK80" s="64"/>
      <c r="SPL80" s="64"/>
      <c r="SPM80" s="64"/>
      <c r="SPN80" s="64"/>
      <c r="SPO80" s="64"/>
      <c r="SPP80" s="64"/>
      <c r="SPQ80" s="64"/>
      <c r="SPR80" s="64"/>
      <c r="SPS80" s="64"/>
      <c r="SPT80" s="64"/>
      <c r="SPU80" s="64"/>
      <c r="SPV80" s="64"/>
      <c r="SPW80" s="64"/>
      <c r="SPX80" s="64"/>
      <c r="SPY80" s="64"/>
      <c r="SPZ80" s="64"/>
      <c r="SQA80" s="64"/>
      <c r="SQB80" s="64"/>
      <c r="SQC80" s="64"/>
      <c r="SQD80" s="64"/>
      <c r="SQE80" s="64"/>
      <c r="SQF80" s="64"/>
      <c r="SQG80" s="64"/>
      <c r="SQH80" s="64"/>
      <c r="SQI80" s="64"/>
      <c r="SQJ80" s="64"/>
      <c r="SQK80" s="64"/>
      <c r="SQL80" s="64"/>
      <c r="SQM80" s="64"/>
      <c r="SQN80" s="64"/>
      <c r="SQO80" s="64"/>
      <c r="SQP80" s="64"/>
      <c r="SQQ80" s="64"/>
      <c r="SQR80" s="64"/>
      <c r="SQS80" s="64"/>
      <c r="SQT80" s="64"/>
      <c r="SQU80" s="64"/>
      <c r="SQV80" s="64"/>
      <c r="SQW80" s="64"/>
      <c r="SQX80" s="64"/>
      <c r="SQY80" s="64"/>
      <c r="SQZ80" s="64"/>
      <c r="SRA80" s="64"/>
      <c r="SRB80" s="64"/>
      <c r="SRC80" s="64"/>
      <c r="SRD80" s="64"/>
      <c r="SRE80" s="64"/>
      <c r="SRF80" s="64"/>
      <c r="SRG80" s="64"/>
      <c r="SRH80" s="64"/>
      <c r="SRI80" s="64"/>
      <c r="SRJ80" s="64"/>
      <c r="SRK80" s="64"/>
      <c r="SRL80" s="64"/>
      <c r="SRM80" s="64"/>
      <c r="SRN80" s="64"/>
      <c r="SRO80" s="64"/>
      <c r="SRP80" s="64"/>
      <c r="SRQ80" s="64"/>
      <c r="SRR80" s="64"/>
      <c r="SRS80" s="64"/>
      <c r="SRT80" s="64"/>
      <c r="SRU80" s="64"/>
      <c r="SRV80" s="64"/>
      <c r="SRW80" s="64"/>
      <c r="SRX80" s="64"/>
      <c r="SRY80" s="64"/>
      <c r="SRZ80" s="64"/>
      <c r="SSA80" s="64"/>
      <c r="SSB80" s="64"/>
      <c r="SSC80" s="64"/>
      <c r="SSD80" s="64"/>
      <c r="SSE80" s="64"/>
      <c r="SSF80" s="64"/>
      <c r="SSG80" s="64"/>
      <c r="SSH80" s="64"/>
      <c r="SSI80" s="64"/>
      <c r="SSJ80" s="64"/>
      <c r="SSK80" s="64"/>
      <c r="SSL80" s="64"/>
      <c r="SSM80" s="64"/>
      <c r="SSN80" s="64"/>
      <c r="SSO80" s="64"/>
      <c r="SSP80" s="64"/>
      <c r="SSQ80" s="64"/>
      <c r="SSR80" s="64"/>
      <c r="SSS80" s="64"/>
      <c r="SST80" s="64"/>
      <c r="SSU80" s="64"/>
      <c r="SSV80" s="64"/>
      <c r="SSW80" s="64"/>
      <c r="SSX80" s="64"/>
      <c r="SSY80" s="64"/>
      <c r="SSZ80" s="64"/>
      <c r="STA80" s="64"/>
      <c r="STB80" s="64"/>
      <c r="STC80" s="64"/>
      <c r="STD80" s="64"/>
      <c r="STE80" s="64"/>
      <c r="STF80" s="64"/>
      <c r="STG80" s="64"/>
      <c r="STH80" s="64"/>
      <c r="STI80" s="64"/>
      <c r="STJ80" s="64"/>
      <c r="STK80" s="64"/>
      <c r="STL80" s="64"/>
      <c r="STM80" s="64"/>
      <c r="STN80" s="64"/>
      <c r="STO80" s="64"/>
      <c r="STP80" s="64"/>
      <c r="STQ80" s="64"/>
      <c r="STR80" s="64"/>
      <c r="STS80" s="64"/>
      <c r="STT80" s="64"/>
      <c r="STU80" s="64"/>
      <c r="STV80" s="64"/>
      <c r="STW80" s="64"/>
      <c r="STX80" s="64"/>
      <c r="STY80" s="64"/>
      <c r="STZ80" s="64"/>
      <c r="SUA80" s="64"/>
      <c r="SUB80" s="64"/>
      <c r="SUC80" s="64"/>
      <c r="SUD80" s="64"/>
      <c r="SUE80" s="64"/>
      <c r="SUF80" s="64"/>
      <c r="SUG80" s="64"/>
      <c r="SUH80" s="64"/>
      <c r="SUI80" s="64"/>
      <c r="SUJ80" s="64"/>
      <c r="SUK80" s="64"/>
      <c r="SUL80" s="64"/>
      <c r="SUM80" s="64"/>
      <c r="SUN80" s="64"/>
      <c r="SUO80" s="64"/>
      <c r="SUP80" s="64"/>
      <c r="SUQ80" s="64"/>
      <c r="SUR80" s="64"/>
      <c r="SUS80" s="64"/>
      <c r="SUT80" s="64"/>
      <c r="SUU80" s="64"/>
      <c r="SUV80" s="64"/>
      <c r="SUW80" s="64"/>
      <c r="SUX80" s="64"/>
      <c r="SUY80" s="64"/>
      <c r="SUZ80" s="64"/>
      <c r="SVA80" s="64"/>
      <c r="SVB80" s="64"/>
      <c r="SVC80" s="64"/>
      <c r="SVD80" s="64"/>
      <c r="SVE80" s="64"/>
      <c r="SVF80" s="64"/>
      <c r="SVG80" s="64"/>
      <c r="SVH80" s="64"/>
      <c r="SVI80" s="64"/>
      <c r="SVJ80" s="64"/>
      <c r="SVK80" s="64"/>
      <c r="SVL80" s="64"/>
      <c r="SVM80" s="64"/>
      <c r="SVN80" s="64"/>
      <c r="SVO80" s="64"/>
      <c r="SVP80" s="64"/>
      <c r="SVQ80" s="64"/>
      <c r="SVR80" s="64"/>
      <c r="SVS80" s="64"/>
      <c r="SVT80" s="64"/>
      <c r="SVU80" s="64"/>
      <c r="SVV80" s="64"/>
      <c r="SVW80" s="64"/>
      <c r="SVX80" s="64"/>
      <c r="SVY80" s="64"/>
      <c r="SVZ80" s="64"/>
      <c r="SWA80" s="64"/>
      <c r="SWB80" s="64"/>
      <c r="SWC80" s="64"/>
      <c r="SWD80" s="64"/>
      <c r="SWE80" s="64"/>
      <c r="SWF80" s="64"/>
      <c r="SWG80" s="64"/>
      <c r="SWH80" s="64"/>
      <c r="SWI80" s="64"/>
      <c r="SWJ80" s="64"/>
      <c r="SWK80" s="64"/>
      <c r="SWL80" s="64"/>
      <c r="SWM80" s="64"/>
      <c r="SWN80" s="64"/>
      <c r="SWO80" s="64"/>
      <c r="SWP80" s="64"/>
      <c r="SWQ80" s="64"/>
      <c r="SWR80" s="64"/>
      <c r="SWS80" s="64"/>
      <c r="SWT80" s="64"/>
      <c r="SWU80" s="64"/>
      <c r="SWV80" s="64"/>
      <c r="SWW80" s="64"/>
      <c r="SWX80" s="64"/>
      <c r="SWY80" s="64"/>
      <c r="SWZ80" s="64"/>
      <c r="SXA80" s="64"/>
      <c r="SXB80" s="64"/>
      <c r="SXC80" s="64"/>
      <c r="SXD80" s="64"/>
      <c r="SXE80" s="64"/>
      <c r="SXF80" s="64"/>
      <c r="SXG80" s="64"/>
      <c r="SXH80" s="64"/>
      <c r="SXI80" s="64"/>
      <c r="SXJ80" s="64"/>
      <c r="SXK80" s="64"/>
      <c r="SXL80" s="64"/>
      <c r="SXM80" s="64"/>
      <c r="SXN80" s="64"/>
      <c r="SXO80" s="64"/>
      <c r="SXP80" s="64"/>
      <c r="SXQ80" s="64"/>
      <c r="SXR80" s="64"/>
      <c r="SXS80" s="64"/>
      <c r="SXT80" s="64"/>
      <c r="SXU80" s="64"/>
      <c r="SXV80" s="64"/>
      <c r="SXW80" s="64"/>
      <c r="SXX80" s="64"/>
      <c r="SXY80" s="64"/>
      <c r="SXZ80" s="64"/>
      <c r="SYA80" s="64"/>
      <c r="SYB80" s="64"/>
      <c r="SYC80" s="64"/>
      <c r="SYD80" s="64"/>
      <c r="SYE80" s="64"/>
      <c r="SYF80" s="64"/>
      <c r="SYG80" s="64"/>
      <c r="SYH80" s="64"/>
      <c r="SYI80" s="64"/>
      <c r="SYJ80" s="64"/>
      <c r="SYK80" s="64"/>
      <c r="SYL80" s="64"/>
      <c r="SYM80" s="64"/>
      <c r="SYN80" s="64"/>
      <c r="SYO80" s="64"/>
      <c r="SYP80" s="64"/>
      <c r="SYQ80" s="64"/>
      <c r="SYR80" s="64"/>
      <c r="SYS80" s="64"/>
      <c r="SYT80" s="64"/>
      <c r="SYU80" s="64"/>
      <c r="SYV80" s="64"/>
      <c r="SYW80" s="64"/>
      <c r="SYX80" s="64"/>
      <c r="SYY80" s="64"/>
      <c r="SYZ80" s="64"/>
      <c r="SZA80" s="64"/>
      <c r="SZB80" s="64"/>
      <c r="SZC80" s="64"/>
      <c r="SZD80" s="64"/>
      <c r="SZE80" s="64"/>
      <c r="SZF80" s="64"/>
      <c r="SZG80" s="64"/>
      <c r="SZH80" s="64"/>
      <c r="SZI80" s="64"/>
      <c r="SZJ80" s="64"/>
      <c r="SZK80" s="64"/>
      <c r="SZL80" s="64"/>
      <c r="SZM80" s="64"/>
      <c r="SZN80" s="64"/>
      <c r="SZO80" s="64"/>
      <c r="SZP80" s="64"/>
      <c r="SZQ80" s="64"/>
      <c r="SZR80" s="64"/>
      <c r="SZS80" s="64"/>
      <c r="SZT80" s="64"/>
      <c r="SZU80" s="64"/>
      <c r="SZV80" s="64"/>
      <c r="SZW80" s="64"/>
      <c r="SZX80" s="64"/>
      <c r="SZY80" s="64"/>
      <c r="SZZ80" s="64"/>
      <c r="TAA80" s="64"/>
      <c r="TAB80" s="64"/>
      <c r="TAC80" s="64"/>
      <c r="TAD80" s="64"/>
      <c r="TAE80" s="64"/>
      <c r="TAF80" s="64"/>
      <c r="TAG80" s="64"/>
      <c r="TAH80" s="64"/>
      <c r="TAI80" s="64"/>
      <c r="TAJ80" s="64"/>
      <c r="TAK80" s="64"/>
      <c r="TAL80" s="64"/>
      <c r="TAM80" s="64"/>
      <c r="TAN80" s="64"/>
      <c r="TAO80" s="64"/>
      <c r="TAP80" s="64"/>
      <c r="TAQ80" s="64"/>
      <c r="TAR80" s="64"/>
      <c r="TAS80" s="64"/>
      <c r="TAT80" s="64"/>
      <c r="TAU80" s="64"/>
      <c r="TAV80" s="64"/>
      <c r="TAW80" s="64"/>
      <c r="TAX80" s="64"/>
      <c r="TAY80" s="64"/>
      <c r="TAZ80" s="64"/>
      <c r="TBA80" s="64"/>
      <c r="TBB80" s="64"/>
      <c r="TBC80" s="64"/>
      <c r="TBD80" s="64"/>
      <c r="TBE80" s="64"/>
      <c r="TBF80" s="64"/>
      <c r="TBG80" s="64"/>
      <c r="TBH80" s="64"/>
      <c r="TBI80" s="64"/>
      <c r="TBJ80" s="64"/>
      <c r="TBK80" s="64"/>
      <c r="TBL80" s="64"/>
      <c r="TBM80" s="64"/>
      <c r="TBN80" s="64"/>
      <c r="TBO80" s="64"/>
      <c r="TBP80" s="64"/>
      <c r="TBQ80" s="64"/>
      <c r="TBR80" s="64"/>
      <c r="TBS80" s="64"/>
      <c r="TBT80" s="64"/>
      <c r="TBU80" s="64"/>
      <c r="TBV80" s="64"/>
      <c r="TBW80" s="64"/>
      <c r="TBX80" s="64"/>
      <c r="TBY80" s="64"/>
      <c r="TBZ80" s="64"/>
      <c r="TCA80" s="64"/>
      <c r="TCB80" s="64"/>
      <c r="TCC80" s="64"/>
      <c r="TCD80" s="64"/>
      <c r="TCE80" s="64"/>
      <c r="TCF80" s="64"/>
      <c r="TCG80" s="64"/>
      <c r="TCH80" s="64"/>
      <c r="TCI80" s="64"/>
      <c r="TCJ80" s="64"/>
      <c r="TCK80" s="64"/>
      <c r="TCL80" s="64"/>
      <c r="TCM80" s="64"/>
      <c r="TCN80" s="64"/>
      <c r="TCO80" s="64"/>
      <c r="TCP80" s="64"/>
      <c r="TCQ80" s="64"/>
      <c r="TCR80" s="64"/>
      <c r="TCS80" s="64"/>
      <c r="TCT80" s="64"/>
      <c r="TCU80" s="64"/>
      <c r="TCV80" s="64"/>
      <c r="TCW80" s="64"/>
      <c r="TCX80" s="64"/>
      <c r="TCY80" s="64"/>
      <c r="TCZ80" s="64"/>
      <c r="TDA80" s="64"/>
      <c r="TDB80" s="64"/>
      <c r="TDC80" s="64"/>
      <c r="TDD80" s="64"/>
      <c r="TDE80" s="64"/>
      <c r="TDF80" s="64"/>
      <c r="TDG80" s="64"/>
      <c r="TDH80" s="64"/>
      <c r="TDI80" s="64"/>
      <c r="TDJ80" s="64"/>
      <c r="TDK80" s="64"/>
      <c r="TDL80" s="64"/>
      <c r="TDM80" s="64"/>
      <c r="TDN80" s="64"/>
      <c r="TDO80" s="64"/>
      <c r="TDP80" s="64"/>
      <c r="TDQ80" s="64"/>
      <c r="TDR80" s="64"/>
      <c r="TDS80" s="64"/>
      <c r="TDT80" s="64"/>
      <c r="TDU80" s="64"/>
      <c r="TDV80" s="64"/>
      <c r="TDW80" s="64"/>
      <c r="TDX80" s="64"/>
      <c r="TDY80" s="64"/>
      <c r="TDZ80" s="64"/>
      <c r="TEA80" s="64"/>
      <c r="TEB80" s="64"/>
      <c r="TEC80" s="64"/>
      <c r="TED80" s="64"/>
      <c r="TEE80" s="64"/>
      <c r="TEF80" s="64"/>
      <c r="TEG80" s="64"/>
      <c r="TEH80" s="64"/>
      <c r="TEI80" s="64"/>
      <c r="TEJ80" s="64"/>
      <c r="TEK80" s="64"/>
      <c r="TEL80" s="64"/>
      <c r="TEM80" s="64"/>
      <c r="TEN80" s="64"/>
      <c r="TEO80" s="64"/>
      <c r="TEP80" s="64"/>
      <c r="TEQ80" s="64"/>
      <c r="TER80" s="64"/>
      <c r="TES80" s="64"/>
      <c r="TET80" s="64"/>
      <c r="TEU80" s="64"/>
      <c r="TEV80" s="64"/>
      <c r="TEW80" s="64"/>
      <c r="TEX80" s="64"/>
      <c r="TEY80" s="64"/>
      <c r="TEZ80" s="64"/>
      <c r="TFA80" s="64"/>
      <c r="TFB80" s="64"/>
      <c r="TFC80" s="64"/>
      <c r="TFD80" s="64"/>
      <c r="TFE80" s="64"/>
      <c r="TFF80" s="64"/>
      <c r="TFG80" s="64"/>
      <c r="TFH80" s="64"/>
      <c r="TFI80" s="64"/>
      <c r="TFJ80" s="64"/>
      <c r="TFK80" s="64"/>
      <c r="TFL80" s="64"/>
      <c r="TFM80" s="64"/>
      <c r="TFN80" s="64"/>
      <c r="TFO80" s="64"/>
      <c r="TFP80" s="64"/>
      <c r="TFQ80" s="64"/>
      <c r="TFR80" s="64"/>
      <c r="TFS80" s="64"/>
      <c r="TFT80" s="64"/>
      <c r="TFU80" s="64"/>
      <c r="TFV80" s="64"/>
      <c r="TFW80" s="64"/>
      <c r="TFX80" s="64"/>
      <c r="TFY80" s="64"/>
      <c r="TFZ80" s="64"/>
      <c r="TGA80" s="64"/>
      <c r="TGB80" s="64"/>
      <c r="TGC80" s="64"/>
      <c r="TGD80" s="64"/>
      <c r="TGE80" s="64"/>
      <c r="TGF80" s="64"/>
      <c r="TGG80" s="64"/>
      <c r="TGH80" s="64"/>
      <c r="TGI80" s="64"/>
      <c r="TGJ80" s="64"/>
      <c r="TGK80" s="64"/>
      <c r="TGL80" s="64"/>
      <c r="TGM80" s="64"/>
      <c r="TGN80" s="64"/>
      <c r="TGO80" s="64"/>
      <c r="TGP80" s="64"/>
      <c r="TGQ80" s="64"/>
      <c r="TGR80" s="64"/>
      <c r="TGS80" s="64"/>
      <c r="TGT80" s="64"/>
      <c r="TGU80" s="64"/>
      <c r="TGV80" s="64"/>
      <c r="TGW80" s="64"/>
      <c r="TGX80" s="64"/>
      <c r="TGY80" s="64"/>
      <c r="TGZ80" s="64"/>
      <c r="THA80" s="64"/>
      <c r="THB80" s="64"/>
      <c r="THC80" s="64"/>
      <c r="THD80" s="64"/>
      <c r="THE80" s="64"/>
      <c r="THF80" s="64"/>
      <c r="THG80" s="64"/>
      <c r="THH80" s="64"/>
      <c r="THI80" s="64"/>
      <c r="THJ80" s="64"/>
      <c r="THK80" s="64"/>
      <c r="THL80" s="64"/>
      <c r="THM80" s="64"/>
      <c r="THN80" s="64"/>
      <c r="THO80" s="64"/>
      <c r="THP80" s="64"/>
      <c r="THQ80" s="64"/>
      <c r="THR80" s="64"/>
      <c r="THS80" s="64"/>
      <c r="THT80" s="64"/>
      <c r="THU80" s="64"/>
      <c r="THV80" s="64"/>
      <c r="THW80" s="64"/>
      <c r="THX80" s="64"/>
      <c r="THY80" s="64"/>
      <c r="THZ80" s="64"/>
      <c r="TIA80" s="64"/>
      <c r="TIB80" s="64"/>
      <c r="TIC80" s="64"/>
      <c r="TID80" s="64"/>
      <c r="TIE80" s="64"/>
      <c r="TIF80" s="64"/>
      <c r="TIG80" s="64"/>
      <c r="TIH80" s="64"/>
      <c r="TII80" s="64"/>
      <c r="TIJ80" s="64"/>
      <c r="TIK80" s="64"/>
      <c r="TIL80" s="64"/>
      <c r="TIM80" s="64"/>
      <c r="TIN80" s="64"/>
      <c r="TIO80" s="64"/>
      <c r="TIP80" s="64"/>
      <c r="TIQ80" s="64"/>
      <c r="TIR80" s="64"/>
      <c r="TIS80" s="64"/>
      <c r="TIT80" s="64"/>
      <c r="TIU80" s="64"/>
      <c r="TIV80" s="64"/>
      <c r="TIW80" s="64"/>
      <c r="TIX80" s="64"/>
      <c r="TIY80" s="64"/>
      <c r="TIZ80" s="64"/>
      <c r="TJA80" s="64"/>
      <c r="TJB80" s="64"/>
      <c r="TJC80" s="64"/>
      <c r="TJD80" s="64"/>
      <c r="TJE80" s="64"/>
      <c r="TJF80" s="64"/>
      <c r="TJG80" s="64"/>
      <c r="TJH80" s="64"/>
      <c r="TJI80" s="64"/>
      <c r="TJJ80" s="64"/>
      <c r="TJK80" s="64"/>
      <c r="TJL80" s="64"/>
      <c r="TJM80" s="64"/>
      <c r="TJN80" s="64"/>
      <c r="TJO80" s="64"/>
      <c r="TJP80" s="64"/>
      <c r="TJQ80" s="64"/>
      <c r="TJR80" s="64"/>
      <c r="TJS80" s="64"/>
      <c r="TJT80" s="64"/>
      <c r="TJU80" s="64"/>
      <c r="TJV80" s="64"/>
      <c r="TJW80" s="64"/>
      <c r="TJX80" s="64"/>
      <c r="TJY80" s="64"/>
      <c r="TJZ80" s="64"/>
      <c r="TKA80" s="64"/>
      <c r="TKB80" s="64"/>
      <c r="TKC80" s="64"/>
      <c r="TKD80" s="64"/>
      <c r="TKE80" s="64"/>
      <c r="TKF80" s="64"/>
      <c r="TKG80" s="64"/>
      <c r="TKH80" s="64"/>
      <c r="TKI80" s="64"/>
      <c r="TKJ80" s="64"/>
      <c r="TKK80" s="64"/>
      <c r="TKL80" s="64"/>
      <c r="TKM80" s="64"/>
      <c r="TKN80" s="64"/>
      <c r="TKO80" s="64"/>
      <c r="TKP80" s="64"/>
      <c r="TKQ80" s="64"/>
      <c r="TKR80" s="64"/>
      <c r="TKS80" s="64"/>
      <c r="TKT80" s="64"/>
      <c r="TKU80" s="64"/>
      <c r="TKV80" s="64"/>
      <c r="TKW80" s="64"/>
      <c r="TKX80" s="64"/>
      <c r="TKY80" s="64"/>
      <c r="TKZ80" s="64"/>
      <c r="TLA80" s="64"/>
      <c r="TLB80" s="64"/>
      <c r="TLC80" s="64"/>
      <c r="TLD80" s="64"/>
      <c r="TLE80" s="64"/>
      <c r="TLF80" s="64"/>
      <c r="TLG80" s="64"/>
      <c r="TLH80" s="64"/>
      <c r="TLI80" s="64"/>
      <c r="TLJ80" s="64"/>
      <c r="TLK80" s="64"/>
      <c r="TLL80" s="64"/>
      <c r="TLM80" s="64"/>
      <c r="TLN80" s="64"/>
      <c r="TLO80" s="64"/>
      <c r="TLP80" s="64"/>
      <c r="TLQ80" s="64"/>
      <c r="TLR80" s="64"/>
      <c r="TLS80" s="64"/>
      <c r="TLT80" s="64"/>
      <c r="TLU80" s="64"/>
      <c r="TLV80" s="64"/>
      <c r="TLW80" s="64"/>
      <c r="TLX80" s="64"/>
      <c r="TLY80" s="64"/>
      <c r="TLZ80" s="64"/>
      <c r="TMA80" s="64"/>
      <c r="TMB80" s="64"/>
      <c r="TMC80" s="64"/>
      <c r="TMD80" s="64"/>
      <c r="TME80" s="64"/>
      <c r="TMF80" s="64"/>
      <c r="TMG80" s="64"/>
      <c r="TMH80" s="64"/>
      <c r="TMI80" s="64"/>
      <c r="TMJ80" s="64"/>
      <c r="TMK80" s="64"/>
      <c r="TML80" s="64"/>
      <c r="TMM80" s="64"/>
      <c r="TMN80" s="64"/>
      <c r="TMO80" s="64"/>
      <c r="TMP80" s="64"/>
      <c r="TMQ80" s="64"/>
      <c r="TMR80" s="64"/>
      <c r="TMS80" s="64"/>
      <c r="TMT80" s="64"/>
      <c r="TMU80" s="64"/>
      <c r="TMV80" s="64"/>
      <c r="TMW80" s="64"/>
      <c r="TMX80" s="64"/>
      <c r="TMY80" s="64"/>
      <c r="TMZ80" s="64"/>
      <c r="TNA80" s="64"/>
      <c r="TNB80" s="64"/>
      <c r="TNC80" s="64"/>
      <c r="TND80" s="64"/>
      <c r="TNE80" s="64"/>
      <c r="TNF80" s="64"/>
      <c r="TNG80" s="64"/>
      <c r="TNH80" s="64"/>
      <c r="TNI80" s="64"/>
      <c r="TNJ80" s="64"/>
      <c r="TNK80" s="64"/>
      <c r="TNL80" s="64"/>
      <c r="TNM80" s="64"/>
      <c r="TNN80" s="64"/>
      <c r="TNO80" s="64"/>
      <c r="TNP80" s="64"/>
      <c r="TNQ80" s="64"/>
      <c r="TNR80" s="64"/>
      <c r="TNS80" s="64"/>
      <c r="TNT80" s="64"/>
      <c r="TNU80" s="64"/>
      <c r="TNV80" s="64"/>
      <c r="TNW80" s="64"/>
      <c r="TNX80" s="64"/>
      <c r="TNY80" s="64"/>
      <c r="TNZ80" s="64"/>
      <c r="TOA80" s="64"/>
      <c r="TOB80" s="64"/>
      <c r="TOC80" s="64"/>
      <c r="TOD80" s="64"/>
      <c r="TOE80" s="64"/>
      <c r="TOF80" s="64"/>
      <c r="TOG80" s="64"/>
      <c r="TOH80" s="64"/>
      <c r="TOI80" s="64"/>
      <c r="TOJ80" s="64"/>
      <c r="TOK80" s="64"/>
      <c r="TOL80" s="64"/>
      <c r="TOM80" s="64"/>
      <c r="TON80" s="64"/>
      <c r="TOO80" s="64"/>
      <c r="TOP80" s="64"/>
      <c r="TOQ80" s="64"/>
      <c r="TOR80" s="64"/>
      <c r="TOS80" s="64"/>
      <c r="TOT80" s="64"/>
      <c r="TOU80" s="64"/>
      <c r="TOV80" s="64"/>
      <c r="TOW80" s="64"/>
      <c r="TOX80" s="64"/>
      <c r="TOY80" s="64"/>
      <c r="TOZ80" s="64"/>
      <c r="TPA80" s="64"/>
      <c r="TPB80" s="64"/>
      <c r="TPC80" s="64"/>
      <c r="TPD80" s="64"/>
      <c r="TPE80" s="64"/>
      <c r="TPF80" s="64"/>
      <c r="TPG80" s="64"/>
      <c r="TPH80" s="64"/>
      <c r="TPI80" s="64"/>
      <c r="TPJ80" s="64"/>
      <c r="TPK80" s="64"/>
      <c r="TPL80" s="64"/>
      <c r="TPM80" s="64"/>
      <c r="TPN80" s="64"/>
      <c r="TPO80" s="64"/>
      <c r="TPP80" s="64"/>
      <c r="TPQ80" s="64"/>
      <c r="TPR80" s="64"/>
      <c r="TPS80" s="64"/>
      <c r="TPT80" s="64"/>
      <c r="TPU80" s="64"/>
      <c r="TPV80" s="64"/>
      <c r="TPW80" s="64"/>
      <c r="TPX80" s="64"/>
      <c r="TPY80" s="64"/>
      <c r="TPZ80" s="64"/>
      <c r="TQA80" s="64"/>
      <c r="TQB80" s="64"/>
      <c r="TQC80" s="64"/>
      <c r="TQD80" s="64"/>
      <c r="TQE80" s="64"/>
      <c r="TQF80" s="64"/>
      <c r="TQG80" s="64"/>
      <c r="TQH80" s="64"/>
      <c r="TQI80" s="64"/>
      <c r="TQJ80" s="64"/>
      <c r="TQK80" s="64"/>
      <c r="TQL80" s="64"/>
      <c r="TQM80" s="64"/>
      <c r="TQN80" s="64"/>
      <c r="TQO80" s="64"/>
      <c r="TQP80" s="64"/>
      <c r="TQQ80" s="64"/>
      <c r="TQR80" s="64"/>
      <c r="TQS80" s="64"/>
      <c r="TQT80" s="64"/>
      <c r="TQU80" s="64"/>
      <c r="TQV80" s="64"/>
      <c r="TQW80" s="64"/>
      <c r="TQX80" s="64"/>
      <c r="TQY80" s="64"/>
      <c r="TQZ80" s="64"/>
      <c r="TRA80" s="64"/>
      <c r="TRB80" s="64"/>
      <c r="TRC80" s="64"/>
      <c r="TRD80" s="64"/>
      <c r="TRE80" s="64"/>
      <c r="TRF80" s="64"/>
      <c r="TRG80" s="64"/>
      <c r="TRH80" s="64"/>
      <c r="TRI80" s="64"/>
      <c r="TRJ80" s="64"/>
      <c r="TRK80" s="64"/>
      <c r="TRL80" s="64"/>
      <c r="TRM80" s="64"/>
      <c r="TRN80" s="64"/>
      <c r="TRO80" s="64"/>
      <c r="TRP80" s="64"/>
      <c r="TRQ80" s="64"/>
      <c r="TRR80" s="64"/>
      <c r="TRS80" s="64"/>
      <c r="TRT80" s="64"/>
      <c r="TRU80" s="64"/>
      <c r="TRV80" s="64"/>
      <c r="TRW80" s="64"/>
      <c r="TRX80" s="64"/>
      <c r="TRY80" s="64"/>
      <c r="TRZ80" s="64"/>
      <c r="TSA80" s="64"/>
      <c r="TSB80" s="64"/>
      <c r="TSC80" s="64"/>
      <c r="TSD80" s="64"/>
      <c r="TSE80" s="64"/>
      <c r="TSF80" s="64"/>
      <c r="TSG80" s="64"/>
      <c r="TSH80" s="64"/>
      <c r="TSI80" s="64"/>
      <c r="TSJ80" s="64"/>
      <c r="TSK80" s="64"/>
      <c r="TSL80" s="64"/>
      <c r="TSM80" s="64"/>
      <c r="TSN80" s="64"/>
      <c r="TSO80" s="64"/>
      <c r="TSP80" s="64"/>
      <c r="TSQ80" s="64"/>
      <c r="TSR80" s="64"/>
      <c r="TSS80" s="64"/>
      <c r="TST80" s="64"/>
      <c r="TSU80" s="64"/>
      <c r="TSV80" s="64"/>
      <c r="TSW80" s="64"/>
      <c r="TSX80" s="64"/>
      <c r="TSY80" s="64"/>
      <c r="TSZ80" s="64"/>
      <c r="TTA80" s="64"/>
      <c r="TTB80" s="64"/>
      <c r="TTC80" s="64"/>
      <c r="TTD80" s="64"/>
      <c r="TTE80" s="64"/>
      <c r="TTF80" s="64"/>
      <c r="TTG80" s="64"/>
      <c r="TTH80" s="64"/>
      <c r="TTI80" s="64"/>
      <c r="TTJ80" s="64"/>
      <c r="TTK80" s="64"/>
      <c r="TTL80" s="64"/>
      <c r="TTM80" s="64"/>
      <c r="TTN80" s="64"/>
      <c r="TTO80" s="64"/>
      <c r="TTP80" s="64"/>
      <c r="TTQ80" s="64"/>
      <c r="TTR80" s="64"/>
      <c r="TTS80" s="64"/>
      <c r="TTT80" s="64"/>
      <c r="TTU80" s="64"/>
      <c r="TTV80" s="64"/>
      <c r="TTW80" s="64"/>
      <c r="TTX80" s="64"/>
      <c r="TTY80" s="64"/>
      <c r="TTZ80" s="64"/>
      <c r="TUA80" s="64"/>
      <c r="TUB80" s="64"/>
      <c r="TUC80" s="64"/>
      <c r="TUD80" s="64"/>
      <c r="TUE80" s="64"/>
      <c r="TUF80" s="64"/>
      <c r="TUG80" s="64"/>
      <c r="TUH80" s="64"/>
      <c r="TUI80" s="64"/>
      <c r="TUJ80" s="64"/>
      <c r="TUK80" s="64"/>
      <c r="TUL80" s="64"/>
      <c r="TUM80" s="64"/>
      <c r="TUN80" s="64"/>
      <c r="TUO80" s="64"/>
      <c r="TUP80" s="64"/>
      <c r="TUQ80" s="64"/>
      <c r="TUR80" s="64"/>
      <c r="TUS80" s="64"/>
      <c r="TUT80" s="64"/>
      <c r="TUU80" s="64"/>
      <c r="TUV80" s="64"/>
      <c r="TUW80" s="64"/>
      <c r="TUX80" s="64"/>
      <c r="TUY80" s="64"/>
      <c r="TUZ80" s="64"/>
      <c r="TVA80" s="64"/>
      <c r="TVB80" s="64"/>
      <c r="TVC80" s="64"/>
      <c r="TVD80" s="64"/>
      <c r="TVE80" s="64"/>
      <c r="TVF80" s="64"/>
      <c r="TVG80" s="64"/>
      <c r="TVH80" s="64"/>
      <c r="TVI80" s="64"/>
      <c r="TVJ80" s="64"/>
      <c r="TVK80" s="64"/>
      <c r="TVL80" s="64"/>
      <c r="TVM80" s="64"/>
      <c r="TVN80" s="64"/>
      <c r="TVO80" s="64"/>
      <c r="TVP80" s="64"/>
      <c r="TVQ80" s="64"/>
      <c r="TVR80" s="64"/>
      <c r="TVS80" s="64"/>
      <c r="TVT80" s="64"/>
      <c r="TVU80" s="64"/>
      <c r="TVV80" s="64"/>
      <c r="TVW80" s="64"/>
      <c r="TVX80" s="64"/>
      <c r="TVY80" s="64"/>
      <c r="TVZ80" s="64"/>
      <c r="TWA80" s="64"/>
      <c r="TWB80" s="64"/>
      <c r="TWC80" s="64"/>
      <c r="TWD80" s="64"/>
      <c r="TWE80" s="64"/>
      <c r="TWF80" s="64"/>
      <c r="TWG80" s="64"/>
      <c r="TWH80" s="64"/>
      <c r="TWI80" s="64"/>
      <c r="TWJ80" s="64"/>
      <c r="TWK80" s="64"/>
      <c r="TWL80" s="64"/>
      <c r="TWM80" s="64"/>
      <c r="TWN80" s="64"/>
      <c r="TWO80" s="64"/>
      <c r="TWP80" s="64"/>
      <c r="TWQ80" s="64"/>
      <c r="TWR80" s="64"/>
      <c r="TWS80" s="64"/>
      <c r="TWT80" s="64"/>
      <c r="TWU80" s="64"/>
      <c r="TWV80" s="64"/>
      <c r="TWW80" s="64"/>
      <c r="TWX80" s="64"/>
      <c r="TWY80" s="64"/>
      <c r="TWZ80" s="64"/>
      <c r="TXA80" s="64"/>
      <c r="TXB80" s="64"/>
      <c r="TXC80" s="64"/>
      <c r="TXD80" s="64"/>
      <c r="TXE80" s="64"/>
      <c r="TXF80" s="64"/>
      <c r="TXG80" s="64"/>
      <c r="TXH80" s="64"/>
      <c r="TXI80" s="64"/>
      <c r="TXJ80" s="64"/>
      <c r="TXK80" s="64"/>
      <c r="TXL80" s="64"/>
      <c r="TXM80" s="64"/>
      <c r="TXN80" s="64"/>
      <c r="TXO80" s="64"/>
      <c r="TXP80" s="64"/>
      <c r="TXQ80" s="64"/>
      <c r="TXR80" s="64"/>
      <c r="TXS80" s="64"/>
      <c r="TXT80" s="64"/>
      <c r="TXU80" s="64"/>
      <c r="TXV80" s="64"/>
      <c r="TXW80" s="64"/>
      <c r="TXX80" s="64"/>
      <c r="TXY80" s="64"/>
      <c r="TXZ80" s="64"/>
      <c r="TYA80" s="64"/>
      <c r="TYB80" s="64"/>
      <c r="TYC80" s="64"/>
      <c r="TYD80" s="64"/>
      <c r="TYE80" s="64"/>
      <c r="TYF80" s="64"/>
      <c r="TYG80" s="64"/>
      <c r="TYH80" s="64"/>
      <c r="TYI80" s="64"/>
      <c r="TYJ80" s="64"/>
      <c r="TYK80" s="64"/>
      <c r="TYL80" s="64"/>
      <c r="TYM80" s="64"/>
      <c r="TYN80" s="64"/>
      <c r="TYO80" s="64"/>
      <c r="TYP80" s="64"/>
      <c r="TYQ80" s="64"/>
      <c r="TYR80" s="64"/>
      <c r="TYS80" s="64"/>
      <c r="TYT80" s="64"/>
      <c r="TYU80" s="64"/>
      <c r="TYV80" s="64"/>
      <c r="TYW80" s="64"/>
      <c r="TYX80" s="64"/>
      <c r="TYY80" s="64"/>
      <c r="TYZ80" s="64"/>
      <c r="TZA80" s="64"/>
      <c r="TZB80" s="64"/>
      <c r="TZC80" s="64"/>
      <c r="TZD80" s="64"/>
      <c r="TZE80" s="64"/>
      <c r="TZF80" s="64"/>
      <c r="TZG80" s="64"/>
      <c r="TZH80" s="64"/>
      <c r="TZI80" s="64"/>
      <c r="TZJ80" s="64"/>
      <c r="TZK80" s="64"/>
      <c r="TZL80" s="64"/>
      <c r="TZM80" s="64"/>
      <c r="TZN80" s="64"/>
      <c r="TZO80" s="64"/>
      <c r="TZP80" s="64"/>
      <c r="TZQ80" s="64"/>
      <c r="TZR80" s="64"/>
      <c r="TZS80" s="64"/>
      <c r="TZT80" s="64"/>
      <c r="TZU80" s="64"/>
      <c r="TZV80" s="64"/>
      <c r="TZW80" s="64"/>
      <c r="TZX80" s="64"/>
      <c r="TZY80" s="64"/>
      <c r="TZZ80" s="64"/>
      <c r="UAA80" s="64"/>
      <c r="UAB80" s="64"/>
      <c r="UAC80" s="64"/>
      <c r="UAD80" s="64"/>
      <c r="UAE80" s="64"/>
      <c r="UAF80" s="64"/>
      <c r="UAG80" s="64"/>
      <c r="UAH80" s="64"/>
      <c r="UAI80" s="64"/>
      <c r="UAJ80" s="64"/>
      <c r="UAK80" s="64"/>
      <c r="UAL80" s="64"/>
      <c r="UAM80" s="64"/>
      <c r="UAN80" s="64"/>
      <c r="UAO80" s="64"/>
      <c r="UAP80" s="64"/>
      <c r="UAQ80" s="64"/>
      <c r="UAR80" s="64"/>
      <c r="UAS80" s="64"/>
      <c r="UAT80" s="64"/>
      <c r="UAU80" s="64"/>
      <c r="UAV80" s="64"/>
      <c r="UAW80" s="64"/>
      <c r="UAX80" s="64"/>
      <c r="UAY80" s="64"/>
      <c r="UAZ80" s="64"/>
      <c r="UBA80" s="64"/>
      <c r="UBB80" s="64"/>
      <c r="UBC80" s="64"/>
      <c r="UBD80" s="64"/>
      <c r="UBE80" s="64"/>
      <c r="UBF80" s="64"/>
      <c r="UBG80" s="64"/>
      <c r="UBH80" s="64"/>
      <c r="UBI80" s="64"/>
      <c r="UBJ80" s="64"/>
      <c r="UBK80" s="64"/>
      <c r="UBL80" s="64"/>
      <c r="UBM80" s="64"/>
      <c r="UBN80" s="64"/>
      <c r="UBO80" s="64"/>
      <c r="UBP80" s="64"/>
      <c r="UBQ80" s="64"/>
      <c r="UBR80" s="64"/>
      <c r="UBS80" s="64"/>
      <c r="UBT80" s="64"/>
      <c r="UBU80" s="64"/>
      <c r="UBV80" s="64"/>
      <c r="UBW80" s="64"/>
      <c r="UBX80" s="64"/>
      <c r="UBY80" s="64"/>
      <c r="UBZ80" s="64"/>
      <c r="UCA80" s="64"/>
      <c r="UCB80" s="64"/>
      <c r="UCC80" s="64"/>
      <c r="UCD80" s="64"/>
      <c r="UCE80" s="64"/>
      <c r="UCF80" s="64"/>
      <c r="UCG80" s="64"/>
      <c r="UCH80" s="64"/>
      <c r="UCI80" s="64"/>
      <c r="UCJ80" s="64"/>
      <c r="UCK80" s="64"/>
      <c r="UCL80" s="64"/>
      <c r="UCM80" s="64"/>
      <c r="UCN80" s="64"/>
      <c r="UCO80" s="64"/>
      <c r="UCP80" s="64"/>
      <c r="UCQ80" s="64"/>
      <c r="UCR80" s="64"/>
      <c r="UCS80" s="64"/>
      <c r="UCT80" s="64"/>
      <c r="UCU80" s="64"/>
      <c r="UCV80" s="64"/>
      <c r="UCW80" s="64"/>
      <c r="UCX80" s="64"/>
      <c r="UCY80" s="64"/>
      <c r="UCZ80" s="64"/>
      <c r="UDA80" s="64"/>
      <c r="UDB80" s="64"/>
      <c r="UDC80" s="64"/>
      <c r="UDD80" s="64"/>
      <c r="UDE80" s="64"/>
      <c r="UDF80" s="64"/>
      <c r="UDG80" s="64"/>
      <c r="UDH80" s="64"/>
      <c r="UDI80" s="64"/>
      <c r="UDJ80" s="64"/>
      <c r="UDK80" s="64"/>
      <c r="UDL80" s="64"/>
      <c r="UDM80" s="64"/>
      <c r="UDN80" s="64"/>
      <c r="UDO80" s="64"/>
      <c r="UDP80" s="64"/>
      <c r="UDQ80" s="64"/>
      <c r="UDR80" s="64"/>
      <c r="UDS80" s="64"/>
      <c r="UDT80" s="64"/>
      <c r="UDU80" s="64"/>
      <c r="UDV80" s="64"/>
      <c r="UDW80" s="64"/>
      <c r="UDX80" s="64"/>
      <c r="UDY80" s="64"/>
      <c r="UDZ80" s="64"/>
      <c r="UEA80" s="64"/>
      <c r="UEB80" s="64"/>
      <c r="UEC80" s="64"/>
      <c r="UED80" s="64"/>
      <c r="UEE80" s="64"/>
      <c r="UEF80" s="64"/>
      <c r="UEG80" s="64"/>
      <c r="UEH80" s="64"/>
      <c r="UEI80" s="64"/>
      <c r="UEJ80" s="64"/>
      <c r="UEK80" s="64"/>
      <c r="UEL80" s="64"/>
      <c r="UEM80" s="64"/>
      <c r="UEN80" s="64"/>
      <c r="UEO80" s="64"/>
      <c r="UEP80" s="64"/>
      <c r="UEQ80" s="64"/>
      <c r="UER80" s="64"/>
      <c r="UES80" s="64"/>
      <c r="UET80" s="64"/>
      <c r="UEU80" s="64"/>
      <c r="UEV80" s="64"/>
      <c r="UEW80" s="64"/>
      <c r="UEX80" s="64"/>
      <c r="UEY80" s="64"/>
      <c r="UEZ80" s="64"/>
      <c r="UFA80" s="64"/>
      <c r="UFB80" s="64"/>
      <c r="UFC80" s="64"/>
      <c r="UFD80" s="64"/>
      <c r="UFE80" s="64"/>
      <c r="UFF80" s="64"/>
      <c r="UFG80" s="64"/>
      <c r="UFH80" s="64"/>
      <c r="UFI80" s="64"/>
      <c r="UFJ80" s="64"/>
      <c r="UFK80" s="64"/>
      <c r="UFL80" s="64"/>
      <c r="UFM80" s="64"/>
      <c r="UFN80" s="64"/>
      <c r="UFO80" s="64"/>
      <c r="UFP80" s="64"/>
      <c r="UFQ80" s="64"/>
      <c r="UFR80" s="64"/>
      <c r="UFS80" s="64"/>
      <c r="UFT80" s="64"/>
      <c r="UFU80" s="64"/>
      <c r="UFV80" s="64"/>
      <c r="UFW80" s="64"/>
      <c r="UFX80" s="64"/>
      <c r="UFY80" s="64"/>
      <c r="UFZ80" s="64"/>
      <c r="UGA80" s="64"/>
      <c r="UGB80" s="64"/>
      <c r="UGC80" s="64"/>
      <c r="UGD80" s="64"/>
      <c r="UGE80" s="64"/>
      <c r="UGF80" s="64"/>
      <c r="UGG80" s="64"/>
      <c r="UGH80" s="64"/>
      <c r="UGI80" s="64"/>
      <c r="UGJ80" s="64"/>
      <c r="UGK80" s="64"/>
      <c r="UGL80" s="64"/>
      <c r="UGM80" s="64"/>
      <c r="UGN80" s="64"/>
      <c r="UGO80" s="64"/>
      <c r="UGP80" s="64"/>
      <c r="UGQ80" s="64"/>
      <c r="UGR80" s="64"/>
      <c r="UGS80" s="64"/>
      <c r="UGT80" s="64"/>
      <c r="UGU80" s="64"/>
      <c r="UGV80" s="64"/>
      <c r="UGW80" s="64"/>
      <c r="UGX80" s="64"/>
      <c r="UGY80" s="64"/>
      <c r="UGZ80" s="64"/>
      <c r="UHA80" s="64"/>
      <c r="UHB80" s="64"/>
      <c r="UHC80" s="64"/>
      <c r="UHD80" s="64"/>
      <c r="UHE80" s="64"/>
      <c r="UHF80" s="64"/>
      <c r="UHG80" s="64"/>
      <c r="UHH80" s="64"/>
      <c r="UHI80" s="64"/>
      <c r="UHJ80" s="64"/>
      <c r="UHK80" s="64"/>
      <c r="UHL80" s="64"/>
      <c r="UHM80" s="64"/>
      <c r="UHN80" s="64"/>
      <c r="UHO80" s="64"/>
      <c r="UHP80" s="64"/>
      <c r="UHQ80" s="64"/>
      <c r="UHR80" s="64"/>
      <c r="UHS80" s="64"/>
      <c r="UHT80" s="64"/>
      <c r="UHU80" s="64"/>
      <c r="UHV80" s="64"/>
      <c r="UHW80" s="64"/>
      <c r="UHX80" s="64"/>
      <c r="UHY80" s="64"/>
      <c r="UHZ80" s="64"/>
      <c r="UIA80" s="64"/>
      <c r="UIB80" s="64"/>
      <c r="UIC80" s="64"/>
      <c r="UID80" s="64"/>
      <c r="UIE80" s="64"/>
      <c r="UIF80" s="64"/>
      <c r="UIG80" s="64"/>
      <c r="UIH80" s="64"/>
      <c r="UII80" s="64"/>
      <c r="UIJ80" s="64"/>
      <c r="UIK80" s="64"/>
      <c r="UIL80" s="64"/>
      <c r="UIM80" s="64"/>
      <c r="UIN80" s="64"/>
      <c r="UIO80" s="64"/>
      <c r="UIP80" s="64"/>
      <c r="UIQ80" s="64"/>
      <c r="UIR80" s="64"/>
      <c r="UIS80" s="64"/>
      <c r="UIT80" s="64"/>
      <c r="UIU80" s="64"/>
      <c r="UIV80" s="64"/>
      <c r="UIW80" s="64"/>
      <c r="UIX80" s="64"/>
      <c r="UIY80" s="64"/>
      <c r="UIZ80" s="64"/>
      <c r="UJA80" s="64"/>
      <c r="UJB80" s="64"/>
      <c r="UJC80" s="64"/>
      <c r="UJD80" s="64"/>
      <c r="UJE80" s="64"/>
      <c r="UJF80" s="64"/>
      <c r="UJG80" s="64"/>
      <c r="UJH80" s="64"/>
      <c r="UJI80" s="64"/>
      <c r="UJJ80" s="64"/>
      <c r="UJK80" s="64"/>
      <c r="UJL80" s="64"/>
      <c r="UJM80" s="64"/>
      <c r="UJN80" s="64"/>
      <c r="UJO80" s="64"/>
      <c r="UJP80" s="64"/>
      <c r="UJQ80" s="64"/>
      <c r="UJR80" s="64"/>
      <c r="UJS80" s="64"/>
      <c r="UJT80" s="64"/>
      <c r="UJU80" s="64"/>
      <c r="UJV80" s="64"/>
      <c r="UJW80" s="64"/>
      <c r="UJX80" s="64"/>
      <c r="UJY80" s="64"/>
      <c r="UJZ80" s="64"/>
      <c r="UKA80" s="64"/>
      <c r="UKB80" s="64"/>
      <c r="UKC80" s="64"/>
      <c r="UKD80" s="64"/>
      <c r="UKE80" s="64"/>
      <c r="UKF80" s="64"/>
      <c r="UKG80" s="64"/>
      <c r="UKH80" s="64"/>
      <c r="UKI80" s="64"/>
      <c r="UKJ80" s="64"/>
      <c r="UKK80" s="64"/>
      <c r="UKL80" s="64"/>
      <c r="UKM80" s="64"/>
      <c r="UKN80" s="64"/>
      <c r="UKO80" s="64"/>
      <c r="UKP80" s="64"/>
      <c r="UKQ80" s="64"/>
      <c r="UKR80" s="64"/>
      <c r="UKS80" s="64"/>
      <c r="UKT80" s="64"/>
      <c r="UKU80" s="64"/>
      <c r="UKV80" s="64"/>
      <c r="UKW80" s="64"/>
      <c r="UKX80" s="64"/>
      <c r="UKY80" s="64"/>
      <c r="UKZ80" s="64"/>
      <c r="ULA80" s="64"/>
      <c r="ULB80" s="64"/>
      <c r="ULC80" s="64"/>
      <c r="ULD80" s="64"/>
      <c r="ULE80" s="64"/>
      <c r="ULF80" s="64"/>
      <c r="ULG80" s="64"/>
      <c r="ULH80" s="64"/>
      <c r="ULI80" s="64"/>
      <c r="ULJ80" s="64"/>
      <c r="ULK80" s="64"/>
      <c r="ULL80" s="64"/>
      <c r="ULM80" s="64"/>
      <c r="ULN80" s="64"/>
      <c r="ULO80" s="64"/>
      <c r="ULP80" s="64"/>
      <c r="ULQ80" s="64"/>
      <c r="ULR80" s="64"/>
      <c r="ULS80" s="64"/>
      <c r="ULT80" s="64"/>
      <c r="ULU80" s="64"/>
      <c r="ULV80" s="64"/>
      <c r="ULW80" s="64"/>
      <c r="ULX80" s="64"/>
      <c r="ULY80" s="64"/>
      <c r="ULZ80" s="64"/>
      <c r="UMA80" s="64"/>
      <c r="UMB80" s="64"/>
      <c r="UMC80" s="64"/>
      <c r="UMD80" s="64"/>
      <c r="UME80" s="64"/>
      <c r="UMF80" s="64"/>
      <c r="UMG80" s="64"/>
      <c r="UMH80" s="64"/>
      <c r="UMI80" s="64"/>
      <c r="UMJ80" s="64"/>
      <c r="UMK80" s="64"/>
      <c r="UML80" s="64"/>
      <c r="UMM80" s="64"/>
      <c r="UMN80" s="64"/>
      <c r="UMO80" s="64"/>
      <c r="UMP80" s="64"/>
      <c r="UMQ80" s="64"/>
      <c r="UMR80" s="64"/>
      <c r="UMS80" s="64"/>
      <c r="UMT80" s="64"/>
      <c r="UMU80" s="64"/>
      <c r="UMV80" s="64"/>
      <c r="UMW80" s="64"/>
      <c r="UMX80" s="64"/>
      <c r="UMY80" s="64"/>
      <c r="UMZ80" s="64"/>
      <c r="UNA80" s="64"/>
      <c r="UNB80" s="64"/>
      <c r="UNC80" s="64"/>
      <c r="UND80" s="64"/>
      <c r="UNE80" s="64"/>
      <c r="UNF80" s="64"/>
      <c r="UNG80" s="64"/>
      <c r="UNH80" s="64"/>
      <c r="UNI80" s="64"/>
      <c r="UNJ80" s="64"/>
      <c r="UNK80" s="64"/>
      <c r="UNL80" s="64"/>
      <c r="UNM80" s="64"/>
      <c r="UNN80" s="64"/>
      <c r="UNO80" s="64"/>
      <c r="UNP80" s="64"/>
      <c r="UNQ80" s="64"/>
      <c r="UNR80" s="64"/>
      <c r="UNS80" s="64"/>
      <c r="UNT80" s="64"/>
      <c r="UNU80" s="64"/>
      <c r="UNV80" s="64"/>
      <c r="UNW80" s="64"/>
      <c r="UNX80" s="64"/>
      <c r="UNY80" s="64"/>
      <c r="UNZ80" s="64"/>
      <c r="UOA80" s="64"/>
      <c r="UOB80" s="64"/>
      <c r="UOC80" s="64"/>
      <c r="UOD80" s="64"/>
      <c r="UOE80" s="64"/>
      <c r="UOF80" s="64"/>
      <c r="UOG80" s="64"/>
      <c r="UOH80" s="64"/>
      <c r="UOI80" s="64"/>
      <c r="UOJ80" s="64"/>
      <c r="UOK80" s="64"/>
      <c r="UOL80" s="64"/>
      <c r="UOM80" s="64"/>
      <c r="UON80" s="64"/>
      <c r="UOO80" s="64"/>
      <c r="UOP80" s="64"/>
      <c r="UOQ80" s="64"/>
      <c r="UOR80" s="64"/>
      <c r="UOS80" s="64"/>
      <c r="UOT80" s="64"/>
      <c r="UOU80" s="64"/>
      <c r="UOV80" s="64"/>
      <c r="UOW80" s="64"/>
      <c r="UOX80" s="64"/>
      <c r="UOY80" s="64"/>
      <c r="UOZ80" s="64"/>
      <c r="UPA80" s="64"/>
      <c r="UPB80" s="64"/>
      <c r="UPC80" s="64"/>
      <c r="UPD80" s="64"/>
      <c r="UPE80" s="64"/>
      <c r="UPF80" s="64"/>
      <c r="UPG80" s="64"/>
      <c r="UPH80" s="64"/>
      <c r="UPI80" s="64"/>
      <c r="UPJ80" s="64"/>
      <c r="UPK80" s="64"/>
      <c r="UPL80" s="64"/>
      <c r="UPM80" s="64"/>
      <c r="UPN80" s="64"/>
      <c r="UPO80" s="64"/>
      <c r="UPP80" s="64"/>
      <c r="UPQ80" s="64"/>
      <c r="UPR80" s="64"/>
      <c r="UPS80" s="64"/>
      <c r="UPT80" s="64"/>
      <c r="UPU80" s="64"/>
      <c r="UPV80" s="64"/>
      <c r="UPW80" s="64"/>
      <c r="UPX80" s="64"/>
      <c r="UPY80" s="64"/>
      <c r="UPZ80" s="64"/>
      <c r="UQA80" s="64"/>
      <c r="UQB80" s="64"/>
      <c r="UQC80" s="64"/>
      <c r="UQD80" s="64"/>
      <c r="UQE80" s="64"/>
      <c r="UQF80" s="64"/>
      <c r="UQG80" s="64"/>
      <c r="UQH80" s="64"/>
      <c r="UQI80" s="64"/>
      <c r="UQJ80" s="64"/>
      <c r="UQK80" s="64"/>
      <c r="UQL80" s="64"/>
      <c r="UQM80" s="64"/>
      <c r="UQN80" s="64"/>
      <c r="UQO80" s="64"/>
      <c r="UQP80" s="64"/>
      <c r="UQQ80" s="64"/>
      <c r="UQR80" s="64"/>
      <c r="UQS80" s="64"/>
      <c r="UQT80" s="64"/>
      <c r="UQU80" s="64"/>
      <c r="UQV80" s="64"/>
      <c r="UQW80" s="64"/>
      <c r="UQX80" s="64"/>
      <c r="UQY80" s="64"/>
      <c r="UQZ80" s="64"/>
      <c r="URA80" s="64"/>
      <c r="URB80" s="64"/>
      <c r="URC80" s="64"/>
      <c r="URD80" s="64"/>
      <c r="URE80" s="64"/>
      <c r="URF80" s="64"/>
      <c r="URG80" s="64"/>
      <c r="URH80" s="64"/>
      <c r="URI80" s="64"/>
      <c r="URJ80" s="64"/>
      <c r="URK80" s="64"/>
      <c r="URL80" s="64"/>
      <c r="URM80" s="64"/>
      <c r="URN80" s="64"/>
      <c r="URO80" s="64"/>
      <c r="URP80" s="64"/>
      <c r="URQ80" s="64"/>
      <c r="URR80" s="64"/>
      <c r="URS80" s="64"/>
      <c r="URT80" s="64"/>
      <c r="URU80" s="64"/>
      <c r="URV80" s="64"/>
      <c r="URW80" s="64"/>
      <c r="URX80" s="64"/>
      <c r="URY80" s="64"/>
      <c r="URZ80" s="64"/>
      <c r="USA80" s="64"/>
      <c r="USB80" s="64"/>
      <c r="USC80" s="64"/>
      <c r="USD80" s="64"/>
      <c r="USE80" s="64"/>
      <c r="USF80" s="64"/>
      <c r="USG80" s="64"/>
      <c r="USH80" s="64"/>
      <c r="USI80" s="64"/>
      <c r="USJ80" s="64"/>
      <c r="USK80" s="64"/>
      <c r="USL80" s="64"/>
      <c r="USM80" s="64"/>
      <c r="USN80" s="64"/>
      <c r="USO80" s="64"/>
      <c r="USP80" s="64"/>
      <c r="USQ80" s="64"/>
      <c r="USR80" s="64"/>
      <c r="USS80" s="64"/>
      <c r="UST80" s="64"/>
      <c r="USU80" s="64"/>
      <c r="USV80" s="64"/>
      <c r="USW80" s="64"/>
      <c r="USX80" s="64"/>
      <c r="USY80" s="64"/>
      <c r="USZ80" s="64"/>
      <c r="UTA80" s="64"/>
      <c r="UTB80" s="64"/>
      <c r="UTC80" s="64"/>
      <c r="UTD80" s="64"/>
      <c r="UTE80" s="64"/>
      <c r="UTF80" s="64"/>
      <c r="UTG80" s="64"/>
      <c r="UTH80" s="64"/>
      <c r="UTI80" s="64"/>
      <c r="UTJ80" s="64"/>
      <c r="UTK80" s="64"/>
      <c r="UTL80" s="64"/>
      <c r="UTM80" s="64"/>
      <c r="UTN80" s="64"/>
      <c r="UTO80" s="64"/>
      <c r="UTP80" s="64"/>
      <c r="UTQ80" s="64"/>
      <c r="UTR80" s="64"/>
      <c r="UTS80" s="64"/>
      <c r="UTT80" s="64"/>
      <c r="UTU80" s="64"/>
      <c r="UTV80" s="64"/>
      <c r="UTW80" s="64"/>
      <c r="UTX80" s="64"/>
      <c r="UTY80" s="64"/>
      <c r="UTZ80" s="64"/>
      <c r="UUA80" s="64"/>
      <c r="UUB80" s="64"/>
      <c r="UUC80" s="64"/>
      <c r="UUD80" s="64"/>
      <c r="UUE80" s="64"/>
      <c r="UUF80" s="64"/>
      <c r="UUG80" s="64"/>
      <c r="UUH80" s="64"/>
      <c r="UUI80" s="64"/>
      <c r="UUJ80" s="64"/>
      <c r="UUK80" s="64"/>
      <c r="UUL80" s="64"/>
      <c r="UUM80" s="64"/>
      <c r="UUN80" s="64"/>
      <c r="UUO80" s="64"/>
      <c r="UUP80" s="64"/>
      <c r="UUQ80" s="64"/>
      <c r="UUR80" s="64"/>
      <c r="UUS80" s="64"/>
      <c r="UUT80" s="64"/>
      <c r="UUU80" s="64"/>
      <c r="UUV80" s="64"/>
      <c r="UUW80" s="64"/>
      <c r="UUX80" s="64"/>
      <c r="UUY80" s="64"/>
      <c r="UUZ80" s="64"/>
      <c r="UVA80" s="64"/>
      <c r="UVB80" s="64"/>
      <c r="UVC80" s="64"/>
      <c r="UVD80" s="64"/>
      <c r="UVE80" s="64"/>
      <c r="UVF80" s="64"/>
      <c r="UVG80" s="64"/>
      <c r="UVH80" s="64"/>
      <c r="UVI80" s="64"/>
      <c r="UVJ80" s="64"/>
      <c r="UVK80" s="64"/>
      <c r="UVL80" s="64"/>
      <c r="UVM80" s="64"/>
      <c r="UVN80" s="64"/>
      <c r="UVO80" s="64"/>
      <c r="UVP80" s="64"/>
      <c r="UVQ80" s="64"/>
      <c r="UVR80" s="64"/>
      <c r="UVS80" s="64"/>
      <c r="UVT80" s="64"/>
      <c r="UVU80" s="64"/>
      <c r="UVV80" s="64"/>
      <c r="UVW80" s="64"/>
      <c r="UVX80" s="64"/>
      <c r="UVY80" s="64"/>
      <c r="UVZ80" s="64"/>
      <c r="UWA80" s="64"/>
      <c r="UWB80" s="64"/>
      <c r="UWC80" s="64"/>
      <c r="UWD80" s="64"/>
      <c r="UWE80" s="64"/>
      <c r="UWF80" s="64"/>
      <c r="UWG80" s="64"/>
      <c r="UWH80" s="64"/>
      <c r="UWI80" s="64"/>
      <c r="UWJ80" s="64"/>
      <c r="UWK80" s="64"/>
      <c r="UWL80" s="64"/>
      <c r="UWM80" s="64"/>
      <c r="UWN80" s="64"/>
      <c r="UWO80" s="64"/>
      <c r="UWP80" s="64"/>
      <c r="UWQ80" s="64"/>
      <c r="UWR80" s="64"/>
      <c r="UWS80" s="64"/>
      <c r="UWT80" s="64"/>
      <c r="UWU80" s="64"/>
      <c r="UWV80" s="64"/>
      <c r="UWW80" s="64"/>
      <c r="UWX80" s="64"/>
      <c r="UWY80" s="64"/>
      <c r="UWZ80" s="64"/>
      <c r="UXA80" s="64"/>
      <c r="UXB80" s="64"/>
      <c r="UXC80" s="64"/>
      <c r="UXD80" s="64"/>
      <c r="UXE80" s="64"/>
      <c r="UXF80" s="64"/>
      <c r="UXG80" s="64"/>
      <c r="UXH80" s="64"/>
      <c r="UXI80" s="64"/>
      <c r="UXJ80" s="64"/>
      <c r="UXK80" s="64"/>
      <c r="UXL80" s="64"/>
      <c r="UXM80" s="64"/>
      <c r="UXN80" s="64"/>
      <c r="UXO80" s="64"/>
      <c r="UXP80" s="64"/>
      <c r="UXQ80" s="64"/>
      <c r="UXR80" s="64"/>
      <c r="UXS80" s="64"/>
      <c r="UXT80" s="64"/>
      <c r="UXU80" s="64"/>
      <c r="UXV80" s="64"/>
      <c r="UXW80" s="64"/>
      <c r="UXX80" s="64"/>
      <c r="UXY80" s="64"/>
      <c r="UXZ80" s="64"/>
      <c r="UYA80" s="64"/>
      <c r="UYB80" s="64"/>
      <c r="UYC80" s="64"/>
      <c r="UYD80" s="64"/>
      <c r="UYE80" s="64"/>
      <c r="UYF80" s="64"/>
      <c r="UYG80" s="64"/>
      <c r="UYH80" s="64"/>
      <c r="UYI80" s="64"/>
      <c r="UYJ80" s="64"/>
      <c r="UYK80" s="64"/>
      <c r="UYL80" s="64"/>
      <c r="UYM80" s="64"/>
      <c r="UYN80" s="64"/>
      <c r="UYO80" s="64"/>
      <c r="UYP80" s="64"/>
      <c r="UYQ80" s="64"/>
      <c r="UYR80" s="64"/>
      <c r="UYS80" s="64"/>
      <c r="UYT80" s="64"/>
      <c r="UYU80" s="64"/>
      <c r="UYV80" s="64"/>
      <c r="UYW80" s="64"/>
      <c r="UYX80" s="64"/>
      <c r="UYY80" s="64"/>
      <c r="UYZ80" s="64"/>
      <c r="UZA80" s="64"/>
      <c r="UZB80" s="64"/>
      <c r="UZC80" s="64"/>
      <c r="UZD80" s="64"/>
      <c r="UZE80" s="64"/>
      <c r="UZF80" s="64"/>
      <c r="UZG80" s="64"/>
      <c r="UZH80" s="64"/>
      <c r="UZI80" s="64"/>
      <c r="UZJ80" s="64"/>
      <c r="UZK80" s="64"/>
      <c r="UZL80" s="64"/>
      <c r="UZM80" s="64"/>
      <c r="UZN80" s="64"/>
      <c r="UZO80" s="64"/>
      <c r="UZP80" s="64"/>
      <c r="UZQ80" s="64"/>
      <c r="UZR80" s="64"/>
      <c r="UZS80" s="64"/>
      <c r="UZT80" s="64"/>
      <c r="UZU80" s="64"/>
      <c r="UZV80" s="64"/>
      <c r="UZW80" s="64"/>
      <c r="UZX80" s="64"/>
      <c r="UZY80" s="64"/>
      <c r="UZZ80" s="64"/>
      <c r="VAA80" s="64"/>
      <c r="VAB80" s="64"/>
      <c r="VAC80" s="64"/>
      <c r="VAD80" s="64"/>
      <c r="VAE80" s="64"/>
      <c r="VAF80" s="64"/>
      <c r="VAG80" s="64"/>
      <c r="VAH80" s="64"/>
      <c r="VAI80" s="64"/>
      <c r="VAJ80" s="64"/>
      <c r="VAK80" s="64"/>
      <c r="VAL80" s="64"/>
      <c r="VAM80" s="64"/>
      <c r="VAN80" s="64"/>
      <c r="VAO80" s="64"/>
      <c r="VAP80" s="64"/>
      <c r="VAQ80" s="64"/>
      <c r="VAR80" s="64"/>
      <c r="VAS80" s="64"/>
      <c r="VAT80" s="64"/>
      <c r="VAU80" s="64"/>
      <c r="VAV80" s="64"/>
      <c r="VAW80" s="64"/>
      <c r="VAX80" s="64"/>
      <c r="VAY80" s="64"/>
      <c r="VAZ80" s="64"/>
      <c r="VBA80" s="64"/>
      <c r="VBB80" s="64"/>
      <c r="VBC80" s="64"/>
      <c r="VBD80" s="64"/>
      <c r="VBE80" s="64"/>
      <c r="VBF80" s="64"/>
      <c r="VBG80" s="64"/>
      <c r="VBH80" s="64"/>
      <c r="VBI80" s="64"/>
      <c r="VBJ80" s="64"/>
      <c r="VBK80" s="64"/>
      <c r="VBL80" s="64"/>
      <c r="VBM80" s="64"/>
      <c r="VBN80" s="64"/>
      <c r="VBO80" s="64"/>
      <c r="VBP80" s="64"/>
      <c r="VBQ80" s="64"/>
      <c r="VBR80" s="64"/>
      <c r="VBS80" s="64"/>
      <c r="VBT80" s="64"/>
      <c r="VBU80" s="64"/>
      <c r="VBV80" s="64"/>
      <c r="VBW80" s="64"/>
      <c r="VBX80" s="64"/>
      <c r="VBY80" s="64"/>
      <c r="VBZ80" s="64"/>
      <c r="VCA80" s="64"/>
      <c r="VCB80" s="64"/>
      <c r="VCC80" s="64"/>
      <c r="VCD80" s="64"/>
      <c r="VCE80" s="64"/>
      <c r="VCF80" s="64"/>
      <c r="VCG80" s="64"/>
      <c r="VCH80" s="64"/>
      <c r="VCI80" s="64"/>
      <c r="VCJ80" s="64"/>
      <c r="VCK80" s="64"/>
      <c r="VCL80" s="64"/>
      <c r="VCM80" s="64"/>
      <c r="VCN80" s="64"/>
      <c r="VCO80" s="64"/>
      <c r="VCP80" s="64"/>
      <c r="VCQ80" s="64"/>
      <c r="VCR80" s="64"/>
      <c r="VCS80" s="64"/>
      <c r="VCT80" s="64"/>
      <c r="VCU80" s="64"/>
      <c r="VCV80" s="64"/>
      <c r="VCW80" s="64"/>
      <c r="VCX80" s="64"/>
      <c r="VCY80" s="64"/>
      <c r="VCZ80" s="64"/>
      <c r="VDA80" s="64"/>
      <c r="VDB80" s="64"/>
      <c r="VDC80" s="64"/>
      <c r="VDD80" s="64"/>
      <c r="VDE80" s="64"/>
      <c r="VDF80" s="64"/>
      <c r="VDG80" s="64"/>
      <c r="VDH80" s="64"/>
      <c r="VDI80" s="64"/>
      <c r="VDJ80" s="64"/>
      <c r="VDK80" s="64"/>
      <c r="VDL80" s="64"/>
      <c r="VDM80" s="64"/>
      <c r="VDN80" s="64"/>
      <c r="VDO80" s="64"/>
      <c r="VDP80" s="64"/>
      <c r="VDQ80" s="64"/>
      <c r="VDR80" s="64"/>
      <c r="VDS80" s="64"/>
      <c r="VDT80" s="64"/>
      <c r="VDU80" s="64"/>
      <c r="VDV80" s="64"/>
      <c r="VDW80" s="64"/>
      <c r="VDX80" s="64"/>
      <c r="VDY80" s="64"/>
      <c r="VDZ80" s="64"/>
      <c r="VEA80" s="64"/>
      <c r="VEB80" s="64"/>
      <c r="VEC80" s="64"/>
      <c r="VED80" s="64"/>
      <c r="VEE80" s="64"/>
      <c r="VEF80" s="64"/>
      <c r="VEG80" s="64"/>
      <c r="VEH80" s="64"/>
      <c r="VEI80" s="64"/>
      <c r="VEJ80" s="64"/>
      <c r="VEK80" s="64"/>
      <c r="VEL80" s="64"/>
      <c r="VEM80" s="64"/>
      <c r="VEN80" s="64"/>
      <c r="VEO80" s="64"/>
      <c r="VEP80" s="64"/>
      <c r="VEQ80" s="64"/>
      <c r="VER80" s="64"/>
      <c r="VES80" s="64"/>
      <c r="VET80" s="64"/>
      <c r="VEU80" s="64"/>
      <c r="VEV80" s="64"/>
      <c r="VEW80" s="64"/>
      <c r="VEX80" s="64"/>
      <c r="VEY80" s="64"/>
      <c r="VEZ80" s="64"/>
      <c r="VFA80" s="64"/>
      <c r="VFB80" s="64"/>
      <c r="VFC80" s="64"/>
      <c r="VFD80" s="64"/>
      <c r="VFE80" s="64"/>
      <c r="VFF80" s="64"/>
      <c r="VFG80" s="64"/>
      <c r="VFH80" s="64"/>
      <c r="VFI80" s="64"/>
      <c r="VFJ80" s="64"/>
      <c r="VFK80" s="64"/>
      <c r="VFL80" s="64"/>
      <c r="VFM80" s="64"/>
      <c r="VFN80" s="64"/>
      <c r="VFO80" s="64"/>
      <c r="VFP80" s="64"/>
      <c r="VFQ80" s="64"/>
      <c r="VFR80" s="64"/>
      <c r="VFS80" s="64"/>
      <c r="VFT80" s="64"/>
      <c r="VFU80" s="64"/>
      <c r="VFV80" s="64"/>
      <c r="VFW80" s="64"/>
      <c r="VFX80" s="64"/>
      <c r="VFY80" s="64"/>
      <c r="VFZ80" s="64"/>
      <c r="VGA80" s="64"/>
      <c r="VGB80" s="64"/>
      <c r="VGC80" s="64"/>
      <c r="VGD80" s="64"/>
      <c r="VGE80" s="64"/>
      <c r="VGF80" s="64"/>
      <c r="VGG80" s="64"/>
      <c r="VGH80" s="64"/>
      <c r="VGI80" s="64"/>
      <c r="VGJ80" s="64"/>
      <c r="VGK80" s="64"/>
      <c r="VGL80" s="64"/>
      <c r="VGM80" s="64"/>
      <c r="VGN80" s="64"/>
      <c r="VGO80" s="64"/>
      <c r="VGP80" s="64"/>
      <c r="VGQ80" s="64"/>
      <c r="VGR80" s="64"/>
      <c r="VGS80" s="64"/>
      <c r="VGT80" s="64"/>
      <c r="VGU80" s="64"/>
      <c r="VGV80" s="64"/>
      <c r="VGW80" s="64"/>
      <c r="VGX80" s="64"/>
      <c r="VGY80" s="64"/>
      <c r="VGZ80" s="64"/>
      <c r="VHA80" s="64"/>
      <c r="VHB80" s="64"/>
      <c r="VHC80" s="64"/>
      <c r="VHD80" s="64"/>
      <c r="VHE80" s="64"/>
      <c r="VHF80" s="64"/>
      <c r="VHG80" s="64"/>
      <c r="VHH80" s="64"/>
      <c r="VHI80" s="64"/>
      <c r="VHJ80" s="64"/>
      <c r="VHK80" s="64"/>
      <c r="VHL80" s="64"/>
      <c r="VHM80" s="64"/>
      <c r="VHN80" s="64"/>
      <c r="VHO80" s="64"/>
      <c r="VHP80" s="64"/>
      <c r="VHQ80" s="64"/>
      <c r="VHR80" s="64"/>
      <c r="VHS80" s="64"/>
      <c r="VHT80" s="64"/>
      <c r="VHU80" s="64"/>
      <c r="VHV80" s="64"/>
      <c r="VHW80" s="64"/>
      <c r="VHX80" s="64"/>
      <c r="VHY80" s="64"/>
      <c r="VHZ80" s="64"/>
      <c r="VIA80" s="64"/>
      <c r="VIB80" s="64"/>
      <c r="VIC80" s="64"/>
      <c r="VID80" s="64"/>
      <c r="VIE80" s="64"/>
      <c r="VIF80" s="64"/>
      <c r="VIG80" s="64"/>
      <c r="VIH80" s="64"/>
      <c r="VII80" s="64"/>
      <c r="VIJ80" s="64"/>
      <c r="VIK80" s="64"/>
      <c r="VIL80" s="64"/>
      <c r="VIM80" s="64"/>
      <c r="VIN80" s="64"/>
      <c r="VIO80" s="64"/>
      <c r="VIP80" s="64"/>
      <c r="VIQ80" s="64"/>
      <c r="VIR80" s="64"/>
      <c r="VIS80" s="64"/>
      <c r="VIT80" s="64"/>
      <c r="VIU80" s="64"/>
      <c r="VIV80" s="64"/>
      <c r="VIW80" s="64"/>
      <c r="VIX80" s="64"/>
      <c r="VIY80" s="64"/>
      <c r="VIZ80" s="64"/>
      <c r="VJA80" s="64"/>
      <c r="VJB80" s="64"/>
      <c r="VJC80" s="64"/>
      <c r="VJD80" s="64"/>
      <c r="VJE80" s="64"/>
      <c r="VJF80" s="64"/>
      <c r="VJG80" s="64"/>
      <c r="VJH80" s="64"/>
      <c r="VJI80" s="64"/>
      <c r="VJJ80" s="64"/>
      <c r="VJK80" s="64"/>
      <c r="VJL80" s="64"/>
      <c r="VJM80" s="64"/>
      <c r="VJN80" s="64"/>
      <c r="VJO80" s="64"/>
      <c r="VJP80" s="64"/>
      <c r="VJQ80" s="64"/>
      <c r="VJR80" s="64"/>
      <c r="VJS80" s="64"/>
      <c r="VJT80" s="64"/>
      <c r="VJU80" s="64"/>
      <c r="VJV80" s="64"/>
      <c r="VJW80" s="64"/>
      <c r="VJX80" s="64"/>
      <c r="VJY80" s="64"/>
      <c r="VJZ80" s="64"/>
      <c r="VKA80" s="64"/>
      <c r="VKB80" s="64"/>
      <c r="VKC80" s="64"/>
      <c r="VKD80" s="64"/>
      <c r="VKE80" s="64"/>
      <c r="VKF80" s="64"/>
      <c r="VKG80" s="64"/>
      <c r="VKH80" s="64"/>
      <c r="VKI80" s="64"/>
      <c r="VKJ80" s="64"/>
      <c r="VKK80" s="64"/>
      <c r="VKL80" s="64"/>
      <c r="VKM80" s="64"/>
      <c r="VKN80" s="64"/>
      <c r="VKO80" s="64"/>
      <c r="VKP80" s="64"/>
      <c r="VKQ80" s="64"/>
      <c r="VKR80" s="64"/>
      <c r="VKS80" s="64"/>
      <c r="VKT80" s="64"/>
      <c r="VKU80" s="64"/>
      <c r="VKV80" s="64"/>
      <c r="VKW80" s="64"/>
      <c r="VKX80" s="64"/>
      <c r="VKY80" s="64"/>
      <c r="VKZ80" s="64"/>
      <c r="VLA80" s="64"/>
      <c r="VLB80" s="64"/>
      <c r="VLC80" s="64"/>
      <c r="VLD80" s="64"/>
      <c r="VLE80" s="64"/>
      <c r="VLF80" s="64"/>
      <c r="VLG80" s="64"/>
      <c r="VLH80" s="64"/>
      <c r="VLI80" s="64"/>
      <c r="VLJ80" s="64"/>
      <c r="VLK80" s="64"/>
      <c r="VLL80" s="64"/>
      <c r="VLM80" s="64"/>
      <c r="VLN80" s="64"/>
      <c r="VLO80" s="64"/>
      <c r="VLP80" s="64"/>
      <c r="VLQ80" s="64"/>
      <c r="VLR80" s="64"/>
      <c r="VLS80" s="64"/>
      <c r="VLT80" s="64"/>
      <c r="VLU80" s="64"/>
      <c r="VLV80" s="64"/>
      <c r="VLW80" s="64"/>
      <c r="VLX80" s="64"/>
      <c r="VLY80" s="64"/>
      <c r="VLZ80" s="64"/>
      <c r="VMA80" s="64"/>
      <c r="VMB80" s="64"/>
      <c r="VMC80" s="64"/>
      <c r="VMD80" s="64"/>
      <c r="VME80" s="64"/>
      <c r="VMF80" s="64"/>
      <c r="VMG80" s="64"/>
      <c r="VMH80" s="64"/>
      <c r="VMI80" s="64"/>
      <c r="VMJ80" s="64"/>
      <c r="VMK80" s="64"/>
      <c r="VML80" s="64"/>
      <c r="VMM80" s="64"/>
      <c r="VMN80" s="64"/>
      <c r="VMO80" s="64"/>
      <c r="VMP80" s="64"/>
      <c r="VMQ80" s="64"/>
      <c r="VMR80" s="64"/>
      <c r="VMS80" s="64"/>
      <c r="VMT80" s="64"/>
      <c r="VMU80" s="64"/>
      <c r="VMV80" s="64"/>
      <c r="VMW80" s="64"/>
      <c r="VMX80" s="64"/>
      <c r="VMY80" s="64"/>
      <c r="VMZ80" s="64"/>
      <c r="VNA80" s="64"/>
      <c r="VNB80" s="64"/>
      <c r="VNC80" s="64"/>
      <c r="VND80" s="64"/>
      <c r="VNE80" s="64"/>
      <c r="VNF80" s="64"/>
      <c r="VNG80" s="64"/>
      <c r="VNH80" s="64"/>
      <c r="VNI80" s="64"/>
      <c r="VNJ80" s="64"/>
      <c r="VNK80" s="64"/>
      <c r="VNL80" s="64"/>
      <c r="VNM80" s="64"/>
      <c r="VNN80" s="64"/>
      <c r="VNO80" s="64"/>
      <c r="VNP80" s="64"/>
      <c r="VNQ80" s="64"/>
      <c r="VNR80" s="64"/>
      <c r="VNS80" s="64"/>
      <c r="VNT80" s="64"/>
      <c r="VNU80" s="64"/>
      <c r="VNV80" s="64"/>
      <c r="VNW80" s="64"/>
      <c r="VNX80" s="64"/>
      <c r="VNY80" s="64"/>
      <c r="VNZ80" s="64"/>
      <c r="VOA80" s="64"/>
      <c r="VOB80" s="64"/>
      <c r="VOC80" s="64"/>
      <c r="VOD80" s="64"/>
      <c r="VOE80" s="64"/>
      <c r="VOF80" s="64"/>
      <c r="VOG80" s="64"/>
      <c r="VOH80" s="64"/>
      <c r="VOI80" s="64"/>
      <c r="VOJ80" s="64"/>
      <c r="VOK80" s="64"/>
      <c r="VOL80" s="64"/>
      <c r="VOM80" s="64"/>
      <c r="VON80" s="64"/>
      <c r="VOO80" s="64"/>
      <c r="VOP80" s="64"/>
      <c r="VOQ80" s="64"/>
      <c r="VOR80" s="64"/>
      <c r="VOS80" s="64"/>
      <c r="VOT80" s="64"/>
      <c r="VOU80" s="64"/>
      <c r="VOV80" s="64"/>
      <c r="VOW80" s="64"/>
      <c r="VOX80" s="64"/>
      <c r="VOY80" s="64"/>
      <c r="VOZ80" s="64"/>
      <c r="VPA80" s="64"/>
      <c r="VPB80" s="64"/>
      <c r="VPC80" s="64"/>
      <c r="VPD80" s="64"/>
      <c r="VPE80" s="64"/>
      <c r="VPF80" s="64"/>
      <c r="VPG80" s="64"/>
      <c r="VPH80" s="64"/>
      <c r="VPI80" s="64"/>
      <c r="VPJ80" s="64"/>
      <c r="VPK80" s="64"/>
      <c r="VPL80" s="64"/>
      <c r="VPM80" s="64"/>
      <c r="VPN80" s="64"/>
      <c r="VPO80" s="64"/>
      <c r="VPP80" s="64"/>
      <c r="VPQ80" s="64"/>
      <c r="VPR80" s="64"/>
      <c r="VPS80" s="64"/>
      <c r="VPT80" s="64"/>
      <c r="VPU80" s="64"/>
      <c r="VPV80" s="64"/>
      <c r="VPW80" s="64"/>
      <c r="VPX80" s="64"/>
      <c r="VPY80" s="64"/>
      <c r="VPZ80" s="64"/>
      <c r="VQA80" s="64"/>
      <c r="VQB80" s="64"/>
      <c r="VQC80" s="64"/>
      <c r="VQD80" s="64"/>
      <c r="VQE80" s="64"/>
      <c r="VQF80" s="64"/>
      <c r="VQG80" s="64"/>
      <c r="VQH80" s="64"/>
      <c r="VQI80" s="64"/>
      <c r="VQJ80" s="64"/>
      <c r="VQK80" s="64"/>
      <c r="VQL80" s="64"/>
      <c r="VQM80" s="64"/>
      <c r="VQN80" s="64"/>
      <c r="VQO80" s="64"/>
      <c r="VQP80" s="64"/>
      <c r="VQQ80" s="64"/>
      <c r="VQR80" s="64"/>
      <c r="VQS80" s="64"/>
      <c r="VQT80" s="64"/>
      <c r="VQU80" s="64"/>
      <c r="VQV80" s="64"/>
      <c r="VQW80" s="64"/>
      <c r="VQX80" s="64"/>
      <c r="VQY80" s="64"/>
      <c r="VQZ80" s="64"/>
      <c r="VRA80" s="64"/>
      <c r="VRB80" s="64"/>
      <c r="VRC80" s="64"/>
      <c r="VRD80" s="64"/>
      <c r="VRE80" s="64"/>
      <c r="VRF80" s="64"/>
      <c r="VRG80" s="64"/>
      <c r="VRH80" s="64"/>
      <c r="VRI80" s="64"/>
      <c r="VRJ80" s="64"/>
      <c r="VRK80" s="64"/>
      <c r="VRL80" s="64"/>
      <c r="VRM80" s="64"/>
      <c r="VRN80" s="64"/>
      <c r="VRO80" s="64"/>
      <c r="VRP80" s="64"/>
      <c r="VRQ80" s="64"/>
      <c r="VRR80" s="64"/>
      <c r="VRS80" s="64"/>
      <c r="VRT80" s="64"/>
      <c r="VRU80" s="64"/>
      <c r="VRV80" s="64"/>
      <c r="VRW80" s="64"/>
      <c r="VRX80" s="64"/>
      <c r="VRY80" s="64"/>
      <c r="VRZ80" s="64"/>
      <c r="VSA80" s="64"/>
      <c r="VSB80" s="64"/>
      <c r="VSC80" s="64"/>
      <c r="VSD80" s="64"/>
      <c r="VSE80" s="64"/>
      <c r="VSF80" s="64"/>
      <c r="VSG80" s="64"/>
      <c r="VSH80" s="64"/>
      <c r="VSI80" s="64"/>
      <c r="VSJ80" s="64"/>
      <c r="VSK80" s="64"/>
      <c r="VSL80" s="64"/>
      <c r="VSM80" s="64"/>
      <c r="VSN80" s="64"/>
      <c r="VSO80" s="64"/>
      <c r="VSP80" s="64"/>
      <c r="VSQ80" s="64"/>
      <c r="VSR80" s="64"/>
      <c r="VSS80" s="64"/>
      <c r="VST80" s="64"/>
      <c r="VSU80" s="64"/>
      <c r="VSV80" s="64"/>
      <c r="VSW80" s="64"/>
      <c r="VSX80" s="64"/>
      <c r="VSY80" s="64"/>
      <c r="VSZ80" s="64"/>
      <c r="VTA80" s="64"/>
      <c r="VTB80" s="64"/>
      <c r="VTC80" s="64"/>
      <c r="VTD80" s="64"/>
      <c r="VTE80" s="64"/>
      <c r="VTF80" s="64"/>
      <c r="VTG80" s="64"/>
      <c r="VTH80" s="64"/>
      <c r="VTI80" s="64"/>
      <c r="VTJ80" s="64"/>
      <c r="VTK80" s="64"/>
      <c r="VTL80" s="64"/>
      <c r="VTM80" s="64"/>
      <c r="VTN80" s="64"/>
      <c r="VTO80" s="64"/>
      <c r="VTP80" s="64"/>
      <c r="VTQ80" s="64"/>
      <c r="VTR80" s="64"/>
      <c r="VTS80" s="64"/>
      <c r="VTT80" s="64"/>
      <c r="VTU80" s="64"/>
      <c r="VTV80" s="64"/>
      <c r="VTW80" s="64"/>
      <c r="VTX80" s="64"/>
      <c r="VTY80" s="64"/>
      <c r="VTZ80" s="64"/>
      <c r="VUA80" s="64"/>
      <c r="VUB80" s="64"/>
      <c r="VUC80" s="64"/>
      <c r="VUD80" s="64"/>
      <c r="VUE80" s="64"/>
      <c r="VUF80" s="64"/>
      <c r="VUG80" s="64"/>
      <c r="VUH80" s="64"/>
      <c r="VUI80" s="64"/>
      <c r="VUJ80" s="64"/>
      <c r="VUK80" s="64"/>
      <c r="VUL80" s="64"/>
      <c r="VUM80" s="64"/>
      <c r="VUN80" s="64"/>
      <c r="VUO80" s="64"/>
      <c r="VUP80" s="64"/>
      <c r="VUQ80" s="64"/>
      <c r="VUR80" s="64"/>
      <c r="VUS80" s="64"/>
      <c r="VUT80" s="64"/>
      <c r="VUU80" s="64"/>
      <c r="VUV80" s="64"/>
      <c r="VUW80" s="64"/>
      <c r="VUX80" s="64"/>
      <c r="VUY80" s="64"/>
      <c r="VUZ80" s="64"/>
      <c r="VVA80" s="64"/>
      <c r="VVB80" s="64"/>
      <c r="VVC80" s="64"/>
      <c r="VVD80" s="64"/>
      <c r="VVE80" s="64"/>
      <c r="VVF80" s="64"/>
      <c r="VVG80" s="64"/>
      <c r="VVH80" s="64"/>
      <c r="VVI80" s="64"/>
      <c r="VVJ80" s="64"/>
      <c r="VVK80" s="64"/>
      <c r="VVL80" s="64"/>
      <c r="VVM80" s="64"/>
      <c r="VVN80" s="64"/>
      <c r="VVO80" s="64"/>
      <c r="VVP80" s="64"/>
      <c r="VVQ80" s="64"/>
      <c r="VVR80" s="64"/>
      <c r="VVS80" s="64"/>
      <c r="VVT80" s="64"/>
      <c r="VVU80" s="64"/>
      <c r="VVV80" s="64"/>
      <c r="VVW80" s="64"/>
      <c r="VVX80" s="64"/>
      <c r="VVY80" s="64"/>
      <c r="VVZ80" s="64"/>
      <c r="VWA80" s="64"/>
      <c r="VWB80" s="64"/>
      <c r="VWC80" s="64"/>
      <c r="VWD80" s="64"/>
      <c r="VWE80" s="64"/>
      <c r="VWF80" s="64"/>
      <c r="VWG80" s="64"/>
      <c r="VWH80" s="64"/>
      <c r="VWI80" s="64"/>
      <c r="VWJ80" s="64"/>
      <c r="VWK80" s="64"/>
      <c r="VWL80" s="64"/>
      <c r="VWM80" s="64"/>
      <c r="VWN80" s="64"/>
      <c r="VWO80" s="64"/>
      <c r="VWP80" s="64"/>
      <c r="VWQ80" s="64"/>
      <c r="VWR80" s="64"/>
      <c r="VWS80" s="64"/>
      <c r="VWT80" s="64"/>
      <c r="VWU80" s="64"/>
      <c r="VWV80" s="64"/>
      <c r="VWW80" s="64"/>
      <c r="VWX80" s="64"/>
      <c r="VWY80" s="64"/>
      <c r="VWZ80" s="64"/>
      <c r="VXA80" s="64"/>
      <c r="VXB80" s="64"/>
      <c r="VXC80" s="64"/>
      <c r="VXD80" s="64"/>
      <c r="VXE80" s="64"/>
      <c r="VXF80" s="64"/>
      <c r="VXG80" s="64"/>
      <c r="VXH80" s="64"/>
      <c r="VXI80" s="64"/>
      <c r="VXJ80" s="64"/>
      <c r="VXK80" s="64"/>
      <c r="VXL80" s="64"/>
      <c r="VXM80" s="64"/>
      <c r="VXN80" s="64"/>
      <c r="VXO80" s="64"/>
      <c r="VXP80" s="64"/>
      <c r="VXQ80" s="64"/>
      <c r="VXR80" s="64"/>
      <c r="VXS80" s="64"/>
      <c r="VXT80" s="64"/>
      <c r="VXU80" s="64"/>
      <c r="VXV80" s="64"/>
      <c r="VXW80" s="64"/>
      <c r="VXX80" s="64"/>
      <c r="VXY80" s="64"/>
      <c r="VXZ80" s="64"/>
      <c r="VYA80" s="64"/>
      <c r="VYB80" s="64"/>
      <c r="VYC80" s="64"/>
      <c r="VYD80" s="64"/>
      <c r="VYE80" s="64"/>
      <c r="VYF80" s="64"/>
      <c r="VYG80" s="64"/>
      <c r="VYH80" s="64"/>
      <c r="VYI80" s="64"/>
      <c r="VYJ80" s="64"/>
      <c r="VYK80" s="64"/>
      <c r="VYL80" s="64"/>
      <c r="VYM80" s="64"/>
      <c r="VYN80" s="64"/>
      <c r="VYO80" s="64"/>
      <c r="VYP80" s="64"/>
      <c r="VYQ80" s="64"/>
      <c r="VYR80" s="64"/>
      <c r="VYS80" s="64"/>
      <c r="VYT80" s="64"/>
      <c r="VYU80" s="64"/>
      <c r="VYV80" s="64"/>
      <c r="VYW80" s="64"/>
      <c r="VYX80" s="64"/>
      <c r="VYY80" s="64"/>
      <c r="VYZ80" s="64"/>
      <c r="VZA80" s="64"/>
      <c r="VZB80" s="64"/>
      <c r="VZC80" s="64"/>
      <c r="VZD80" s="64"/>
      <c r="VZE80" s="64"/>
      <c r="VZF80" s="64"/>
      <c r="VZG80" s="64"/>
      <c r="VZH80" s="64"/>
      <c r="VZI80" s="64"/>
      <c r="VZJ80" s="64"/>
      <c r="VZK80" s="64"/>
      <c r="VZL80" s="64"/>
      <c r="VZM80" s="64"/>
      <c r="VZN80" s="64"/>
      <c r="VZO80" s="64"/>
      <c r="VZP80" s="64"/>
      <c r="VZQ80" s="64"/>
      <c r="VZR80" s="64"/>
      <c r="VZS80" s="64"/>
      <c r="VZT80" s="64"/>
      <c r="VZU80" s="64"/>
      <c r="VZV80" s="64"/>
      <c r="VZW80" s="64"/>
      <c r="VZX80" s="64"/>
      <c r="VZY80" s="64"/>
      <c r="VZZ80" s="64"/>
      <c r="WAA80" s="64"/>
      <c r="WAB80" s="64"/>
      <c r="WAC80" s="64"/>
      <c r="WAD80" s="64"/>
      <c r="WAE80" s="64"/>
      <c r="WAF80" s="64"/>
      <c r="WAG80" s="64"/>
      <c r="WAH80" s="64"/>
      <c r="WAI80" s="64"/>
      <c r="WAJ80" s="64"/>
      <c r="WAK80" s="64"/>
      <c r="WAL80" s="64"/>
      <c r="WAM80" s="64"/>
      <c r="WAN80" s="64"/>
      <c r="WAO80" s="64"/>
      <c r="WAP80" s="64"/>
      <c r="WAQ80" s="64"/>
      <c r="WAR80" s="64"/>
      <c r="WAS80" s="64"/>
      <c r="WAT80" s="64"/>
      <c r="WAU80" s="64"/>
      <c r="WAV80" s="64"/>
      <c r="WAW80" s="64"/>
      <c r="WAX80" s="64"/>
      <c r="WAY80" s="64"/>
      <c r="WAZ80" s="64"/>
      <c r="WBA80" s="64"/>
      <c r="WBB80" s="64"/>
      <c r="WBC80" s="64"/>
      <c r="WBD80" s="64"/>
      <c r="WBE80" s="64"/>
      <c r="WBF80" s="64"/>
      <c r="WBG80" s="64"/>
      <c r="WBH80" s="64"/>
      <c r="WBI80" s="64"/>
      <c r="WBJ80" s="64"/>
      <c r="WBK80" s="64"/>
      <c r="WBL80" s="64"/>
      <c r="WBM80" s="64"/>
      <c r="WBN80" s="64"/>
      <c r="WBO80" s="64"/>
      <c r="WBP80" s="64"/>
      <c r="WBQ80" s="64"/>
      <c r="WBR80" s="64"/>
      <c r="WBS80" s="64"/>
      <c r="WBT80" s="64"/>
      <c r="WBU80" s="64"/>
      <c r="WBV80" s="64"/>
      <c r="WBW80" s="64"/>
      <c r="WBX80" s="64"/>
      <c r="WBY80" s="64"/>
      <c r="WBZ80" s="64"/>
      <c r="WCA80" s="64"/>
      <c r="WCB80" s="64"/>
      <c r="WCC80" s="64"/>
      <c r="WCD80" s="64"/>
      <c r="WCE80" s="64"/>
      <c r="WCF80" s="64"/>
      <c r="WCG80" s="64"/>
      <c r="WCH80" s="64"/>
      <c r="WCI80" s="64"/>
      <c r="WCJ80" s="64"/>
      <c r="WCK80" s="64"/>
      <c r="WCL80" s="64"/>
      <c r="WCM80" s="64"/>
      <c r="WCN80" s="64"/>
      <c r="WCO80" s="64"/>
      <c r="WCP80" s="64"/>
      <c r="WCQ80" s="64"/>
      <c r="WCR80" s="64"/>
      <c r="WCS80" s="64"/>
      <c r="WCT80" s="64"/>
      <c r="WCU80" s="64"/>
      <c r="WCV80" s="64"/>
      <c r="WCW80" s="64"/>
      <c r="WCX80" s="64"/>
      <c r="WCY80" s="64"/>
      <c r="WCZ80" s="64"/>
      <c r="WDA80" s="64"/>
      <c r="WDB80" s="64"/>
      <c r="WDC80" s="64"/>
      <c r="WDD80" s="64"/>
      <c r="WDE80" s="64"/>
      <c r="WDF80" s="64"/>
      <c r="WDG80" s="64"/>
      <c r="WDH80" s="64"/>
      <c r="WDI80" s="64"/>
      <c r="WDJ80" s="64"/>
      <c r="WDK80" s="64"/>
      <c r="WDL80" s="64"/>
      <c r="WDM80" s="64"/>
      <c r="WDN80" s="64"/>
      <c r="WDO80" s="64"/>
      <c r="WDP80" s="64"/>
      <c r="WDQ80" s="64"/>
      <c r="WDR80" s="64"/>
      <c r="WDS80" s="64"/>
      <c r="WDT80" s="64"/>
      <c r="WDU80" s="64"/>
      <c r="WDV80" s="64"/>
      <c r="WDW80" s="64"/>
      <c r="WDX80" s="64"/>
      <c r="WDY80" s="64"/>
      <c r="WDZ80" s="64"/>
      <c r="WEA80" s="64"/>
      <c r="WEB80" s="64"/>
      <c r="WEC80" s="64"/>
      <c r="WED80" s="64"/>
      <c r="WEE80" s="64"/>
      <c r="WEF80" s="64"/>
      <c r="WEG80" s="64"/>
      <c r="WEH80" s="64"/>
      <c r="WEI80" s="64"/>
      <c r="WEJ80" s="64"/>
      <c r="WEK80" s="64"/>
      <c r="WEL80" s="64"/>
      <c r="WEM80" s="64"/>
      <c r="WEN80" s="64"/>
      <c r="WEO80" s="64"/>
      <c r="WEP80" s="64"/>
      <c r="WEQ80" s="64"/>
      <c r="WER80" s="64"/>
      <c r="WES80" s="64"/>
      <c r="WET80" s="64"/>
      <c r="WEU80" s="64"/>
      <c r="WEV80" s="64"/>
      <c r="WEW80" s="64"/>
      <c r="WEX80" s="64"/>
      <c r="WEY80" s="64"/>
      <c r="WEZ80" s="64"/>
      <c r="WFA80" s="64"/>
      <c r="WFB80" s="64"/>
      <c r="WFC80" s="64"/>
      <c r="WFD80" s="64"/>
      <c r="WFE80" s="64"/>
      <c r="WFF80" s="64"/>
      <c r="WFG80" s="64"/>
      <c r="WFH80" s="64"/>
      <c r="WFI80" s="64"/>
      <c r="WFJ80" s="64"/>
      <c r="WFK80" s="64"/>
      <c r="WFL80" s="64"/>
      <c r="WFM80" s="64"/>
      <c r="WFN80" s="64"/>
      <c r="WFO80" s="64"/>
      <c r="WFP80" s="64"/>
      <c r="WFQ80" s="64"/>
      <c r="WFR80" s="64"/>
      <c r="WFS80" s="64"/>
      <c r="WFT80" s="64"/>
      <c r="WFU80" s="64"/>
      <c r="WFV80" s="64"/>
      <c r="WFW80" s="64"/>
      <c r="WFX80" s="64"/>
      <c r="WFY80" s="64"/>
      <c r="WFZ80" s="64"/>
      <c r="WGA80" s="64"/>
      <c r="WGB80" s="64"/>
      <c r="WGC80" s="64"/>
      <c r="WGD80" s="64"/>
      <c r="WGE80" s="64"/>
      <c r="WGF80" s="64"/>
      <c r="WGG80" s="64"/>
      <c r="WGH80" s="64"/>
      <c r="WGI80" s="64"/>
      <c r="WGJ80" s="64"/>
      <c r="WGK80" s="64"/>
      <c r="WGL80" s="64"/>
      <c r="WGM80" s="64"/>
      <c r="WGN80" s="64"/>
      <c r="WGO80" s="64"/>
      <c r="WGP80" s="64"/>
      <c r="WGQ80" s="64"/>
      <c r="WGR80" s="64"/>
      <c r="WGS80" s="64"/>
      <c r="WGT80" s="64"/>
      <c r="WGU80" s="64"/>
      <c r="WGV80" s="64"/>
      <c r="WGW80" s="64"/>
      <c r="WGX80" s="64"/>
      <c r="WGY80" s="64"/>
      <c r="WGZ80" s="64"/>
      <c r="WHA80" s="64"/>
      <c r="WHB80" s="64"/>
      <c r="WHC80" s="64"/>
      <c r="WHD80" s="64"/>
      <c r="WHE80" s="64"/>
      <c r="WHF80" s="64"/>
      <c r="WHG80" s="64"/>
      <c r="WHH80" s="64"/>
      <c r="WHI80" s="64"/>
      <c r="WHJ80" s="64"/>
      <c r="WHK80" s="64"/>
      <c r="WHL80" s="64"/>
      <c r="WHM80" s="64"/>
      <c r="WHN80" s="64"/>
      <c r="WHO80" s="64"/>
      <c r="WHP80" s="64"/>
      <c r="WHQ80" s="64"/>
      <c r="WHR80" s="64"/>
      <c r="WHS80" s="64"/>
      <c r="WHT80" s="64"/>
      <c r="WHU80" s="64"/>
      <c r="WHV80" s="64"/>
      <c r="WHW80" s="64"/>
      <c r="WHX80" s="64"/>
      <c r="WHY80" s="64"/>
      <c r="WHZ80" s="64"/>
      <c r="WIA80" s="64"/>
      <c r="WIB80" s="64"/>
      <c r="WIC80" s="64"/>
      <c r="WID80" s="64"/>
      <c r="WIE80" s="64"/>
      <c r="WIF80" s="64"/>
      <c r="WIG80" s="64"/>
      <c r="WIH80" s="64"/>
      <c r="WII80" s="64"/>
      <c r="WIJ80" s="64"/>
      <c r="WIK80" s="64"/>
      <c r="WIL80" s="64"/>
      <c r="WIM80" s="64"/>
      <c r="WIN80" s="64"/>
      <c r="WIO80" s="64"/>
      <c r="WIP80" s="64"/>
      <c r="WIQ80" s="64"/>
      <c r="WIR80" s="64"/>
      <c r="WIS80" s="64"/>
      <c r="WIT80" s="64"/>
      <c r="WIU80" s="64"/>
      <c r="WIV80" s="64"/>
      <c r="WIW80" s="64"/>
      <c r="WIX80" s="64"/>
      <c r="WIY80" s="64"/>
      <c r="WIZ80" s="64"/>
      <c r="WJA80" s="64"/>
      <c r="WJB80" s="64"/>
      <c r="WJC80" s="64"/>
      <c r="WJD80" s="64"/>
      <c r="WJE80" s="64"/>
      <c r="WJF80" s="64"/>
      <c r="WJG80" s="64"/>
      <c r="WJH80" s="64"/>
      <c r="WJI80" s="64"/>
      <c r="WJJ80" s="64"/>
      <c r="WJK80" s="64"/>
      <c r="WJL80" s="64"/>
      <c r="WJM80" s="64"/>
      <c r="WJN80" s="64"/>
      <c r="WJO80" s="64"/>
      <c r="WJP80" s="64"/>
      <c r="WJQ80" s="64"/>
      <c r="WJR80" s="64"/>
      <c r="WJS80" s="64"/>
      <c r="WJT80" s="64"/>
      <c r="WJU80" s="64"/>
      <c r="WJV80" s="64"/>
      <c r="WJW80" s="64"/>
      <c r="WJX80" s="64"/>
      <c r="WJY80" s="64"/>
      <c r="WJZ80" s="64"/>
      <c r="WKA80" s="64"/>
      <c r="WKB80" s="64"/>
      <c r="WKC80" s="64"/>
      <c r="WKD80" s="64"/>
      <c r="WKE80" s="64"/>
      <c r="WKF80" s="64"/>
      <c r="WKG80" s="64"/>
      <c r="WKH80" s="64"/>
      <c r="WKI80" s="64"/>
      <c r="WKJ80" s="64"/>
      <c r="WKK80" s="64"/>
      <c r="WKL80" s="64"/>
      <c r="WKM80" s="64"/>
      <c r="WKN80" s="64"/>
      <c r="WKO80" s="64"/>
      <c r="WKP80" s="64"/>
      <c r="WKQ80" s="64"/>
      <c r="WKR80" s="64"/>
      <c r="WKS80" s="64"/>
      <c r="WKT80" s="64"/>
      <c r="WKU80" s="64"/>
      <c r="WKV80" s="64"/>
      <c r="WKW80" s="64"/>
      <c r="WKX80" s="64"/>
      <c r="WKY80" s="64"/>
      <c r="WKZ80" s="64"/>
      <c r="WLA80" s="64"/>
      <c r="WLB80" s="64"/>
      <c r="WLC80" s="64"/>
      <c r="WLD80" s="64"/>
      <c r="WLE80" s="64"/>
      <c r="WLF80" s="64"/>
      <c r="WLG80" s="64"/>
      <c r="WLH80" s="64"/>
      <c r="WLI80" s="64"/>
      <c r="WLJ80" s="64"/>
      <c r="WLK80" s="64"/>
      <c r="WLL80" s="64"/>
      <c r="WLM80" s="64"/>
      <c r="WLN80" s="64"/>
      <c r="WLO80" s="64"/>
      <c r="WLP80" s="64"/>
      <c r="WLQ80" s="64"/>
      <c r="WLR80" s="64"/>
      <c r="WLS80" s="64"/>
      <c r="WLT80" s="64"/>
      <c r="WLU80" s="64"/>
      <c r="WLV80" s="64"/>
      <c r="WLW80" s="64"/>
      <c r="WLX80" s="64"/>
      <c r="WLY80" s="64"/>
      <c r="WLZ80" s="64"/>
      <c r="WMA80" s="64"/>
      <c r="WMB80" s="64"/>
      <c r="WMC80" s="64"/>
      <c r="WMD80" s="64"/>
      <c r="WME80" s="64"/>
      <c r="WMF80" s="64"/>
      <c r="WMG80" s="64"/>
      <c r="WMH80" s="64"/>
      <c r="WMI80" s="64"/>
      <c r="WMJ80" s="64"/>
      <c r="WMK80" s="64"/>
      <c r="WML80" s="64"/>
      <c r="WMM80" s="64"/>
      <c r="WMN80" s="64"/>
      <c r="WMO80" s="64"/>
      <c r="WMP80" s="64"/>
      <c r="WMQ80" s="64"/>
      <c r="WMR80" s="64"/>
      <c r="WMS80" s="64"/>
      <c r="WMT80" s="64"/>
      <c r="WMU80" s="64"/>
      <c r="WMV80" s="64"/>
      <c r="WMW80" s="64"/>
      <c r="WMX80" s="64"/>
      <c r="WMY80" s="64"/>
      <c r="WMZ80" s="64"/>
      <c r="WNA80" s="64"/>
      <c r="WNB80" s="64"/>
      <c r="WNC80" s="64"/>
      <c r="WND80" s="64"/>
      <c r="WNE80" s="64"/>
      <c r="WNF80" s="64"/>
      <c r="WNG80" s="64"/>
      <c r="WNH80" s="64"/>
      <c r="WNI80" s="64"/>
      <c r="WNJ80" s="64"/>
      <c r="WNK80" s="64"/>
      <c r="WNL80" s="64"/>
      <c r="WNM80" s="64"/>
      <c r="WNN80" s="64"/>
      <c r="WNO80" s="64"/>
      <c r="WNP80" s="64"/>
      <c r="WNQ80" s="64"/>
      <c r="WNR80" s="64"/>
      <c r="WNS80" s="64"/>
      <c r="WNT80" s="64"/>
      <c r="WNU80" s="64"/>
      <c r="WNV80" s="64"/>
      <c r="WNW80" s="64"/>
      <c r="WNX80" s="64"/>
      <c r="WNY80" s="64"/>
      <c r="WNZ80" s="64"/>
      <c r="WOA80" s="64"/>
      <c r="WOB80" s="64"/>
      <c r="WOC80" s="64"/>
      <c r="WOD80" s="64"/>
      <c r="WOE80" s="64"/>
      <c r="WOF80" s="64"/>
      <c r="WOG80" s="64"/>
      <c r="WOH80" s="64"/>
      <c r="WOI80" s="64"/>
      <c r="WOJ80" s="64"/>
      <c r="WOK80" s="64"/>
      <c r="WOL80" s="64"/>
      <c r="WOM80" s="64"/>
      <c r="WON80" s="64"/>
      <c r="WOO80" s="64"/>
      <c r="WOP80" s="64"/>
      <c r="WOQ80" s="64"/>
      <c r="WOR80" s="64"/>
      <c r="WOS80" s="64"/>
      <c r="WOT80" s="64"/>
      <c r="WOU80" s="64"/>
      <c r="WOV80" s="64"/>
      <c r="WOW80" s="64"/>
      <c r="WOX80" s="64"/>
      <c r="WOY80" s="64"/>
      <c r="WOZ80" s="64"/>
      <c r="WPA80" s="64"/>
      <c r="WPB80" s="64"/>
      <c r="WPC80" s="64"/>
      <c r="WPD80" s="64"/>
      <c r="WPE80" s="64"/>
      <c r="WPF80" s="64"/>
      <c r="WPG80" s="64"/>
      <c r="WPH80" s="64"/>
      <c r="WPI80" s="64"/>
      <c r="WPJ80" s="64"/>
      <c r="WPK80" s="64"/>
      <c r="WPL80" s="64"/>
      <c r="WPM80" s="64"/>
      <c r="WPN80" s="64"/>
      <c r="WPO80" s="64"/>
      <c r="WPP80" s="64"/>
      <c r="WPQ80" s="64"/>
      <c r="WPR80" s="64"/>
      <c r="WPS80" s="64"/>
      <c r="WPT80" s="64"/>
      <c r="WPU80" s="64"/>
      <c r="WPV80" s="64"/>
      <c r="WPW80" s="64"/>
      <c r="WPX80" s="64"/>
      <c r="WPY80" s="64"/>
      <c r="WPZ80" s="64"/>
      <c r="WQA80" s="64"/>
      <c r="WQB80" s="64"/>
      <c r="WQC80" s="64"/>
      <c r="WQD80" s="64"/>
      <c r="WQE80" s="64"/>
      <c r="WQF80" s="64"/>
      <c r="WQG80" s="64"/>
      <c r="WQH80" s="64"/>
      <c r="WQI80" s="64"/>
      <c r="WQJ80" s="64"/>
      <c r="WQK80" s="64"/>
      <c r="WQL80" s="64"/>
      <c r="WQM80" s="64"/>
      <c r="WQN80" s="64"/>
      <c r="WQO80" s="64"/>
      <c r="WQP80" s="64"/>
      <c r="WQQ80" s="64"/>
      <c r="WQR80" s="64"/>
      <c r="WQS80" s="64"/>
      <c r="WQT80" s="64"/>
      <c r="WQU80" s="64"/>
      <c r="WQV80" s="64"/>
      <c r="WQW80" s="64"/>
      <c r="WQX80" s="64"/>
      <c r="WQY80" s="64"/>
      <c r="WQZ80" s="64"/>
      <c r="WRA80" s="64"/>
      <c r="WRB80" s="64"/>
      <c r="WRC80" s="64"/>
      <c r="WRD80" s="64"/>
      <c r="WRE80" s="64"/>
      <c r="WRF80" s="64"/>
      <c r="WRG80" s="64"/>
      <c r="WRH80" s="64"/>
      <c r="WRI80" s="64"/>
      <c r="WRJ80" s="64"/>
      <c r="WRK80" s="64"/>
      <c r="WRL80" s="64"/>
      <c r="WRM80" s="64"/>
      <c r="WRN80" s="64"/>
      <c r="WRO80" s="64"/>
      <c r="WRP80" s="64"/>
      <c r="WRQ80" s="64"/>
      <c r="WRR80" s="64"/>
      <c r="WRS80" s="64"/>
      <c r="WRT80" s="64"/>
      <c r="WRU80" s="64"/>
      <c r="WRV80" s="64"/>
      <c r="WRW80" s="64"/>
      <c r="WRX80" s="64"/>
      <c r="WRY80" s="64"/>
      <c r="WRZ80" s="64"/>
      <c r="WSA80" s="64"/>
      <c r="WSB80" s="64"/>
      <c r="WSC80" s="64"/>
      <c r="WSD80" s="64"/>
      <c r="WSE80" s="64"/>
      <c r="WSF80" s="64"/>
      <c r="WSG80" s="64"/>
      <c r="WSH80" s="64"/>
      <c r="WSI80" s="64"/>
      <c r="WSJ80" s="64"/>
      <c r="WSK80" s="64"/>
      <c r="WSL80" s="64"/>
      <c r="WSM80" s="64"/>
      <c r="WSN80" s="64"/>
      <c r="WSO80" s="64"/>
      <c r="WSP80" s="64"/>
      <c r="WSQ80" s="64"/>
      <c r="WSR80" s="64"/>
      <c r="WSS80" s="64"/>
      <c r="WST80" s="64"/>
      <c r="WSU80" s="64"/>
      <c r="WSV80" s="64"/>
      <c r="WSW80" s="64"/>
      <c r="WSX80" s="64"/>
      <c r="WSY80" s="64"/>
      <c r="WSZ80" s="64"/>
      <c r="WTA80" s="64"/>
      <c r="WTB80" s="64"/>
      <c r="WTC80" s="64"/>
      <c r="WTD80" s="64"/>
      <c r="WTE80" s="64"/>
      <c r="WTF80" s="64"/>
      <c r="WTG80" s="64"/>
      <c r="WTH80" s="64"/>
      <c r="WTI80" s="64"/>
      <c r="WTJ80" s="64"/>
      <c r="WTK80" s="64"/>
      <c r="WTL80" s="64"/>
      <c r="WTM80" s="64"/>
      <c r="WTN80" s="64"/>
      <c r="WTO80" s="64"/>
      <c r="WTP80" s="64"/>
      <c r="WTQ80" s="64"/>
      <c r="WTR80" s="64"/>
      <c r="WTS80" s="64"/>
      <c r="WTT80" s="64"/>
      <c r="WTU80" s="64"/>
      <c r="WTV80" s="64"/>
      <c r="WTW80" s="64"/>
      <c r="WTX80" s="64"/>
      <c r="WTY80" s="64"/>
      <c r="WTZ80" s="64"/>
      <c r="WUA80" s="64"/>
      <c r="WUB80" s="64"/>
      <c r="WUC80" s="64"/>
      <c r="WUD80" s="64"/>
      <c r="WUE80" s="64"/>
      <c r="WUF80" s="64"/>
      <c r="WUG80" s="64"/>
      <c r="WUH80" s="64"/>
      <c r="WUI80" s="64"/>
      <c r="WUJ80" s="64"/>
      <c r="WUK80" s="64"/>
      <c r="WUL80" s="64"/>
      <c r="WUM80" s="64"/>
      <c r="WUN80" s="64"/>
      <c r="WUO80" s="64"/>
      <c r="WUP80" s="64"/>
      <c r="WUQ80" s="64"/>
      <c r="WUR80" s="64"/>
      <c r="WUS80" s="64"/>
      <c r="WUT80" s="64"/>
      <c r="WUU80" s="64"/>
      <c r="WUV80" s="64"/>
      <c r="WUW80" s="64"/>
      <c r="WUX80" s="64"/>
      <c r="WUY80" s="64"/>
      <c r="WUZ80" s="64"/>
      <c r="WVA80" s="64"/>
      <c r="WVB80" s="64"/>
      <c r="WVC80" s="64"/>
      <c r="WVD80" s="64"/>
      <c r="WVE80" s="64"/>
      <c r="WVF80" s="64"/>
      <c r="WVG80" s="64"/>
      <c r="WVH80" s="64"/>
      <c r="WVI80" s="64"/>
      <c r="WVJ80" s="64"/>
      <c r="WVK80" s="64"/>
      <c r="WVL80" s="64"/>
      <c r="WVM80" s="64"/>
      <c r="WVN80" s="64"/>
      <c r="WVO80" s="64"/>
      <c r="WVP80" s="64"/>
      <c r="WVQ80" s="64"/>
      <c r="WVR80" s="64"/>
      <c r="WVS80" s="64"/>
      <c r="WVT80" s="64"/>
      <c r="WVU80" s="64"/>
      <c r="WVV80" s="64"/>
      <c r="WVW80" s="64"/>
      <c r="WVX80" s="64"/>
      <c r="WVY80" s="64"/>
      <c r="WVZ80" s="64"/>
      <c r="WWA80" s="64"/>
      <c r="WWB80" s="64"/>
      <c r="WWC80" s="64"/>
      <c r="WWD80" s="64"/>
      <c r="WWE80" s="64"/>
      <c r="WWF80" s="64"/>
      <c r="WWG80" s="64"/>
      <c r="WWH80" s="64"/>
      <c r="WWI80" s="64"/>
      <c r="WWJ80" s="64"/>
      <c r="WWK80" s="64"/>
      <c r="WWL80" s="64"/>
      <c r="WWM80" s="64"/>
      <c r="WWN80" s="64"/>
      <c r="WWO80" s="64"/>
      <c r="WWP80" s="64"/>
      <c r="WWQ80" s="64"/>
      <c r="WWR80" s="64"/>
      <c r="WWS80" s="64"/>
      <c r="WWT80" s="64"/>
      <c r="WWU80" s="64"/>
      <c r="WWV80" s="64"/>
      <c r="WWW80" s="64"/>
      <c r="WWX80" s="64"/>
      <c r="WWY80" s="64"/>
      <c r="WWZ80" s="64"/>
      <c r="WXA80" s="64"/>
      <c r="WXB80" s="64"/>
      <c r="WXC80" s="64"/>
      <c r="WXD80" s="64"/>
      <c r="WXE80" s="64"/>
      <c r="WXF80" s="64"/>
      <c r="WXG80" s="64"/>
      <c r="WXH80" s="64"/>
      <c r="WXI80" s="64"/>
      <c r="WXJ80" s="64"/>
      <c r="WXK80" s="64"/>
      <c r="WXL80" s="64"/>
      <c r="WXM80" s="64"/>
      <c r="WXN80" s="64"/>
      <c r="WXO80" s="64"/>
      <c r="WXP80" s="64"/>
      <c r="WXQ80" s="64"/>
      <c r="WXR80" s="64"/>
      <c r="WXS80" s="64"/>
      <c r="WXT80" s="64"/>
      <c r="WXU80" s="64"/>
      <c r="WXV80" s="64"/>
      <c r="WXW80" s="64"/>
      <c r="WXX80" s="64"/>
      <c r="WXY80" s="64"/>
      <c r="WXZ80" s="64"/>
      <c r="WYA80" s="64"/>
      <c r="WYB80" s="64"/>
      <c r="WYC80" s="64"/>
      <c r="WYD80" s="64"/>
      <c r="WYE80" s="64"/>
      <c r="WYF80" s="64"/>
      <c r="WYG80" s="64"/>
      <c r="WYH80" s="64"/>
      <c r="WYI80" s="64"/>
      <c r="WYJ80" s="64"/>
      <c r="WYK80" s="64"/>
      <c r="WYL80" s="64"/>
      <c r="WYM80" s="64"/>
      <c r="WYN80" s="64"/>
      <c r="WYO80" s="64"/>
      <c r="WYP80" s="64"/>
      <c r="WYQ80" s="64"/>
      <c r="WYR80" s="64"/>
      <c r="WYS80" s="64"/>
      <c r="WYT80" s="64"/>
      <c r="WYU80" s="64"/>
      <c r="WYV80" s="64"/>
      <c r="WYW80" s="64"/>
      <c r="WYX80" s="64"/>
      <c r="WYY80" s="64"/>
      <c r="WYZ80" s="64"/>
      <c r="WZA80" s="64"/>
      <c r="WZB80" s="64"/>
      <c r="WZC80" s="64"/>
      <c r="WZD80" s="64"/>
      <c r="WZE80" s="64"/>
      <c r="WZF80" s="64"/>
      <c r="WZG80" s="64"/>
      <c r="WZH80" s="64"/>
      <c r="WZI80" s="64"/>
      <c r="WZJ80" s="64"/>
      <c r="WZK80" s="64"/>
      <c r="WZL80" s="64"/>
      <c r="WZM80" s="64"/>
      <c r="WZN80" s="64"/>
      <c r="WZO80" s="64"/>
      <c r="WZP80" s="64"/>
      <c r="WZQ80" s="64"/>
      <c r="WZR80" s="64"/>
      <c r="WZS80" s="64"/>
      <c r="WZT80" s="64"/>
      <c r="WZU80" s="64"/>
      <c r="WZV80" s="64"/>
      <c r="WZW80" s="64"/>
      <c r="WZX80" s="64"/>
      <c r="WZY80" s="64"/>
      <c r="WZZ80" s="64"/>
      <c r="XAA80" s="64"/>
      <c r="XAB80" s="64"/>
      <c r="XAC80" s="64"/>
      <c r="XAD80" s="64"/>
      <c r="XAE80" s="64"/>
      <c r="XAF80" s="64"/>
      <c r="XAG80" s="64"/>
      <c r="XAH80" s="64"/>
      <c r="XAI80" s="64"/>
      <c r="XAJ80" s="64"/>
      <c r="XAK80" s="64"/>
      <c r="XAL80" s="64"/>
      <c r="XAM80" s="64"/>
      <c r="XAN80" s="64"/>
      <c r="XAO80" s="64"/>
      <c r="XAP80" s="64"/>
      <c r="XAQ80" s="64"/>
      <c r="XAR80" s="64"/>
      <c r="XAS80" s="64"/>
      <c r="XAT80" s="64"/>
      <c r="XAU80" s="64"/>
      <c r="XAV80" s="64"/>
      <c r="XAW80" s="64"/>
      <c r="XAX80" s="64"/>
      <c r="XAY80" s="64"/>
      <c r="XAZ80" s="64"/>
      <c r="XBA80" s="64"/>
      <c r="XBB80" s="64"/>
      <c r="XBC80" s="64"/>
      <c r="XBD80" s="64"/>
      <c r="XBE80" s="64"/>
      <c r="XBF80" s="64"/>
      <c r="XBG80" s="64"/>
      <c r="XBH80" s="64"/>
      <c r="XBI80" s="64"/>
      <c r="XBJ80" s="64"/>
      <c r="XBK80" s="64"/>
      <c r="XBL80" s="64"/>
      <c r="XBM80" s="64"/>
      <c r="XBN80" s="64"/>
      <c r="XBO80" s="64"/>
      <c r="XBP80" s="64"/>
      <c r="XBQ80" s="64"/>
      <c r="XBR80" s="64"/>
      <c r="XBS80" s="64"/>
      <c r="XBT80" s="64"/>
      <c r="XBU80" s="64"/>
      <c r="XBV80" s="64"/>
      <c r="XBW80" s="64"/>
      <c r="XBX80" s="64"/>
      <c r="XBY80" s="64"/>
      <c r="XBZ80" s="64"/>
      <c r="XCA80" s="64"/>
      <c r="XCB80" s="64"/>
      <c r="XCC80" s="64"/>
      <c r="XCD80" s="64"/>
      <c r="XCE80" s="64"/>
      <c r="XCF80" s="64"/>
      <c r="XCG80" s="64"/>
      <c r="XCH80" s="64"/>
      <c r="XCI80" s="64"/>
      <c r="XCJ80" s="64"/>
      <c r="XCK80" s="64"/>
      <c r="XCL80" s="64"/>
      <c r="XCM80" s="64"/>
      <c r="XCN80" s="64"/>
      <c r="XCO80" s="64"/>
      <c r="XCP80" s="64"/>
      <c r="XCQ80" s="64"/>
      <c r="XCR80" s="64"/>
      <c r="XCS80" s="64"/>
      <c r="XCT80" s="64"/>
      <c r="XCU80" s="64"/>
      <c r="XCV80" s="64"/>
      <c r="XCW80" s="64"/>
      <c r="XCX80" s="64"/>
      <c r="XCY80" s="64"/>
      <c r="XCZ80" s="64"/>
    </row>
    <row r="81" spans="2:16328" s="64" customFormat="1" x14ac:dyDescent="0.35">
      <c r="B81" s="65" t="s">
        <v>106</v>
      </c>
      <c r="D81" s="66">
        <f t="shared" ref="D81:M81" ca="1" si="21">IFERROR(D80/C80-1,"na")</f>
        <v>3.4559795138239258E-2</v>
      </c>
      <c r="E81" s="66">
        <f t="shared" ca="1" si="21"/>
        <v>5.0383069895199917E-2</v>
      </c>
      <c r="F81" s="66">
        <f t="shared" ca="1" si="21"/>
        <v>4.7071806090152046E-2</v>
      </c>
      <c r="G81" s="66">
        <f t="shared" ca="1" si="21"/>
        <v>3.6774589729859253E-2</v>
      </c>
      <c r="H81" s="66">
        <f t="shared" ca="1" si="21"/>
        <v>2.4551416594883468E-2</v>
      </c>
      <c r="I81" s="66">
        <f t="shared" ca="1" si="21"/>
        <v>1.4256652697840266E-2</v>
      </c>
      <c r="J81" s="66">
        <f t="shared" ca="1" si="21"/>
        <v>5.1157862963810974E-3</v>
      </c>
      <c r="K81" s="66">
        <f t="shared" ca="1" si="21"/>
        <v>-2.5413954449649001E-3</v>
      </c>
      <c r="L81" s="66">
        <f t="shared" ca="1" si="21"/>
        <v>-9.2549568803783622E-3</v>
      </c>
      <c r="M81" s="66">
        <f t="shared" ca="1" si="21"/>
        <v>-3.9999999999999925E-2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s="64" customFormat="1" x14ac:dyDescent="0.35">
      <c r="B82" s="65" t="s">
        <v>107</v>
      </c>
      <c r="C82" s="66">
        <f ca="1">IFERROR(C80/C78,"na")</f>
        <v>0.17095091049799152</v>
      </c>
      <c r="D82" s="66">
        <f t="shared" ref="D82:M82" ca="1" si="22">IFERROR(D80/D78,"na")</f>
        <v>0.17053517755268482</v>
      </c>
      <c r="E82" s="66">
        <f t="shared" ca="1" si="22"/>
        <v>0.17248693915851512</v>
      </c>
      <c r="F82" s="66">
        <f t="shared" ca="1" si="22"/>
        <v>0.17416533153075825</v>
      </c>
      <c r="G82" s="66">
        <f t="shared" ca="1" si="22"/>
        <v>0.1756337496168541</v>
      </c>
      <c r="H82" s="66">
        <f t="shared" ca="1" si="22"/>
        <v>0.1764680731411673</v>
      </c>
      <c r="I82" s="66">
        <f t="shared" ca="1" si="22"/>
        <v>0.17679961236220207</v>
      </c>
      <c r="J82" s="66">
        <f t="shared" ca="1" si="22"/>
        <v>0.17670542908752096</v>
      </c>
      <c r="K82" s="66">
        <f t="shared" ca="1" si="22"/>
        <v>0.17628509993020391</v>
      </c>
      <c r="L82" s="66">
        <f t="shared" ca="1" si="22"/>
        <v>0.17559946036911209</v>
      </c>
      <c r="M82" s="66">
        <f t="shared" ca="1" si="22"/>
        <v>0.17559946036911211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</row>
    <row r="83" spans="2:16328" ht="5.15" customHeight="1" x14ac:dyDescent="0.35"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</row>
    <row r="84" spans="2:16328" x14ac:dyDescent="0.35">
      <c r="B84" t="s">
        <v>2</v>
      </c>
      <c r="C84" s="3">
        <f ca="1">+Model!Z202</f>
        <v>1370.9721952069319</v>
      </c>
      <c r="D84" s="3">
        <f ca="1">+Model!AA202</f>
        <v>1469.3075863314639</v>
      </c>
      <c r="E84" s="3">
        <f ca="1">+Model!AB202</f>
        <v>1565.1437134385928</v>
      </c>
      <c r="F84" s="3">
        <f ca="1">+Model!AC202</f>
        <v>1658.0865606954503</v>
      </c>
      <c r="G84" s="3">
        <f ca="1">+Model!AD202</f>
        <v>1732.8570122225528</v>
      </c>
      <c r="H84" s="3">
        <f ca="1">+Model!AE202</f>
        <v>1787.1179598127662</v>
      </c>
      <c r="I84" s="3">
        <f ca="1">+Model!AF202</f>
        <v>1823.1241092071484</v>
      </c>
      <c r="J84" s="3">
        <f ca="1">+Model!AG202</f>
        <v>1841.8031021695319</v>
      </c>
      <c r="K84" s="3">
        <f ca="1">+Model!AH202</f>
        <v>1845.8458237124137</v>
      </c>
      <c r="L84" s="3">
        <f ca="1">+Model!AI202</f>
        <v>1836.8776316638666</v>
      </c>
      <c r="M84" s="4">
        <f ca="1">+L84*(1+$J$20)</f>
        <v>1763.4025263973119</v>
      </c>
      <c r="N84" s="3"/>
      <c r="Q84" s="38"/>
      <c r="U84" s="3"/>
    </row>
    <row r="85" spans="2:16328" s="64" customFormat="1" x14ac:dyDescent="0.35">
      <c r="B85" s="65" t="s">
        <v>82</v>
      </c>
      <c r="C85" s="66">
        <f>+Model!Z206+Model!Z208</f>
        <v>0.21</v>
      </c>
      <c r="D85" s="66">
        <f>+Model!AA206+Model!AA208</f>
        <v>0.21</v>
      </c>
      <c r="E85" s="66">
        <f>+Model!AB206+Model!AB208</f>
        <v>0.21</v>
      </c>
      <c r="F85" s="66">
        <f>+Model!AC206+Model!AC208</f>
        <v>0.21</v>
      </c>
      <c r="G85" s="66">
        <f>+Model!AD206+Model!AD208</f>
        <v>0.21</v>
      </c>
      <c r="H85" s="66">
        <f>+Model!AE206+Model!AE208</f>
        <v>0.21</v>
      </c>
      <c r="I85" s="66">
        <f>+Model!AF206+Model!AF208</f>
        <v>0.21</v>
      </c>
      <c r="J85" s="66">
        <f>+Model!AG206+Model!AG208</f>
        <v>0.21</v>
      </c>
      <c r="K85" s="66">
        <f>+Model!AH206+Model!AH208</f>
        <v>0.21</v>
      </c>
      <c r="L85" s="66">
        <f>+Model!AI206+Model!AI208</f>
        <v>0.21</v>
      </c>
      <c r="M85" s="66">
        <f>+Model!AJ206+Model!AJ208</f>
        <v>0.21</v>
      </c>
      <c r="N85" s="68"/>
      <c r="O85"/>
      <c r="P85" s="3"/>
      <c r="Q85" s="3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  <c r="AVS85"/>
      <c r="AVT85"/>
      <c r="AVU85"/>
      <c r="AVV85"/>
      <c r="AVW85"/>
      <c r="AVX85"/>
      <c r="AVY85"/>
      <c r="AVZ85"/>
      <c r="AWA85"/>
      <c r="AWB85"/>
      <c r="AWC85"/>
      <c r="AWD85"/>
      <c r="AWE85"/>
      <c r="AWF85"/>
      <c r="AWG85"/>
      <c r="AWH85"/>
      <c r="AWI85"/>
      <c r="AWJ85"/>
      <c r="AWK85"/>
      <c r="AWL85"/>
      <c r="AWM85"/>
      <c r="AWN85"/>
      <c r="AWO85"/>
      <c r="AWP85"/>
      <c r="AWQ85"/>
      <c r="AWR85"/>
      <c r="AWS85"/>
      <c r="AWT85"/>
      <c r="AWU85"/>
      <c r="AWV85"/>
      <c r="AWW85"/>
      <c r="AWX85"/>
      <c r="AWY85"/>
      <c r="AWZ85"/>
      <c r="AXA85"/>
      <c r="AXB85"/>
      <c r="AXC85"/>
      <c r="AXD85"/>
      <c r="AXE85"/>
      <c r="AXF85"/>
      <c r="AXG85"/>
      <c r="AXH85"/>
      <c r="AXI85"/>
      <c r="AXJ85"/>
      <c r="AXK85"/>
      <c r="AXL85"/>
      <c r="AXM85"/>
      <c r="AXN85"/>
      <c r="AXO85"/>
      <c r="AXP85"/>
      <c r="AXQ85"/>
      <c r="AXR85"/>
      <c r="AXS85"/>
      <c r="AXT85"/>
      <c r="AXU85"/>
      <c r="AXV85"/>
      <c r="AXW85"/>
      <c r="AXX85"/>
      <c r="AXY85"/>
      <c r="AXZ85"/>
      <c r="AYA85"/>
      <c r="AYB85"/>
      <c r="AYC85"/>
      <c r="AYD85"/>
      <c r="AYE85"/>
      <c r="AYF85"/>
      <c r="AYG85"/>
      <c r="AYH85"/>
      <c r="AYI85"/>
      <c r="AYJ85"/>
      <c r="AYK85"/>
      <c r="AYL85"/>
      <c r="AYM85"/>
      <c r="AYN85"/>
      <c r="AYO85"/>
      <c r="AYP85"/>
      <c r="AYQ85"/>
      <c r="AYR85"/>
      <c r="AYS85"/>
      <c r="AYT85"/>
      <c r="AYU85"/>
      <c r="AYV85"/>
      <c r="AYW85"/>
      <c r="AYX85"/>
      <c r="AYY85"/>
      <c r="AYZ85"/>
      <c r="AZA85"/>
      <c r="AZB85"/>
      <c r="AZC85"/>
      <c r="AZD85"/>
      <c r="AZE85"/>
      <c r="AZF85"/>
      <c r="AZG85"/>
      <c r="AZH85"/>
      <c r="AZI85"/>
      <c r="AZJ85"/>
      <c r="AZK85"/>
      <c r="AZL85"/>
      <c r="AZM85"/>
      <c r="AZN85"/>
      <c r="AZO85"/>
      <c r="AZP85"/>
      <c r="AZQ85"/>
      <c r="AZR85"/>
      <c r="AZS85"/>
      <c r="AZT85"/>
      <c r="AZU85"/>
      <c r="AZV85"/>
      <c r="AZW85"/>
      <c r="AZX85"/>
      <c r="AZY85"/>
      <c r="AZZ85"/>
      <c r="BAA85"/>
      <c r="BAB85"/>
      <c r="BAC85"/>
      <c r="BAD85"/>
      <c r="BAE85"/>
      <c r="BAF85"/>
      <c r="BAG85"/>
      <c r="BAH85"/>
      <c r="BAI85"/>
      <c r="BAJ85"/>
      <c r="BAK85"/>
      <c r="BAL85"/>
      <c r="BAM85"/>
      <c r="BAN85"/>
      <c r="BAO85"/>
      <c r="BAP85"/>
      <c r="BAQ85"/>
      <c r="BAR85"/>
      <c r="BAS85"/>
      <c r="BAT85"/>
      <c r="BAU85"/>
      <c r="BAV85"/>
      <c r="BAW85"/>
      <c r="BAX85"/>
      <c r="BAY85"/>
      <c r="BAZ85"/>
      <c r="BBA85"/>
      <c r="BBB85"/>
      <c r="BBC85"/>
      <c r="BBD85"/>
      <c r="BBE85"/>
      <c r="BBF85"/>
      <c r="BBG85"/>
      <c r="BBH85"/>
      <c r="BBI85"/>
      <c r="BBJ85"/>
      <c r="BBK85"/>
      <c r="BBL85"/>
      <c r="BBM85"/>
      <c r="BBN85"/>
      <c r="BBO85"/>
      <c r="BBP85"/>
      <c r="BBQ85"/>
      <c r="BBR85"/>
      <c r="BBS85"/>
      <c r="BBT85"/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  <c r="BDV85"/>
      <c r="BDW85"/>
      <c r="BDX85"/>
      <c r="BDY85"/>
      <c r="BDZ85"/>
      <c r="BEA85"/>
      <c r="BEB85"/>
      <c r="BEC85"/>
      <c r="BED85"/>
      <c r="BEE85"/>
      <c r="BEF85"/>
      <c r="BEG85"/>
      <c r="BEH85"/>
      <c r="BEI85"/>
      <c r="BEJ85"/>
      <c r="BEK85"/>
      <c r="BEL85"/>
      <c r="BEM85"/>
      <c r="BEN85"/>
      <c r="BEO85"/>
      <c r="BEP85"/>
      <c r="BEQ85"/>
      <c r="BER85"/>
      <c r="BES85"/>
      <c r="BET85"/>
      <c r="BEU85"/>
      <c r="BEV85"/>
      <c r="BEW85"/>
      <c r="BEX85"/>
      <c r="BEY85"/>
      <c r="BEZ85"/>
      <c r="BFA85"/>
      <c r="BFB85"/>
      <c r="BFC85"/>
      <c r="BFD85"/>
      <c r="BFE85"/>
      <c r="BFF85"/>
      <c r="BFG85"/>
      <c r="BFH85"/>
      <c r="BFI85"/>
      <c r="BFJ85"/>
      <c r="BFK85"/>
      <c r="BFL85"/>
      <c r="BFM85"/>
      <c r="BFN85"/>
      <c r="BFO85"/>
      <c r="BFP85"/>
      <c r="BFQ85"/>
      <c r="BFR85"/>
      <c r="BFS85"/>
      <c r="BFT85"/>
      <c r="BFU85"/>
      <c r="BFV85"/>
      <c r="BFW85"/>
      <c r="BFX85"/>
      <c r="BFY85"/>
      <c r="BFZ85"/>
      <c r="BGA85"/>
      <c r="BGB85"/>
      <c r="BGC85"/>
      <c r="BGD85"/>
      <c r="BGE85"/>
      <c r="BGF85"/>
      <c r="BGG85"/>
      <c r="BGH85"/>
      <c r="BGI85"/>
      <c r="BGJ85"/>
      <c r="BGK85"/>
      <c r="BGL85"/>
      <c r="BGM85"/>
      <c r="BGN85"/>
      <c r="BGO85"/>
      <c r="BGP85"/>
      <c r="BGQ85"/>
      <c r="BGR85"/>
      <c r="BGS85"/>
      <c r="BGT85"/>
      <c r="BGU85"/>
      <c r="BGV85"/>
      <c r="BGW85"/>
      <c r="BGX85"/>
      <c r="BGY85"/>
      <c r="BGZ85"/>
      <c r="BHA85"/>
      <c r="BHB85"/>
      <c r="BHC85"/>
      <c r="BHD85"/>
      <c r="BHE85"/>
      <c r="BHF85"/>
      <c r="BHG85"/>
      <c r="BHH85"/>
      <c r="BHI85"/>
      <c r="BHJ85"/>
      <c r="BHK85"/>
      <c r="BHL85"/>
      <c r="BHM85"/>
      <c r="BHN85"/>
      <c r="BHO85"/>
      <c r="BHP85"/>
      <c r="BHQ85"/>
      <c r="BHR85"/>
      <c r="BHS85"/>
      <c r="BHT85"/>
      <c r="BHU85"/>
      <c r="BHV85"/>
      <c r="BHW85"/>
      <c r="BHX85"/>
      <c r="BHY85"/>
      <c r="BHZ85"/>
      <c r="BIA85"/>
      <c r="BIB85"/>
      <c r="BIC85"/>
      <c r="BID85"/>
      <c r="BIE85"/>
      <c r="BIF85"/>
      <c r="BIG85"/>
      <c r="BIH85"/>
      <c r="BII85"/>
      <c r="BIJ85"/>
      <c r="BIK85"/>
      <c r="BIL85"/>
      <c r="BIM85"/>
      <c r="BIN85"/>
      <c r="BIO85"/>
      <c r="BIP85"/>
      <c r="BIQ85"/>
      <c r="BIR85"/>
      <c r="BIS85"/>
      <c r="BIT85"/>
      <c r="BIU85"/>
      <c r="BIV85"/>
      <c r="BIW85"/>
      <c r="BIX85"/>
      <c r="BIY85"/>
      <c r="BIZ85"/>
      <c r="BJA85"/>
      <c r="BJB85"/>
      <c r="BJC85"/>
      <c r="BJD85"/>
      <c r="BJE85"/>
      <c r="BJF85"/>
      <c r="BJG85"/>
      <c r="BJH85"/>
      <c r="BJI85"/>
      <c r="BJJ85"/>
      <c r="BJK85"/>
      <c r="BJL85"/>
      <c r="BJM85"/>
      <c r="BJN85"/>
      <c r="BJO85"/>
      <c r="BJP85"/>
      <c r="BJQ85"/>
      <c r="BJR85"/>
      <c r="BJS85"/>
      <c r="BJT85"/>
      <c r="BJU85"/>
      <c r="BJV85"/>
      <c r="BJW85"/>
      <c r="BJX85"/>
      <c r="BJY85"/>
      <c r="BJZ85"/>
      <c r="BKA85"/>
      <c r="BKB85"/>
      <c r="BKC85"/>
      <c r="BKD85"/>
      <c r="BKE85"/>
      <c r="BKF85"/>
      <c r="BKG85"/>
      <c r="BKH85"/>
      <c r="BKI85"/>
      <c r="BKJ85"/>
      <c r="BKK85"/>
      <c r="BKL85"/>
      <c r="BKM85"/>
      <c r="BKN85"/>
      <c r="BKO85"/>
      <c r="BKP85"/>
      <c r="BKQ85"/>
      <c r="BKR85"/>
      <c r="BKS85"/>
      <c r="BKT85"/>
      <c r="BKU85"/>
      <c r="BKV85"/>
      <c r="BKW85"/>
      <c r="BKX85"/>
      <c r="BKY85"/>
      <c r="BKZ85"/>
      <c r="BLA85"/>
      <c r="BLB85"/>
      <c r="BLC85"/>
      <c r="BLD85"/>
      <c r="BLE85"/>
      <c r="BLF85"/>
      <c r="BLG85"/>
      <c r="BLH85"/>
      <c r="BLI85"/>
      <c r="BLJ85"/>
      <c r="BLK85"/>
      <c r="BLL85"/>
      <c r="BLM85"/>
      <c r="BLN85"/>
      <c r="BLO85"/>
      <c r="BLP85"/>
      <c r="BLQ85"/>
      <c r="BLR85"/>
      <c r="BLS85"/>
      <c r="BLT85"/>
      <c r="BLU85"/>
      <c r="BLV85"/>
      <c r="BLW85"/>
      <c r="BLX85"/>
      <c r="BLY85"/>
      <c r="BLZ85"/>
      <c r="BMA85"/>
      <c r="BMB85"/>
      <c r="BMC85"/>
      <c r="BMD85"/>
      <c r="BME85"/>
      <c r="BMF85"/>
      <c r="BMG85"/>
      <c r="BMH85"/>
      <c r="BMI85"/>
      <c r="BMJ85"/>
      <c r="BMK85"/>
      <c r="BML85"/>
      <c r="BMM85"/>
      <c r="BMN85"/>
      <c r="BMO85"/>
      <c r="BMP85"/>
      <c r="BMQ85"/>
      <c r="BMR85"/>
      <c r="BMS85"/>
      <c r="BMT85"/>
      <c r="BMU85"/>
      <c r="BMV85"/>
      <c r="BMW85"/>
      <c r="BMX85"/>
      <c r="BMY85"/>
      <c r="BMZ85"/>
      <c r="BNA85"/>
      <c r="BNB85"/>
      <c r="BNC85"/>
      <c r="BND85"/>
      <c r="BNE85"/>
      <c r="BNF85"/>
      <c r="BNG85"/>
      <c r="BNH85"/>
      <c r="BNI85"/>
      <c r="BNJ85"/>
      <c r="BNK85"/>
      <c r="BNL85"/>
      <c r="BNM85"/>
      <c r="BNN85"/>
      <c r="BNO85"/>
      <c r="BNP85"/>
      <c r="BNQ85"/>
      <c r="BNR85"/>
      <c r="BNS85"/>
      <c r="BNT85"/>
      <c r="BNU85"/>
      <c r="BNV85"/>
      <c r="BNW85"/>
      <c r="BNX85"/>
      <c r="BNY85"/>
      <c r="BNZ85"/>
      <c r="BOA85"/>
      <c r="BOB85"/>
      <c r="BOC85"/>
      <c r="BOD85"/>
      <c r="BOE85"/>
      <c r="BOF85"/>
      <c r="BOG85"/>
      <c r="BOH85"/>
      <c r="BOI85"/>
      <c r="BOJ85"/>
      <c r="BOK85"/>
      <c r="BOL85"/>
      <c r="BOM85"/>
      <c r="BON85"/>
      <c r="BOO85"/>
      <c r="BOP85"/>
      <c r="BOQ85"/>
      <c r="BOR85"/>
      <c r="BOS85"/>
      <c r="BOT85"/>
      <c r="BOU85"/>
      <c r="BOV85"/>
      <c r="BOW85"/>
      <c r="BOX85"/>
      <c r="BOY85"/>
      <c r="BOZ85"/>
      <c r="BPA85"/>
      <c r="BPB85"/>
      <c r="BPC85"/>
      <c r="BPD85"/>
      <c r="BPE85"/>
      <c r="BPF85"/>
      <c r="BPG85"/>
      <c r="BPH85"/>
      <c r="BPI85"/>
      <c r="BPJ85"/>
      <c r="BPK85"/>
      <c r="BPL85"/>
      <c r="BPM85"/>
      <c r="BPN85"/>
      <c r="BPO85"/>
      <c r="BPP85"/>
      <c r="BPQ85"/>
      <c r="BPR85"/>
      <c r="BPS85"/>
      <c r="BPT85"/>
      <c r="BPU85"/>
      <c r="BPV85"/>
      <c r="BPW85"/>
      <c r="BPX85"/>
      <c r="BPY85"/>
      <c r="BPZ85"/>
      <c r="BQA85"/>
      <c r="BQB85"/>
      <c r="BQC85"/>
      <c r="BQD85"/>
      <c r="BQE85"/>
      <c r="BQF85"/>
      <c r="BQG85"/>
      <c r="BQH85"/>
      <c r="BQI85"/>
      <c r="BQJ85"/>
      <c r="BQK85"/>
      <c r="BQL85"/>
      <c r="BQM85"/>
      <c r="BQN85"/>
      <c r="BQO85"/>
      <c r="BQP85"/>
      <c r="BQQ85"/>
      <c r="BQR85"/>
      <c r="BQS85"/>
      <c r="BQT85"/>
      <c r="BQU85"/>
      <c r="BQV85"/>
      <c r="BQW85"/>
      <c r="BQX85"/>
      <c r="BQY85"/>
      <c r="BQZ85"/>
      <c r="BRA85"/>
      <c r="BRB85"/>
      <c r="BRC85"/>
      <c r="BRD85"/>
      <c r="BRE85"/>
      <c r="BRF85"/>
      <c r="BRG85"/>
      <c r="BRH85"/>
      <c r="BRI85"/>
      <c r="BRJ85"/>
      <c r="BRK85"/>
      <c r="BRL85"/>
      <c r="BRM85"/>
      <c r="BRN85"/>
      <c r="BRO85"/>
      <c r="BRP85"/>
      <c r="BRQ85"/>
      <c r="BRR85"/>
      <c r="BRS85"/>
      <c r="BRT85"/>
      <c r="BRU85"/>
      <c r="BRV85"/>
      <c r="BRW85"/>
      <c r="BRX85"/>
      <c r="BRY85"/>
      <c r="BRZ85"/>
      <c r="BSA85"/>
      <c r="BSB85"/>
      <c r="BSC85"/>
      <c r="BSD85"/>
      <c r="BSE85"/>
      <c r="BSF85"/>
      <c r="BSG85"/>
      <c r="BSH85"/>
      <c r="BSI85"/>
      <c r="BSJ85"/>
      <c r="BSK85"/>
      <c r="BSL85"/>
      <c r="BSM85"/>
      <c r="BSN85"/>
      <c r="BSO85"/>
      <c r="BSP85"/>
      <c r="BSQ85"/>
      <c r="BSR85"/>
      <c r="BSS85"/>
      <c r="BST85"/>
      <c r="BSU85"/>
      <c r="BSV85"/>
      <c r="BSW85"/>
      <c r="BSX85"/>
      <c r="BSY85"/>
      <c r="BSZ85"/>
      <c r="BTA85"/>
      <c r="BTB85"/>
      <c r="BTC85"/>
      <c r="BTD85"/>
      <c r="BTE85"/>
      <c r="BTF85"/>
      <c r="BTG85"/>
      <c r="BTH85"/>
      <c r="BTI85"/>
      <c r="BTJ85"/>
      <c r="BTK85"/>
      <c r="BTL85"/>
      <c r="BTM85"/>
      <c r="BTN85"/>
      <c r="BTO85"/>
      <c r="BTP85"/>
      <c r="BTQ85"/>
      <c r="BTR85"/>
      <c r="BTS85"/>
      <c r="BTT85"/>
      <c r="BTU85"/>
      <c r="BTV85"/>
      <c r="BTW85"/>
      <c r="BTX85"/>
      <c r="BTY85"/>
      <c r="BTZ85"/>
      <c r="BUA85"/>
      <c r="BUB85"/>
      <c r="BUC85"/>
      <c r="BUD85"/>
      <c r="BUE85"/>
      <c r="BUF85"/>
      <c r="BUG85"/>
      <c r="BUH85"/>
      <c r="BUI85"/>
      <c r="BUJ85"/>
      <c r="BUK85"/>
      <c r="BUL85"/>
      <c r="BUM85"/>
      <c r="BUN85"/>
      <c r="BUO85"/>
      <c r="BUP85"/>
      <c r="BUQ85"/>
      <c r="BUR85"/>
      <c r="BUS85"/>
      <c r="BUT85"/>
      <c r="BUU85"/>
      <c r="BUV85"/>
      <c r="BUW85"/>
      <c r="BUX85"/>
      <c r="BUY85"/>
      <c r="BUZ85"/>
      <c r="BVA85"/>
      <c r="BVB85"/>
      <c r="BVC85"/>
      <c r="BVD85"/>
      <c r="BVE85"/>
      <c r="BVF85"/>
      <c r="BVG85"/>
      <c r="BVH85"/>
      <c r="BVI85"/>
      <c r="BVJ85"/>
      <c r="BVK85"/>
      <c r="BVL85"/>
      <c r="BVM85"/>
      <c r="BVN85"/>
      <c r="BVO85"/>
      <c r="BVP85"/>
      <c r="BVQ85"/>
      <c r="BVR85"/>
      <c r="BVS85"/>
      <c r="BVT85"/>
      <c r="BVU85"/>
      <c r="BVV85"/>
      <c r="BVW85"/>
      <c r="BVX85"/>
      <c r="BVY85"/>
      <c r="BVZ85"/>
      <c r="BWA85"/>
      <c r="BWB85"/>
      <c r="BWC85"/>
      <c r="BWD85"/>
      <c r="BWE85"/>
      <c r="BWF85"/>
      <c r="BWG85"/>
      <c r="BWH85"/>
      <c r="BWI85"/>
      <c r="BWJ85"/>
      <c r="BWK85"/>
      <c r="BWL85"/>
      <c r="BWM85"/>
      <c r="BWN85"/>
      <c r="BWO85"/>
      <c r="BWP85"/>
      <c r="BWQ85"/>
      <c r="BWR85"/>
      <c r="BWS85"/>
      <c r="BWT85"/>
      <c r="BWU85"/>
      <c r="BWV85"/>
      <c r="BWW85"/>
      <c r="BWX85"/>
      <c r="BWY85"/>
      <c r="BWZ85"/>
      <c r="BXA85"/>
      <c r="BXB85"/>
      <c r="BXC85"/>
      <c r="BXD85"/>
      <c r="BXE85"/>
      <c r="BXF85"/>
      <c r="BXG85"/>
      <c r="BXH85"/>
      <c r="BXI85"/>
      <c r="BXJ85"/>
      <c r="BXK85"/>
      <c r="BXL85"/>
      <c r="BXM85"/>
      <c r="BXN85"/>
      <c r="BXO85"/>
      <c r="BXP85"/>
      <c r="BXQ85"/>
      <c r="BXR85"/>
      <c r="BXS85"/>
      <c r="BXT85"/>
      <c r="BXU85"/>
      <c r="BXV85"/>
      <c r="BXW85"/>
      <c r="BXX85"/>
      <c r="BXY85"/>
      <c r="BXZ85"/>
      <c r="BYA85"/>
      <c r="BYB85"/>
      <c r="BYC85"/>
      <c r="BYD85"/>
      <c r="BYE85"/>
      <c r="BYF85"/>
      <c r="BYG85"/>
      <c r="BYH85"/>
      <c r="BYI85"/>
      <c r="BYJ85"/>
      <c r="BYK85"/>
      <c r="BYL85"/>
      <c r="BYM85"/>
      <c r="BYN85"/>
      <c r="BYO85"/>
      <c r="BYP85"/>
      <c r="BYQ85"/>
      <c r="BYR85"/>
      <c r="BYS85"/>
      <c r="BYT85"/>
      <c r="BYU85"/>
      <c r="BYV85"/>
      <c r="BYW85"/>
      <c r="BYX85"/>
      <c r="BYY85"/>
      <c r="BYZ85"/>
      <c r="BZA85"/>
      <c r="BZB85"/>
      <c r="BZC85"/>
      <c r="BZD85"/>
      <c r="BZE85"/>
      <c r="BZF85"/>
      <c r="BZG85"/>
      <c r="BZH85"/>
      <c r="BZI85"/>
      <c r="BZJ85"/>
      <c r="BZK85"/>
      <c r="BZL85"/>
      <c r="BZM85"/>
      <c r="BZN85"/>
      <c r="BZO85"/>
      <c r="BZP85"/>
      <c r="BZQ85"/>
      <c r="BZR85"/>
      <c r="BZS85"/>
      <c r="BZT85"/>
      <c r="BZU85"/>
      <c r="BZV85"/>
      <c r="BZW85"/>
      <c r="BZX85"/>
      <c r="BZY85"/>
      <c r="BZZ85"/>
      <c r="CAA85"/>
      <c r="CAB85"/>
      <c r="CAC85"/>
      <c r="CAD85"/>
      <c r="CAE85"/>
      <c r="CAF85"/>
      <c r="CAG85"/>
      <c r="CAH85"/>
      <c r="CAI85"/>
      <c r="CAJ85"/>
      <c r="CAK85"/>
      <c r="CAL85"/>
      <c r="CAM85"/>
      <c r="CAN85"/>
      <c r="CAO85"/>
      <c r="CAP85"/>
      <c r="CAQ85"/>
      <c r="CAR85"/>
      <c r="CAS85"/>
      <c r="CAT85"/>
      <c r="CAU85"/>
      <c r="CAV85"/>
      <c r="CAW85"/>
      <c r="CAX85"/>
      <c r="CAY85"/>
      <c r="CAZ85"/>
      <c r="CBA85"/>
      <c r="CBB85"/>
      <c r="CBC85"/>
      <c r="CBD85"/>
      <c r="CBE85"/>
      <c r="CBF85"/>
      <c r="CBG85"/>
      <c r="CBH85"/>
      <c r="CBI85"/>
      <c r="CBJ85"/>
      <c r="CBK85"/>
      <c r="CBL85"/>
      <c r="CBM85"/>
      <c r="CBN85"/>
      <c r="CBO85"/>
      <c r="CBP85"/>
      <c r="CBQ85"/>
      <c r="CBR85"/>
      <c r="CBS85"/>
      <c r="CBT85"/>
      <c r="CBU85"/>
      <c r="CBV85"/>
      <c r="CBW85"/>
      <c r="CBX85"/>
      <c r="CBY85"/>
      <c r="CBZ85"/>
      <c r="CCA85"/>
      <c r="CCB85"/>
      <c r="CCC85"/>
      <c r="CCD85"/>
      <c r="CCE85"/>
      <c r="CCF85"/>
      <c r="CCG85"/>
      <c r="CCH85"/>
      <c r="CCI85"/>
      <c r="CCJ85"/>
      <c r="CCK85"/>
      <c r="CCL85"/>
      <c r="CCM85"/>
      <c r="CCN85"/>
      <c r="CCO85"/>
      <c r="CCP85"/>
      <c r="CCQ85"/>
      <c r="CCR85"/>
      <c r="CCS85"/>
      <c r="CCT85"/>
      <c r="CCU85"/>
      <c r="CCV85"/>
      <c r="CCW85"/>
      <c r="CCX85"/>
      <c r="CCY85"/>
      <c r="CCZ85"/>
      <c r="CDA85"/>
      <c r="CDB85"/>
      <c r="CDC85"/>
      <c r="CDD85"/>
      <c r="CDE85"/>
      <c r="CDF85"/>
      <c r="CDG85"/>
      <c r="CDH85"/>
      <c r="CDI85"/>
      <c r="CDJ85"/>
      <c r="CDK85"/>
      <c r="CDL85"/>
      <c r="CDM85"/>
      <c r="CDN85"/>
      <c r="CDO85"/>
      <c r="CDP85"/>
      <c r="CDQ85"/>
      <c r="CDR85"/>
      <c r="CDS85"/>
      <c r="CDT85"/>
      <c r="CDU85"/>
      <c r="CDV85"/>
      <c r="CDW85"/>
      <c r="CDX85"/>
      <c r="CDY85"/>
      <c r="CDZ85"/>
      <c r="CEA85"/>
      <c r="CEB85"/>
      <c r="CEC85"/>
      <c r="CED85"/>
      <c r="CEE85"/>
      <c r="CEF85"/>
      <c r="CEG85"/>
      <c r="CEH85"/>
      <c r="CEI85"/>
      <c r="CEJ85"/>
      <c r="CEK85"/>
      <c r="CEL85"/>
      <c r="CEM85"/>
      <c r="CEN85"/>
      <c r="CEO85"/>
      <c r="CEP85"/>
      <c r="CEQ85"/>
      <c r="CER85"/>
      <c r="CES85"/>
      <c r="CET85"/>
      <c r="CEU85"/>
      <c r="CEV85"/>
      <c r="CEW85"/>
      <c r="CEX85"/>
      <c r="CEY85"/>
      <c r="CEZ85"/>
      <c r="CFA85"/>
      <c r="CFB85"/>
      <c r="CFC85"/>
      <c r="CFD85"/>
      <c r="CFE85"/>
      <c r="CFF85"/>
      <c r="CFG85"/>
      <c r="CFH85"/>
      <c r="CFI85"/>
      <c r="CFJ85"/>
      <c r="CFK85"/>
      <c r="CFL85"/>
      <c r="CFM85"/>
      <c r="CFN85"/>
      <c r="CFO85"/>
      <c r="CFP85"/>
      <c r="CFQ85"/>
      <c r="CFR85"/>
      <c r="CFS85"/>
      <c r="CFT85"/>
      <c r="CFU85"/>
      <c r="CFV85"/>
      <c r="CFW85"/>
      <c r="CFX85"/>
      <c r="CFY85"/>
      <c r="CFZ85"/>
      <c r="CGA85"/>
      <c r="CGB85"/>
      <c r="CGC85"/>
      <c r="CGD85"/>
      <c r="CGE85"/>
      <c r="CGF85"/>
      <c r="CGG85"/>
      <c r="CGH85"/>
      <c r="CGI85"/>
      <c r="CGJ85"/>
      <c r="CGK85"/>
      <c r="CGL85"/>
      <c r="CGM85"/>
      <c r="CGN85"/>
      <c r="CGO85"/>
      <c r="CGP85"/>
      <c r="CGQ85"/>
      <c r="CGR85"/>
      <c r="CGS85"/>
      <c r="CGT85"/>
      <c r="CGU85"/>
      <c r="CGV85"/>
      <c r="CGW85"/>
      <c r="CGX85"/>
      <c r="CGY85"/>
      <c r="CGZ85"/>
      <c r="CHA85"/>
      <c r="CHB85"/>
      <c r="CHC85"/>
      <c r="CHD85"/>
      <c r="CHE85"/>
      <c r="CHF85"/>
      <c r="CHG85"/>
      <c r="CHH85"/>
      <c r="CHI85"/>
      <c r="CHJ85"/>
      <c r="CHK85"/>
      <c r="CHL85"/>
      <c r="CHM85"/>
      <c r="CHN85"/>
      <c r="CHO85"/>
      <c r="CHP85"/>
      <c r="CHQ85"/>
      <c r="CHR85"/>
      <c r="CHS85"/>
      <c r="CHT85"/>
      <c r="CHU85"/>
      <c r="CHV85"/>
      <c r="CHW85"/>
      <c r="CHX85"/>
      <c r="CHY85"/>
      <c r="CHZ85"/>
      <c r="CIA85"/>
      <c r="CIB85"/>
      <c r="CIC85"/>
      <c r="CID85"/>
      <c r="CIE85"/>
      <c r="CIF85"/>
      <c r="CIG85"/>
      <c r="CIH85"/>
      <c r="CII85"/>
      <c r="CIJ85"/>
      <c r="CIK85"/>
      <c r="CIL85"/>
      <c r="CIM85"/>
      <c r="CIN85"/>
      <c r="CIO85"/>
      <c r="CIP85"/>
      <c r="CIQ85"/>
      <c r="CIR85"/>
      <c r="CIS85"/>
      <c r="CIT85"/>
      <c r="CIU85"/>
      <c r="CIV85"/>
      <c r="CIW85"/>
      <c r="CIX85"/>
      <c r="CIY85"/>
      <c r="CIZ85"/>
      <c r="CJA85"/>
      <c r="CJB85"/>
      <c r="CJC85"/>
      <c r="CJD85"/>
      <c r="CJE85"/>
      <c r="CJF85"/>
      <c r="CJG85"/>
      <c r="CJH85"/>
      <c r="CJI85"/>
      <c r="CJJ85"/>
      <c r="CJK85"/>
      <c r="CJL85"/>
      <c r="CJM85"/>
      <c r="CJN85"/>
      <c r="CJO85"/>
      <c r="CJP85"/>
      <c r="CJQ85"/>
      <c r="CJR85"/>
      <c r="CJS85"/>
      <c r="CJT85"/>
      <c r="CJU85"/>
      <c r="CJV85"/>
      <c r="CJW85"/>
      <c r="CJX85"/>
      <c r="CJY85"/>
      <c r="CJZ85"/>
      <c r="CKA85"/>
      <c r="CKB85"/>
      <c r="CKC85"/>
      <c r="CKD85"/>
      <c r="CKE85"/>
      <c r="CKF85"/>
      <c r="CKG85"/>
      <c r="CKH85"/>
      <c r="CKI85"/>
      <c r="CKJ85"/>
      <c r="CKK85"/>
      <c r="CKL85"/>
      <c r="CKM85"/>
      <c r="CKN85"/>
      <c r="CKO85"/>
      <c r="CKP85"/>
      <c r="CKQ85"/>
      <c r="CKR85"/>
      <c r="CKS85"/>
      <c r="CKT85"/>
      <c r="CKU85"/>
      <c r="CKV85"/>
      <c r="CKW85"/>
      <c r="CKX85"/>
      <c r="CKY85"/>
      <c r="CKZ85"/>
      <c r="CLA85"/>
      <c r="CLB85"/>
      <c r="CLC85"/>
      <c r="CLD85"/>
      <c r="CLE85"/>
      <c r="CLF85"/>
      <c r="CLG85"/>
      <c r="CLH85"/>
      <c r="CLI85"/>
      <c r="CLJ85"/>
      <c r="CLK85"/>
      <c r="CLL85"/>
      <c r="CLM85"/>
      <c r="CLN85"/>
      <c r="CLO85"/>
      <c r="CLP85"/>
      <c r="CLQ85"/>
      <c r="CLR85"/>
      <c r="CLS85"/>
      <c r="CLT85"/>
      <c r="CLU85"/>
      <c r="CLV85"/>
      <c r="CLW85"/>
      <c r="CLX85"/>
      <c r="CLY85"/>
      <c r="CLZ85"/>
      <c r="CMA85"/>
      <c r="CMB85"/>
      <c r="CMC85"/>
      <c r="CMD85"/>
      <c r="CME85"/>
      <c r="CMF85"/>
      <c r="CMG85"/>
      <c r="CMH85"/>
      <c r="CMI85"/>
      <c r="CMJ85"/>
      <c r="CMK85"/>
      <c r="CML85"/>
      <c r="CMM85"/>
      <c r="CMN85"/>
      <c r="CMO85"/>
      <c r="CMP85"/>
      <c r="CMQ85"/>
      <c r="CMR85"/>
      <c r="CMS85"/>
      <c r="CMT85"/>
      <c r="CMU85"/>
      <c r="CMV85"/>
      <c r="CMW85"/>
      <c r="CMX85"/>
      <c r="CMY85"/>
      <c r="CMZ85"/>
      <c r="CNA85"/>
      <c r="CNB85"/>
      <c r="CNC85"/>
      <c r="CND85"/>
      <c r="CNE85"/>
      <c r="CNF85"/>
      <c r="CNG85"/>
      <c r="CNH85"/>
      <c r="CNI85"/>
      <c r="CNJ85"/>
      <c r="CNK85"/>
      <c r="CNL85"/>
      <c r="CNM85"/>
      <c r="CNN85"/>
      <c r="CNO85"/>
      <c r="CNP85"/>
      <c r="CNQ85"/>
      <c r="CNR85"/>
      <c r="CNS85"/>
      <c r="CNT85"/>
      <c r="CNU85"/>
      <c r="CNV85"/>
      <c r="CNW85"/>
      <c r="CNX85"/>
      <c r="CNY85"/>
      <c r="CNZ85"/>
      <c r="COA85"/>
      <c r="COB85"/>
      <c r="COC85"/>
      <c r="COD85"/>
      <c r="COE85"/>
      <c r="COF85"/>
      <c r="COG85"/>
      <c r="COH85"/>
      <c r="COI85"/>
      <c r="COJ85"/>
      <c r="COK85"/>
      <c r="COL85"/>
      <c r="COM85"/>
      <c r="CON85"/>
      <c r="COO85"/>
      <c r="COP85"/>
      <c r="COQ85"/>
      <c r="COR85"/>
      <c r="COS85"/>
      <c r="COT85"/>
      <c r="COU85"/>
      <c r="COV85"/>
      <c r="COW85"/>
      <c r="COX85"/>
      <c r="COY85"/>
      <c r="COZ85"/>
      <c r="CPA85"/>
      <c r="CPB85"/>
      <c r="CPC85"/>
      <c r="CPD85"/>
      <c r="CPE85"/>
      <c r="CPF85"/>
      <c r="CPG85"/>
      <c r="CPH85"/>
      <c r="CPI85"/>
      <c r="CPJ85"/>
      <c r="CPK85"/>
      <c r="CPL85"/>
      <c r="CPM85"/>
      <c r="CPN85"/>
      <c r="CPO85"/>
      <c r="CPP85"/>
      <c r="CPQ85"/>
      <c r="CPR85"/>
      <c r="CPS85"/>
      <c r="CPT85"/>
      <c r="CPU85"/>
      <c r="CPV85"/>
      <c r="CPW85"/>
      <c r="CPX85"/>
      <c r="CPY85"/>
      <c r="CPZ85"/>
      <c r="CQA85"/>
      <c r="CQB85"/>
      <c r="CQC85"/>
      <c r="CQD85"/>
      <c r="CQE85"/>
      <c r="CQF85"/>
      <c r="CQG85"/>
      <c r="CQH85"/>
      <c r="CQI85"/>
      <c r="CQJ85"/>
      <c r="CQK85"/>
      <c r="CQL85"/>
      <c r="CQM85"/>
      <c r="CQN85"/>
      <c r="CQO85"/>
      <c r="CQP85"/>
      <c r="CQQ85"/>
      <c r="CQR85"/>
      <c r="CQS85"/>
      <c r="CQT85"/>
      <c r="CQU85"/>
      <c r="CQV85"/>
      <c r="CQW85"/>
      <c r="CQX85"/>
      <c r="CQY85"/>
      <c r="CQZ85"/>
      <c r="CRA85"/>
      <c r="CRB85"/>
      <c r="CRC85"/>
      <c r="CRD85"/>
      <c r="CRE85"/>
      <c r="CRF85"/>
      <c r="CRG85"/>
      <c r="CRH85"/>
      <c r="CRI85"/>
      <c r="CRJ85"/>
      <c r="CRK85"/>
      <c r="CRL85"/>
      <c r="CRM85"/>
      <c r="CRN85"/>
      <c r="CRO85"/>
      <c r="CRP85"/>
      <c r="CRQ85"/>
      <c r="CRR85"/>
      <c r="CRS85"/>
      <c r="CRT85"/>
      <c r="CRU85"/>
      <c r="CRV85"/>
      <c r="CRW85"/>
      <c r="CRX85"/>
      <c r="CRY85"/>
      <c r="CRZ85"/>
      <c r="CSA85"/>
      <c r="CSB85"/>
      <c r="CSC85"/>
      <c r="CSD85"/>
      <c r="CSE85"/>
      <c r="CSF85"/>
      <c r="CSG85"/>
      <c r="CSH85"/>
      <c r="CSI85"/>
      <c r="CSJ85"/>
      <c r="CSK85"/>
      <c r="CSL85"/>
      <c r="CSM85"/>
      <c r="CSN85"/>
      <c r="CSO85"/>
      <c r="CSP85"/>
      <c r="CSQ85"/>
      <c r="CSR85"/>
      <c r="CSS85"/>
      <c r="CST85"/>
      <c r="CSU85"/>
      <c r="CSV85"/>
      <c r="CSW85"/>
      <c r="CSX85"/>
      <c r="CSY85"/>
      <c r="CSZ85"/>
      <c r="CTA85"/>
      <c r="CTB85"/>
      <c r="CTC85"/>
      <c r="CTD85"/>
      <c r="CTE85"/>
      <c r="CTF85"/>
      <c r="CTG85"/>
      <c r="CTH85"/>
      <c r="CTI85"/>
      <c r="CTJ85"/>
      <c r="CTK85"/>
      <c r="CTL85"/>
      <c r="CTM85"/>
      <c r="CTN85"/>
      <c r="CTO85"/>
      <c r="CTP85"/>
      <c r="CTQ85"/>
      <c r="CTR85"/>
      <c r="CTS85"/>
      <c r="CTT85"/>
      <c r="CTU85"/>
      <c r="CTV85"/>
      <c r="CTW85"/>
      <c r="CTX85"/>
      <c r="CTY85"/>
      <c r="CTZ85"/>
      <c r="CUA85"/>
      <c r="CUB85"/>
      <c r="CUC85"/>
      <c r="CUD85"/>
      <c r="CUE85"/>
      <c r="CUF85"/>
      <c r="CUG85"/>
      <c r="CUH85"/>
      <c r="CUI85"/>
      <c r="CUJ85"/>
      <c r="CUK85"/>
      <c r="CUL85"/>
      <c r="CUM85"/>
      <c r="CUN85"/>
      <c r="CUO85"/>
      <c r="CUP85"/>
      <c r="CUQ85"/>
      <c r="CUR85"/>
      <c r="CUS85"/>
      <c r="CUT85"/>
      <c r="CUU85"/>
      <c r="CUV85"/>
      <c r="CUW85"/>
      <c r="CUX85"/>
      <c r="CUY85"/>
      <c r="CUZ85"/>
      <c r="CVA85"/>
      <c r="CVB85"/>
      <c r="CVC85"/>
      <c r="CVD85"/>
      <c r="CVE85"/>
      <c r="CVF85"/>
      <c r="CVG85"/>
      <c r="CVH85"/>
      <c r="CVI85"/>
      <c r="CVJ85"/>
      <c r="CVK85"/>
      <c r="CVL85"/>
      <c r="CVM85"/>
      <c r="CVN85"/>
      <c r="CVO85"/>
      <c r="CVP85"/>
      <c r="CVQ85"/>
      <c r="CVR85"/>
      <c r="CVS85"/>
      <c r="CVT85"/>
      <c r="CVU85"/>
      <c r="CVV85"/>
      <c r="CVW85"/>
      <c r="CVX85"/>
      <c r="CVY85"/>
      <c r="CVZ85"/>
      <c r="CWA85"/>
      <c r="CWB85"/>
      <c r="CWC85"/>
      <c r="CWD85"/>
      <c r="CWE85"/>
      <c r="CWF85"/>
      <c r="CWG85"/>
      <c r="CWH85"/>
      <c r="CWI85"/>
      <c r="CWJ85"/>
      <c r="CWK85"/>
      <c r="CWL85"/>
      <c r="CWM85"/>
      <c r="CWN85"/>
      <c r="CWO85"/>
      <c r="CWP85"/>
      <c r="CWQ85"/>
      <c r="CWR85"/>
      <c r="CWS85"/>
      <c r="CWT85"/>
      <c r="CWU85"/>
      <c r="CWV85"/>
      <c r="CWW85"/>
      <c r="CWX85"/>
      <c r="CWY85"/>
      <c r="CWZ85"/>
      <c r="CXA85"/>
      <c r="CXB85"/>
      <c r="CXC85"/>
      <c r="CXD85"/>
      <c r="CXE85"/>
      <c r="CXF85"/>
      <c r="CXG85"/>
      <c r="CXH85"/>
      <c r="CXI85"/>
      <c r="CXJ85"/>
      <c r="CXK85"/>
      <c r="CXL85"/>
      <c r="CXM85"/>
      <c r="CXN85"/>
      <c r="CXO85"/>
      <c r="CXP85"/>
      <c r="CXQ85"/>
      <c r="CXR85"/>
      <c r="CXS85"/>
      <c r="CXT85"/>
      <c r="CXU85"/>
      <c r="CXV85"/>
      <c r="CXW85"/>
      <c r="CXX85"/>
      <c r="CXY85"/>
      <c r="CXZ85"/>
      <c r="CYA85"/>
      <c r="CYB85"/>
      <c r="CYC85"/>
      <c r="CYD85"/>
      <c r="CYE85"/>
      <c r="CYF85"/>
      <c r="CYG85"/>
      <c r="CYH85"/>
      <c r="CYI85"/>
      <c r="CYJ85"/>
      <c r="CYK85"/>
      <c r="CYL85"/>
      <c r="CYM85"/>
      <c r="CYN85"/>
      <c r="CYO85"/>
      <c r="CYP85"/>
      <c r="CYQ85"/>
      <c r="CYR85"/>
      <c r="CYS85"/>
      <c r="CYT85"/>
      <c r="CYU85"/>
      <c r="CYV85"/>
      <c r="CYW85"/>
      <c r="CYX85"/>
      <c r="CYY85"/>
      <c r="CYZ85"/>
      <c r="CZA85"/>
      <c r="CZB85"/>
      <c r="CZC85"/>
      <c r="CZD85"/>
      <c r="CZE85"/>
      <c r="CZF85"/>
      <c r="CZG85"/>
      <c r="CZH85"/>
      <c r="CZI85"/>
      <c r="CZJ85"/>
      <c r="CZK85"/>
      <c r="CZL85"/>
      <c r="CZM85"/>
      <c r="CZN85"/>
      <c r="CZO85"/>
      <c r="CZP85"/>
      <c r="CZQ85"/>
      <c r="CZR85"/>
      <c r="CZS85"/>
      <c r="CZT85"/>
      <c r="CZU85"/>
      <c r="CZV85"/>
      <c r="CZW85"/>
      <c r="CZX85"/>
      <c r="CZY85"/>
      <c r="CZZ85"/>
      <c r="DAA85"/>
      <c r="DAB85"/>
      <c r="DAC85"/>
      <c r="DAD85"/>
      <c r="DAE85"/>
      <c r="DAF85"/>
      <c r="DAG85"/>
      <c r="DAH85"/>
      <c r="DAI85"/>
      <c r="DAJ85"/>
      <c r="DAK85"/>
      <c r="DAL85"/>
      <c r="DAM85"/>
      <c r="DAN85"/>
      <c r="DAO85"/>
      <c r="DAP85"/>
      <c r="DAQ85"/>
      <c r="DAR85"/>
      <c r="DAS85"/>
      <c r="DAT85"/>
      <c r="DAU85"/>
      <c r="DAV85"/>
      <c r="DAW85"/>
      <c r="DAX85"/>
      <c r="DAY85"/>
      <c r="DAZ85"/>
      <c r="DBA85"/>
      <c r="DBB85"/>
      <c r="DBC85"/>
      <c r="DBD85"/>
      <c r="DBE85"/>
      <c r="DBF85"/>
      <c r="DBG85"/>
      <c r="DBH85"/>
      <c r="DBI85"/>
      <c r="DBJ85"/>
      <c r="DBK85"/>
      <c r="DBL85"/>
      <c r="DBM85"/>
      <c r="DBN85"/>
      <c r="DBO85"/>
      <c r="DBP85"/>
      <c r="DBQ85"/>
      <c r="DBR85"/>
      <c r="DBS85"/>
      <c r="DBT85"/>
      <c r="DBU85"/>
      <c r="DBV85"/>
      <c r="DBW85"/>
      <c r="DBX85"/>
      <c r="DBY85"/>
      <c r="DBZ85"/>
      <c r="DCA85"/>
      <c r="DCB85"/>
      <c r="DCC85"/>
      <c r="DCD85"/>
      <c r="DCE85"/>
      <c r="DCF85"/>
      <c r="DCG85"/>
      <c r="DCH85"/>
      <c r="DCI85"/>
      <c r="DCJ85"/>
      <c r="DCK85"/>
      <c r="DCL85"/>
      <c r="DCM85"/>
      <c r="DCN85"/>
      <c r="DCO85"/>
      <c r="DCP85"/>
      <c r="DCQ85"/>
      <c r="DCR85"/>
      <c r="DCS85"/>
      <c r="DCT85"/>
      <c r="DCU85"/>
      <c r="DCV85"/>
      <c r="DCW85"/>
      <c r="DCX85"/>
      <c r="DCY85"/>
      <c r="DCZ85"/>
      <c r="DDA85"/>
      <c r="DDB85"/>
      <c r="DDC85"/>
      <c r="DDD85"/>
      <c r="DDE85"/>
      <c r="DDF85"/>
      <c r="DDG85"/>
      <c r="DDH85"/>
      <c r="DDI85"/>
      <c r="DDJ85"/>
      <c r="DDK85"/>
      <c r="DDL85"/>
      <c r="DDM85"/>
      <c r="DDN85"/>
      <c r="DDO85"/>
      <c r="DDP85"/>
      <c r="DDQ85"/>
      <c r="DDR85"/>
      <c r="DDS85"/>
      <c r="DDT85"/>
      <c r="DDU85"/>
      <c r="DDV85"/>
      <c r="DDW85"/>
      <c r="DDX85"/>
      <c r="DDY85"/>
      <c r="DDZ85"/>
      <c r="DEA85"/>
      <c r="DEB85"/>
      <c r="DEC85"/>
      <c r="DED85"/>
      <c r="DEE85"/>
      <c r="DEF85"/>
      <c r="DEG85"/>
      <c r="DEH85"/>
      <c r="DEI85"/>
      <c r="DEJ85"/>
      <c r="DEK85"/>
      <c r="DEL85"/>
      <c r="DEM85"/>
      <c r="DEN85"/>
      <c r="DEO85"/>
      <c r="DEP85"/>
      <c r="DEQ85"/>
      <c r="DER85"/>
      <c r="DES85"/>
      <c r="DET85"/>
      <c r="DEU85"/>
      <c r="DEV85"/>
      <c r="DEW85"/>
      <c r="DEX85"/>
      <c r="DEY85"/>
      <c r="DEZ85"/>
      <c r="DFA85"/>
      <c r="DFB85"/>
      <c r="DFC85"/>
      <c r="DFD85"/>
      <c r="DFE85"/>
      <c r="DFF85"/>
      <c r="DFG85"/>
      <c r="DFH85"/>
      <c r="DFI85"/>
      <c r="DFJ85"/>
      <c r="DFK85"/>
      <c r="DFL85"/>
      <c r="DFM85"/>
      <c r="DFN85"/>
      <c r="DFO85"/>
      <c r="DFP85"/>
      <c r="DFQ85"/>
      <c r="DFR85"/>
      <c r="DFS85"/>
      <c r="DFT85"/>
      <c r="DFU85"/>
      <c r="DFV85"/>
      <c r="DFW85"/>
      <c r="DFX85"/>
      <c r="DFY85"/>
      <c r="DFZ85"/>
      <c r="DGA85"/>
      <c r="DGB85"/>
      <c r="DGC85"/>
      <c r="DGD85"/>
      <c r="DGE85"/>
      <c r="DGF85"/>
      <c r="DGG85"/>
      <c r="DGH85"/>
      <c r="DGI85"/>
      <c r="DGJ85"/>
      <c r="DGK85"/>
      <c r="DGL85"/>
      <c r="DGM85"/>
      <c r="DGN85"/>
      <c r="DGO85"/>
      <c r="DGP85"/>
      <c r="DGQ85"/>
      <c r="DGR85"/>
      <c r="DGS85"/>
      <c r="DGT85"/>
      <c r="DGU85"/>
      <c r="DGV85"/>
      <c r="DGW85"/>
      <c r="DGX85"/>
      <c r="DGY85"/>
      <c r="DGZ85"/>
      <c r="DHA85"/>
      <c r="DHB85"/>
      <c r="DHC85"/>
      <c r="DHD85"/>
      <c r="DHE85"/>
      <c r="DHF85"/>
      <c r="DHG85"/>
      <c r="DHH85"/>
      <c r="DHI85"/>
      <c r="DHJ85"/>
      <c r="DHK85"/>
      <c r="DHL85"/>
      <c r="DHM85"/>
      <c r="DHN85"/>
      <c r="DHO85"/>
      <c r="DHP85"/>
      <c r="DHQ85"/>
      <c r="DHR85"/>
      <c r="DHS85"/>
      <c r="DHT85"/>
      <c r="DHU85"/>
      <c r="DHV85"/>
      <c r="DHW85"/>
      <c r="DHX85"/>
      <c r="DHY85"/>
      <c r="DHZ85"/>
      <c r="DIA85"/>
      <c r="DIB85"/>
      <c r="DIC85"/>
      <c r="DID85"/>
      <c r="DIE85"/>
      <c r="DIF85"/>
      <c r="DIG85"/>
      <c r="DIH85"/>
      <c r="DII85"/>
      <c r="DIJ85"/>
      <c r="DIK85"/>
      <c r="DIL85"/>
      <c r="DIM85"/>
      <c r="DIN85"/>
      <c r="DIO85"/>
      <c r="DIP85"/>
      <c r="DIQ85"/>
      <c r="DIR85"/>
      <c r="DIS85"/>
      <c r="DIT85"/>
      <c r="DIU85"/>
      <c r="DIV85"/>
      <c r="DIW85"/>
      <c r="DIX85"/>
      <c r="DIY85"/>
      <c r="DIZ85"/>
      <c r="DJA85"/>
      <c r="DJB85"/>
      <c r="DJC85"/>
      <c r="DJD85"/>
      <c r="DJE85"/>
      <c r="DJF85"/>
      <c r="DJG85"/>
      <c r="DJH85"/>
      <c r="DJI85"/>
      <c r="DJJ85"/>
      <c r="DJK85"/>
      <c r="DJL85"/>
      <c r="DJM85"/>
      <c r="DJN85"/>
      <c r="DJO85"/>
      <c r="DJP85"/>
      <c r="DJQ85"/>
      <c r="DJR85"/>
      <c r="DJS85"/>
      <c r="DJT85"/>
      <c r="DJU85"/>
      <c r="DJV85"/>
      <c r="DJW85"/>
      <c r="DJX85"/>
      <c r="DJY85"/>
      <c r="DJZ85"/>
      <c r="DKA85"/>
      <c r="DKB85"/>
      <c r="DKC85"/>
      <c r="DKD85"/>
      <c r="DKE85"/>
      <c r="DKF85"/>
      <c r="DKG85"/>
      <c r="DKH85"/>
      <c r="DKI85"/>
      <c r="DKJ85"/>
      <c r="DKK85"/>
      <c r="DKL85"/>
      <c r="DKM85"/>
      <c r="DKN85"/>
      <c r="DKO85"/>
      <c r="DKP85"/>
      <c r="DKQ85"/>
      <c r="DKR85"/>
      <c r="DKS85"/>
      <c r="DKT85"/>
      <c r="DKU85"/>
      <c r="DKV85"/>
      <c r="DKW85"/>
      <c r="DKX85"/>
      <c r="DKY85"/>
      <c r="DKZ85"/>
      <c r="DLA85"/>
      <c r="DLB85"/>
      <c r="DLC85"/>
      <c r="DLD85"/>
      <c r="DLE85"/>
      <c r="DLF85"/>
      <c r="DLG85"/>
      <c r="DLH85"/>
      <c r="DLI85"/>
      <c r="DLJ85"/>
      <c r="DLK85"/>
      <c r="DLL85"/>
      <c r="DLM85"/>
      <c r="DLN85"/>
      <c r="DLO85"/>
      <c r="DLP85"/>
      <c r="DLQ85"/>
      <c r="DLR85"/>
      <c r="DLS85"/>
      <c r="DLT85"/>
      <c r="DLU85"/>
      <c r="DLV85"/>
      <c r="DLW85"/>
      <c r="DLX85"/>
      <c r="DLY85"/>
      <c r="DLZ85"/>
      <c r="DMA85"/>
      <c r="DMB85"/>
      <c r="DMC85"/>
      <c r="DMD85"/>
      <c r="DME85"/>
      <c r="DMF85"/>
      <c r="DMG85"/>
      <c r="DMH85"/>
      <c r="DMI85"/>
      <c r="DMJ85"/>
      <c r="DMK85"/>
      <c r="DML85"/>
      <c r="DMM85"/>
      <c r="DMN85"/>
      <c r="DMO85"/>
      <c r="DMP85"/>
      <c r="DMQ85"/>
      <c r="DMR85"/>
      <c r="DMS85"/>
      <c r="DMT85"/>
      <c r="DMU85"/>
      <c r="DMV85"/>
      <c r="DMW85"/>
      <c r="DMX85"/>
      <c r="DMY85"/>
      <c r="DMZ85"/>
      <c r="DNA85"/>
      <c r="DNB85"/>
      <c r="DNC85"/>
      <c r="DND85"/>
      <c r="DNE85"/>
      <c r="DNF85"/>
      <c r="DNG85"/>
      <c r="DNH85"/>
      <c r="DNI85"/>
      <c r="DNJ85"/>
      <c r="DNK85"/>
      <c r="DNL85"/>
      <c r="DNM85"/>
      <c r="DNN85"/>
      <c r="DNO85"/>
      <c r="DNP85"/>
      <c r="DNQ85"/>
      <c r="DNR85"/>
      <c r="DNS85"/>
      <c r="DNT85"/>
      <c r="DNU85"/>
      <c r="DNV85"/>
      <c r="DNW85"/>
      <c r="DNX85"/>
      <c r="DNY85"/>
      <c r="DNZ85"/>
      <c r="DOA85"/>
      <c r="DOB85"/>
      <c r="DOC85"/>
      <c r="DOD85"/>
      <c r="DOE85"/>
      <c r="DOF85"/>
      <c r="DOG85"/>
      <c r="DOH85"/>
      <c r="DOI85"/>
      <c r="DOJ85"/>
      <c r="DOK85"/>
      <c r="DOL85"/>
      <c r="DOM85"/>
      <c r="DON85"/>
      <c r="DOO85"/>
      <c r="DOP85"/>
      <c r="DOQ85"/>
      <c r="DOR85"/>
      <c r="DOS85"/>
      <c r="DOT85"/>
      <c r="DOU85"/>
      <c r="DOV85"/>
      <c r="DOW85"/>
      <c r="DOX85"/>
      <c r="DOY85"/>
      <c r="DOZ85"/>
      <c r="DPA85"/>
      <c r="DPB85"/>
      <c r="DPC85"/>
      <c r="DPD85"/>
      <c r="DPE85"/>
      <c r="DPF85"/>
      <c r="DPG85"/>
      <c r="DPH85"/>
      <c r="DPI85"/>
      <c r="DPJ85"/>
      <c r="DPK85"/>
      <c r="DPL85"/>
      <c r="DPM85"/>
      <c r="DPN85"/>
      <c r="DPO85"/>
      <c r="DPP85"/>
      <c r="DPQ85"/>
      <c r="DPR85"/>
      <c r="DPS85"/>
      <c r="DPT85"/>
      <c r="DPU85"/>
      <c r="DPV85"/>
      <c r="DPW85"/>
      <c r="DPX85"/>
      <c r="DPY85"/>
      <c r="DPZ85"/>
      <c r="DQA85"/>
      <c r="DQB85"/>
      <c r="DQC85"/>
      <c r="DQD85"/>
      <c r="DQE85"/>
      <c r="DQF85"/>
      <c r="DQG85"/>
      <c r="DQH85"/>
      <c r="DQI85"/>
      <c r="DQJ85"/>
      <c r="DQK85"/>
      <c r="DQL85"/>
      <c r="DQM85"/>
      <c r="DQN85"/>
      <c r="DQO85"/>
      <c r="DQP85"/>
      <c r="DQQ85"/>
      <c r="DQR85"/>
      <c r="DQS85"/>
      <c r="DQT85"/>
      <c r="DQU85"/>
      <c r="DQV85"/>
      <c r="DQW85"/>
      <c r="DQX85"/>
      <c r="DQY85"/>
      <c r="DQZ85"/>
      <c r="DRA85"/>
      <c r="DRB85"/>
      <c r="DRC85"/>
      <c r="DRD85"/>
      <c r="DRE85"/>
      <c r="DRF85"/>
      <c r="DRG85"/>
      <c r="DRH85"/>
      <c r="DRI85"/>
      <c r="DRJ85"/>
      <c r="DRK85"/>
      <c r="DRL85"/>
      <c r="DRM85"/>
      <c r="DRN85"/>
      <c r="DRO85"/>
      <c r="DRP85"/>
      <c r="DRQ85"/>
      <c r="DRR85"/>
      <c r="DRS85"/>
      <c r="DRT85"/>
      <c r="DRU85"/>
      <c r="DRV85"/>
      <c r="DRW85"/>
      <c r="DRX85"/>
      <c r="DRY85"/>
      <c r="DRZ85"/>
      <c r="DSA85"/>
      <c r="DSB85"/>
      <c r="DSC85"/>
      <c r="DSD85"/>
      <c r="DSE85"/>
      <c r="DSF85"/>
      <c r="DSG85"/>
      <c r="DSH85"/>
      <c r="DSI85"/>
      <c r="DSJ85"/>
      <c r="DSK85"/>
      <c r="DSL85"/>
      <c r="DSM85"/>
      <c r="DSN85"/>
      <c r="DSO85"/>
      <c r="DSP85"/>
      <c r="DSQ85"/>
      <c r="DSR85"/>
      <c r="DSS85"/>
      <c r="DST85"/>
      <c r="DSU85"/>
      <c r="DSV85"/>
      <c r="DSW85"/>
      <c r="DSX85"/>
      <c r="DSY85"/>
      <c r="DSZ85"/>
      <c r="DTA85"/>
      <c r="DTB85"/>
      <c r="DTC85"/>
      <c r="DTD85"/>
      <c r="DTE85"/>
      <c r="DTF85"/>
      <c r="DTG85"/>
      <c r="DTH85"/>
      <c r="DTI85"/>
      <c r="DTJ85"/>
      <c r="DTK85"/>
      <c r="DTL85"/>
      <c r="DTM85"/>
      <c r="DTN85"/>
      <c r="DTO85"/>
      <c r="DTP85"/>
      <c r="DTQ85"/>
      <c r="DTR85"/>
      <c r="DTS85"/>
      <c r="DTT85"/>
      <c r="DTU85"/>
      <c r="DTV85"/>
      <c r="DTW85"/>
      <c r="DTX85"/>
      <c r="DTY85"/>
      <c r="DTZ85"/>
      <c r="DUA85"/>
      <c r="DUB85"/>
      <c r="DUC85"/>
      <c r="DUD85"/>
      <c r="DUE85"/>
      <c r="DUF85"/>
      <c r="DUG85"/>
      <c r="DUH85"/>
      <c r="DUI85"/>
      <c r="DUJ85"/>
      <c r="DUK85"/>
      <c r="DUL85"/>
      <c r="DUM85"/>
      <c r="DUN85"/>
      <c r="DUO85"/>
      <c r="DUP85"/>
      <c r="DUQ85"/>
      <c r="DUR85"/>
      <c r="DUS85"/>
      <c r="DUT85"/>
      <c r="DUU85"/>
      <c r="DUV85"/>
      <c r="DUW85"/>
      <c r="DUX85"/>
      <c r="DUY85"/>
      <c r="DUZ85"/>
      <c r="DVA85"/>
      <c r="DVB85"/>
      <c r="DVC85"/>
      <c r="DVD85"/>
      <c r="DVE85"/>
      <c r="DVF85"/>
      <c r="DVG85"/>
      <c r="DVH85"/>
      <c r="DVI85"/>
      <c r="DVJ85"/>
      <c r="DVK85"/>
      <c r="DVL85"/>
      <c r="DVM85"/>
      <c r="DVN85"/>
      <c r="DVO85"/>
      <c r="DVP85"/>
      <c r="DVQ85"/>
      <c r="DVR85"/>
      <c r="DVS85"/>
      <c r="DVT85"/>
      <c r="DVU85"/>
      <c r="DVV85"/>
      <c r="DVW85"/>
      <c r="DVX85"/>
      <c r="DVY85"/>
      <c r="DVZ85"/>
      <c r="DWA85"/>
      <c r="DWB85"/>
      <c r="DWC85"/>
      <c r="DWD85"/>
      <c r="DWE85"/>
      <c r="DWF85"/>
      <c r="DWG85"/>
      <c r="DWH85"/>
      <c r="DWI85"/>
      <c r="DWJ85"/>
      <c r="DWK85"/>
      <c r="DWL85"/>
      <c r="DWM85"/>
      <c r="DWN85"/>
      <c r="DWO85"/>
      <c r="DWP85"/>
      <c r="DWQ85"/>
      <c r="DWR85"/>
      <c r="DWS85"/>
      <c r="DWT85"/>
      <c r="DWU85"/>
      <c r="DWV85"/>
      <c r="DWW85"/>
      <c r="DWX85"/>
      <c r="DWY85"/>
      <c r="DWZ85"/>
      <c r="DXA85"/>
      <c r="DXB85"/>
      <c r="DXC85"/>
      <c r="DXD85"/>
      <c r="DXE85"/>
      <c r="DXF85"/>
      <c r="DXG85"/>
      <c r="DXH85"/>
      <c r="DXI85"/>
      <c r="DXJ85"/>
      <c r="DXK85"/>
      <c r="DXL85"/>
      <c r="DXM85"/>
      <c r="DXN85"/>
      <c r="DXO85"/>
      <c r="DXP85"/>
      <c r="DXQ85"/>
      <c r="DXR85"/>
      <c r="DXS85"/>
      <c r="DXT85"/>
      <c r="DXU85"/>
      <c r="DXV85"/>
      <c r="DXW85"/>
      <c r="DXX85"/>
      <c r="DXY85"/>
      <c r="DXZ85"/>
      <c r="DYA85"/>
      <c r="DYB85"/>
      <c r="DYC85"/>
      <c r="DYD85"/>
      <c r="DYE85"/>
      <c r="DYF85"/>
      <c r="DYG85"/>
      <c r="DYH85"/>
      <c r="DYI85"/>
      <c r="DYJ85"/>
      <c r="DYK85"/>
      <c r="DYL85"/>
      <c r="DYM85"/>
      <c r="DYN85"/>
      <c r="DYO85"/>
      <c r="DYP85"/>
      <c r="DYQ85"/>
      <c r="DYR85"/>
      <c r="DYS85"/>
      <c r="DYT85"/>
      <c r="DYU85"/>
      <c r="DYV85"/>
      <c r="DYW85"/>
      <c r="DYX85"/>
      <c r="DYY85"/>
      <c r="DYZ85"/>
      <c r="DZA85"/>
      <c r="DZB85"/>
      <c r="DZC85"/>
      <c r="DZD85"/>
      <c r="DZE85"/>
      <c r="DZF85"/>
      <c r="DZG85"/>
      <c r="DZH85"/>
      <c r="DZI85"/>
      <c r="DZJ85"/>
      <c r="DZK85"/>
      <c r="DZL85"/>
      <c r="DZM85"/>
      <c r="DZN85"/>
      <c r="DZO85"/>
      <c r="DZP85"/>
      <c r="DZQ85"/>
      <c r="DZR85"/>
      <c r="DZS85"/>
      <c r="DZT85"/>
      <c r="DZU85"/>
      <c r="DZV85"/>
      <c r="DZW85"/>
      <c r="DZX85"/>
      <c r="DZY85"/>
      <c r="DZZ85"/>
      <c r="EAA85"/>
      <c r="EAB85"/>
      <c r="EAC85"/>
      <c r="EAD85"/>
      <c r="EAE85"/>
      <c r="EAF85"/>
      <c r="EAG85"/>
      <c r="EAH85"/>
      <c r="EAI85"/>
      <c r="EAJ85"/>
      <c r="EAK85"/>
      <c r="EAL85"/>
      <c r="EAM85"/>
      <c r="EAN85"/>
      <c r="EAO85"/>
      <c r="EAP85"/>
      <c r="EAQ85"/>
      <c r="EAR85"/>
      <c r="EAS85"/>
      <c r="EAT85"/>
      <c r="EAU85"/>
      <c r="EAV85"/>
      <c r="EAW85"/>
      <c r="EAX85"/>
      <c r="EAY85"/>
      <c r="EAZ85"/>
      <c r="EBA85"/>
      <c r="EBB85"/>
      <c r="EBC85"/>
      <c r="EBD85"/>
      <c r="EBE85"/>
      <c r="EBF85"/>
      <c r="EBG85"/>
      <c r="EBH85"/>
      <c r="EBI85"/>
      <c r="EBJ85"/>
      <c r="EBK85"/>
      <c r="EBL85"/>
      <c r="EBM85"/>
      <c r="EBN85"/>
      <c r="EBO85"/>
      <c r="EBP85"/>
      <c r="EBQ85"/>
      <c r="EBR85"/>
      <c r="EBS85"/>
      <c r="EBT85"/>
      <c r="EBU85"/>
      <c r="EBV85"/>
      <c r="EBW85"/>
      <c r="EBX85"/>
      <c r="EBY85"/>
      <c r="EBZ85"/>
      <c r="ECA85"/>
      <c r="ECB85"/>
      <c r="ECC85"/>
      <c r="ECD85"/>
      <c r="ECE85"/>
      <c r="ECF85"/>
      <c r="ECG85"/>
      <c r="ECH85"/>
      <c r="ECI85"/>
      <c r="ECJ85"/>
      <c r="ECK85"/>
      <c r="ECL85"/>
      <c r="ECM85"/>
      <c r="ECN85"/>
      <c r="ECO85"/>
      <c r="ECP85"/>
      <c r="ECQ85"/>
      <c r="ECR85"/>
      <c r="ECS85"/>
      <c r="ECT85"/>
      <c r="ECU85"/>
      <c r="ECV85"/>
      <c r="ECW85"/>
      <c r="ECX85"/>
      <c r="ECY85"/>
      <c r="ECZ85"/>
      <c r="EDA85"/>
      <c r="EDB85"/>
      <c r="EDC85"/>
      <c r="EDD85"/>
      <c r="EDE85"/>
      <c r="EDF85"/>
      <c r="EDG85"/>
      <c r="EDH85"/>
      <c r="EDI85"/>
      <c r="EDJ85"/>
      <c r="EDK85"/>
      <c r="EDL85"/>
      <c r="EDM85"/>
      <c r="EDN85"/>
      <c r="EDO85"/>
      <c r="EDP85"/>
      <c r="EDQ85"/>
      <c r="EDR85"/>
      <c r="EDS85"/>
      <c r="EDT85"/>
      <c r="EDU85"/>
      <c r="EDV85"/>
      <c r="EDW85"/>
      <c r="EDX85"/>
      <c r="EDY85"/>
      <c r="EDZ85"/>
      <c r="EEA85"/>
      <c r="EEB85"/>
      <c r="EEC85"/>
      <c r="EED85"/>
      <c r="EEE85"/>
      <c r="EEF85"/>
      <c r="EEG85"/>
      <c r="EEH85"/>
      <c r="EEI85"/>
      <c r="EEJ85"/>
      <c r="EEK85"/>
      <c r="EEL85"/>
      <c r="EEM85"/>
      <c r="EEN85"/>
      <c r="EEO85"/>
      <c r="EEP85"/>
      <c r="EEQ85"/>
      <c r="EER85"/>
      <c r="EES85"/>
      <c r="EET85"/>
      <c r="EEU85"/>
      <c r="EEV85"/>
      <c r="EEW85"/>
      <c r="EEX85"/>
      <c r="EEY85"/>
      <c r="EEZ85"/>
      <c r="EFA85"/>
      <c r="EFB85"/>
      <c r="EFC85"/>
      <c r="EFD85"/>
      <c r="EFE85"/>
      <c r="EFF85"/>
      <c r="EFG85"/>
      <c r="EFH85"/>
      <c r="EFI85"/>
      <c r="EFJ85"/>
      <c r="EFK85"/>
      <c r="EFL85"/>
      <c r="EFM85"/>
      <c r="EFN85"/>
      <c r="EFO85"/>
      <c r="EFP85"/>
      <c r="EFQ85"/>
      <c r="EFR85"/>
      <c r="EFS85"/>
      <c r="EFT85"/>
      <c r="EFU85"/>
      <c r="EFV85"/>
      <c r="EFW85"/>
      <c r="EFX85"/>
      <c r="EFY85"/>
      <c r="EFZ85"/>
      <c r="EGA85"/>
      <c r="EGB85"/>
      <c r="EGC85"/>
      <c r="EGD85"/>
      <c r="EGE85"/>
      <c r="EGF85"/>
      <c r="EGG85"/>
      <c r="EGH85"/>
      <c r="EGI85"/>
      <c r="EGJ85"/>
      <c r="EGK85"/>
      <c r="EGL85"/>
      <c r="EGM85"/>
      <c r="EGN85"/>
      <c r="EGO85"/>
      <c r="EGP85"/>
      <c r="EGQ85"/>
      <c r="EGR85"/>
      <c r="EGS85"/>
      <c r="EGT85"/>
      <c r="EGU85"/>
      <c r="EGV85"/>
      <c r="EGW85"/>
      <c r="EGX85"/>
      <c r="EGY85"/>
      <c r="EGZ85"/>
      <c r="EHA85"/>
      <c r="EHB85"/>
      <c r="EHC85"/>
      <c r="EHD85"/>
      <c r="EHE85"/>
      <c r="EHF85"/>
      <c r="EHG85"/>
      <c r="EHH85"/>
      <c r="EHI85"/>
      <c r="EHJ85"/>
      <c r="EHK85"/>
      <c r="EHL85"/>
      <c r="EHM85"/>
      <c r="EHN85"/>
      <c r="EHO85"/>
      <c r="EHP85"/>
      <c r="EHQ85"/>
      <c r="EHR85"/>
      <c r="EHS85"/>
      <c r="EHT85"/>
      <c r="EHU85"/>
      <c r="EHV85"/>
      <c r="EHW85"/>
      <c r="EHX85"/>
      <c r="EHY85"/>
      <c r="EHZ85"/>
      <c r="EIA85"/>
      <c r="EIB85"/>
      <c r="EIC85"/>
      <c r="EID85"/>
      <c r="EIE85"/>
      <c r="EIF85"/>
      <c r="EIG85"/>
      <c r="EIH85"/>
      <c r="EII85"/>
      <c r="EIJ85"/>
      <c r="EIK85"/>
      <c r="EIL85"/>
      <c r="EIM85"/>
      <c r="EIN85"/>
      <c r="EIO85"/>
      <c r="EIP85"/>
      <c r="EIQ85"/>
      <c r="EIR85"/>
      <c r="EIS85"/>
      <c r="EIT85"/>
      <c r="EIU85"/>
      <c r="EIV85"/>
      <c r="EIW85"/>
      <c r="EIX85"/>
      <c r="EIY85"/>
      <c r="EIZ85"/>
      <c r="EJA85"/>
      <c r="EJB85"/>
      <c r="EJC85"/>
      <c r="EJD85"/>
      <c r="EJE85"/>
      <c r="EJF85"/>
      <c r="EJG85"/>
      <c r="EJH85"/>
      <c r="EJI85"/>
      <c r="EJJ85"/>
      <c r="EJK85"/>
      <c r="EJL85"/>
      <c r="EJM85"/>
      <c r="EJN85"/>
      <c r="EJO85"/>
      <c r="EJP85"/>
      <c r="EJQ85"/>
      <c r="EJR85"/>
      <c r="EJS85"/>
      <c r="EJT85"/>
      <c r="EJU85"/>
      <c r="EJV85"/>
      <c r="EJW85"/>
      <c r="EJX85"/>
      <c r="EJY85"/>
      <c r="EJZ85"/>
      <c r="EKA85"/>
      <c r="EKB85"/>
      <c r="EKC85"/>
      <c r="EKD85"/>
      <c r="EKE85"/>
      <c r="EKF85"/>
      <c r="EKG85"/>
      <c r="EKH85"/>
      <c r="EKI85"/>
      <c r="EKJ85"/>
      <c r="EKK85"/>
      <c r="EKL85"/>
      <c r="EKM85"/>
      <c r="EKN85"/>
      <c r="EKO85"/>
      <c r="EKP85"/>
      <c r="EKQ85"/>
      <c r="EKR85"/>
      <c r="EKS85"/>
      <c r="EKT85"/>
      <c r="EKU85"/>
      <c r="EKV85"/>
      <c r="EKW85"/>
      <c r="EKX85"/>
      <c r="EKY85"/>
      <c r="EKZ85"/>
      <c r="ELA85"/>
      <c r="ELB85"/>
      <c r="ELC85"/>
      <c r="ELD85"/>
      <c r="ELE85"/>
      <c r="ELF85"/>
      <c r="ELG85"/>
      <c r="ELH85"/>
      <c r="ELI85"/>
      <c r="ELJ85"/>
      <c r="ELK85"/>
      <c r="ELL85"/>
      <c r="ELM85"/>
      <c r="ELN85"/>
      <c r="ELO85"/>
      <c r="ELP85"/>
      <c r="ELQ85"/>
      <c r="ELR85"/>
      <c r="ELS85"/>
      <c r="ELT85"/>
      <c r="ELU85"/>
      <c r="ELV85"/>
      <c r="ELW85"/>
      <c r="ELX85"/>
      <c r="ELY85"/>
      <c r="ELZ85"/>
      <c r="EMA85"/>
      <c r="EMB85"/>
      <c r="EMC85"/>
      <c r="EMD85"/>
      <c r="EME85"/>
      <c r="EMF85"/>
      <c r="EMG85"/>
      <c r="EMH85"/>
      <c r="EMI85"/>
      <c r="EMJ85"/>
      <c r="EMK85"/>
      <c r="EML85"/>
      <c r="EMM85"/>
      <c r="EMN85"/>
      <c r="EMO85"/>
      <c r="EMP85"/>
      <c r="EMQ85"/>
      <c r="EMR85"/>
      <c r="EMS85"/>
      <c r="EMT85"/>
      <c r="EMU85"/>
      <c r="EMV85"/>
      <c r="EMW85"/>
      <c r="EMX85"/>
      <c r="EMY85"/>
      <c r="EMZ85"/>
      <c r="ENA85"/>
      <c r="ENB85"/>
      <c r="ENC85"/>
      <c r="END85"/>
      <c r="ENE85"/>
      <c r="ENF85"/>
      <c r="ENG85"/>
      <c r="ENH85"/>
      <c r="ENI85"/>
      <c r="ENJ85"/>
      <c r="ENK85"/>
      <c r="ENL85"/>
      <c r="ENM85"/>
      <c r="ENN85"/>
      <c r="ENO85"/>
      <c r="ENP85"/>
      <c r="ENQ85"/>
      <c r="ENR85"/>
      <c r="ENS85"/>
      <c r="ENT85"/>
      <c r="ENU85"/>
      <c r="ENV85"/>
      <c r="ENW85"/>
      <c r="ENX85"/>
      <c r="ENY85"/>
      <c r="ENZ85"/>
      <c r="EOA85"/>
      <c r="EOB85"/>
      <c r="EOC85"/>
      <c r="EOD85"/>
      <c r="EOE85"/>
      <c r="EOF85"/>
      <c r="EOG85"/>
      <c r="EOH85"/>
      <c r="EOI85"/>
      <c r="EOJ85"/>
      <c r="EOK85"/>
      <c r="EOL85"/>
      <c r="EOM85"/>
      <c r="EON85"/>
      <c r="EOO85"/>
      <c r="EOP85"/>
      <c r="EOQ85"/>
      <c r="EOR85"/>
      <c r="EOS85"/>
      <c r="EOT85"/>
      <c r="EOU85"/>
      <c r="EOV85"/>
      <c r="EOW85"/>
      <c r="EOX85"/>
      <c r="EOY85"/>
      <c r="EOZ85"/>
      <c r="EPA85"/>
      <c r="EPB85"/>
      <c r="EPC85"/>
      <c r="EPD85"/>
      <c r="EPE85"/>
      <c r="EPF85"/>
      <c r="EPG85"/>
      <c r="EPH85"/>
      <c r="EPI85"/>
      <c r="EPJ85"/>
      <c r="EPK85"/>
      <c r="EPL85"/>
      <c r="EPM85"/>
      <c r="EPN85"/>
      <c r="EPO85"/>
      <c r="EPP85"/>
      <c r="EPQ85"/>
      <c r="EPR85"/>
      <c r="EPS85"/>
      <c r="EPT85"/>
      <c r="EPU85"/>
      <c r="EPV85"/>
      <c r="EPW85"/>
      <c r="EPX85"/>
      <c r="EPY85"/>
      <c r="EPZ85"/>
      <c r="EQA85"/>
      <c r="EQB85"/>
      <c r="EQC85"/>
      <c r="EQD85"/>
      <c r="EQE85"/>
      <c r="EQF85"/>
      <c r="EQG85"/>
      <c r="EQH85"/>
      <c r="EQI85"/>
      <c r="EQJ85"/>
      <c r="EQK85"/>
      <c r="EQL85"/>
      <c r="EQM85"/>
      <c r="EQN85"/>
      <c r="EQO85"/>
      <c r="EQP85"/>
      <c r="EQQ85"/>
      <c r="EQR85"/>
      <c r="EQS85"/>
      <c r="EQT85"/>
      <c r="EQU85"/>
      <c r="EQV85"/>
      <c r="EQW85"/>
      <c r="EQX85"/>
      <c r="EQY85"/>
      <c r="EQZ85"/>
      <c r="ERA85"/>
      <c r="ERB85"/>
      <c r="ERC85"/>
      <c r="ERD85"/>
      <c r="ERE85"/>
      <c r="ERF85"/>
      <c r="ERG85"/>
      <c r="ERH85"/>
      <c r="ERI85"/>
      <c r="ERJ85"/>
      <c r="ERK85"/>
      <c r="ERL85"/>
      <c r="ERM85"/>
      <c r="ERN85"/>
      <c r="ERO85"/>
      <c r="ERP85"/>
      <c r="ERQ85"/>
      <c r="ERR85"/>
      <c r="ERS85"/>
      <c r="ERT85"/>
      <c r="ERU85"/>
      <c r="ERV85"/>
      <c r="ERW85"/>
      <c r="ERX85"/>
      <c r="ERY85"/>
      <c r="ERZ85"/>
      <c r="ESA85"/>
      <c r="ESB85"/>
      <c r="ESC85"/>
      <c r="ESD85"/>
      <c r="ESE85"/>
      <c r="ESF85"/>
      <c r="ESG85"/>
      <c r="ESH85"/>
      <c r="ESI85"/>
      <c r="ESJ85"/>
      <c r="ESK85"/>
      <c r="ESL85"/>
      <c r="ESM85"/>
      <c r="ESN85"/>
      <c r="ESO85"/>
      <c r="ESP85"/>
      <c r="ESQ85"/>
      <c r="ESR85"/>
      <c r="ESS85"/>
      <c r="EST85"/>
      <c r="ESU85"/>
      <c r="ESV85"/>
      <c r="ESW85"/>
      <c r="ESX85"/>
      <c r="ESY85"/>
      <c r="ESZ85"/>
      <c r="ETA85"/>
      <c r="ETB85"/>
      <c r="ETC85"/>
      <c r="ETD85"/>
      <c r="ETE85"/>
      <c r="ETF85"/>
      <c r="ETG85"/>
      <c r="ETH85"/>
      <c r="ETI85"/>
      <c r="ETJ85"/>
      <c r="ETK85"/>
      <c r="ETL85"/>
      <c r="ETM85"/>
      <c r="ETN85"/>
      <c r="ETO85"/>
      <c r="ETP85"/>
      <c r="ETQ85"/>
      <c r="ETR85"/>
      <c r="ETS85"/>
      <c r="ETT85"/>
      <c r="ETU85"/>
      <c r="ETV85"/>
      <c r="ETW85"/>
      <c r="ETX85"/>
      <c r="ETY85"/>
      <c r="ETZ85"/>
      <c r="EUA85"/>
      <c r="EUB85"/>
      <c r="EUC85"/>
      <c r="EUD85"/>
      <c r="EUE85"/>
      <c r="EUF85"/>
      <c r="EUG85"/>
      <c r="EUH85"/>
      <c r="EUI85"/>
      <c r="EUJ85"/>
      <c r="EUK85"/>
      <c r="EUL85"/>
      <c r="EUM85"/>
      <c r="EUN85"/>
      <c r="EUO85"/>
      <c r="EUP85"/>
      <c r="EUQ85"/>
      <c r="EUR85"/>
      <c r="EUS85"/>
      <c r="EUT85"/>
      <c r="EUU85"/>
      <c r="EUV85"/>
      <c r="EUW85"/>
      <c r="EUX85"/>
      <c r="EUY85"/>
      <c r="EUZ85"/>
      <c r="EVA85"/>
      <c r="EVB85"/>
      <c r="EVC85"/>
      <c r="EVD85"/>
      <c r="EVE85"/>
      <c r="EVF85"/>
      <c r="EVG85"/>
      <c r="EVH85"/>
      <c r="EVI85"/>
      <c r="EVJ85"/>
      <c r="EVK85"/>
      <c r="EVL85"/>
      <c r="EVM85"/>
      <c r="EVN85"/>
      <c r="EVO85"/>
      <c r="EVP85"/>
      <c r="EVQ85"/>
      <c r="EVR85"/>
      <c r="EVS85"/>
      <c r="EVT85"/>
      <c r="EVU85"/>
      <c r="EVV85"/>
      <c r="EVW85"/>
      <c r="EVX85"/>
      <c r="EVY85"/>
      <c r="EVZ85"/>
      <c r="EWA85"/>
      <c r="EWB85"/>
      <c r="EWC85"/>
      <c r="EWD85"/>
      <c r="EWE85"/>
      <c r="EWF85"/>
      <c r="EWG85"/>
      <c r="EWH85"/>
      <c r="EWI85"/>
      <c r="EWJ85"/>
      <c r="EWK85"/>
      <c r="EWL85"/>
      <c r="EWM85"/>
      <c r="EWN85"/>
      <c r="EWO85"/>
      <c r="EWP85"/>
      <c r="EWQ85"/>
      <c r="EWR85"/>
      <c r="EWS85"/>
      <c r="EWT85"/>
      <c r="EWU85"/>
      <c r="EWV85"/>
      <c r="EWW85"/>
      <c r="EWX85"/>
      <c r="EWY85"/>
      <c r="EWZ85"/>
      <c r="EXA85"/>
      <c r="EXB85"/>
      <c r="EXC85"/>
      <c r="EXD85"/>
      <c r="EXE85"/>
      <c r="EXF85"/>
      <c r="EXG85"/>
      <c r="EXH85"/>
      <c r="EXI85"/>
      <c r="EXJ85"/>
      <c r="EXK85"/>
      <c r="EXL85"/>
      <c r="EXM85"/>
      <c r="EXN85"/>
      <c r="EXO85"/>
      <c r="EXP85"/>
      <c r="EXQ85"/>
      <c r="EXR85"/>
      <c r="EXS85"/>
      <c r="EXT85"/>
      <c r="EXU85"/>
      <c r="EXV85"/>
      <c r="EXW85"/>
      <c r="EXX85"/>
      <c r="EXY85"/>
      <c r="EXZ85"/>
      <c r="EYA85"/>
      <c r="EYB85"/>
      <c r="EYC85"/>
      <c r="EYD85"/>
      <c r="EYE85"/>
      <c r="EYF85"/>
      <c r="EYG85"/>
      <c r="EYH85"/>
      <c r="EYI85"/>
      <c r="EYJ85"/>
      <c r="EYK85"/>
      <c r="EYL85"/>
      <c r="EYM85"/>
      <c r="EYN85"/>
      <c r="EYO85"/>
      <c r="EYP85"/>
      <c r="EYQ85"/>
      <c r="EYR85"/>
      <c r="EYS85"/>
      <c r="EYT85"/>
      <c r="EYU85"/>
      <c r="EYV85"/>
      <c r="EYW85"/>
      <c r="EYX85"/>
      <c r="EYY85"/>
      <c r="EYZ85"/>
      <c r="EZA85"/>
      <c r="EZB85"/>
      <c r="EZC85"/>
      <c r="EZD85"/>
      <c r="EZE85"/>
      <c r="EZF85"/>
      <c r="EZG85"/>
      <c r="EZH85"/>
      <c r="EZI85"/>
      <c r="EZJ85"/>
      <c r="EZK85"/>
      <c r="EZL85"/>
      <c r="EZM85"/>
      <c r="EZN85"/>
      <c r="EZO85"/>
      <c r="EZP85"/>
      <c r="EZQ85"/>
      <c r="EZR85"/>
      <c r="EZS85"/>
      <c r="EZT85"/>
      <c r="EZU85"/>
      <c r="EZV85"/>
      <c r="EZW85"/>
      <c r="EZX85"/>
      <c r="EZY85"/>
      <c r="EZZ85"/>
      <c r="FAA85"/>
      <c r="FAB85"/>
      <c r="FAC85"/>
      <c r="FAD85"/>
      <c r="FAE85"/>
      <c r="FAF85"/>
      <c r="FAG85"/>
      <c r="FAH85"/>
      <c r="FAI85"/>
      <c r="FAJ85"/>
      <c r="FAK85"/>
      <c r="FAL85"/>
      <c r="FAM85"/>
      <c r="FAN85"/>
      <c r="FAO85"/>
      <c r="FAP85"/>
      <c r="FAQ85"/>
      <c r="FAR85"/>
      <c r="FAS85"/>
      <c r="FAT85"/>
      <c r="FAU85"/>
      <c r="FAV85"/>
      <c r="FAW85"/>
      <c r="FAX85"/>
      <c r="FAY85"/>
      <c r="FAZ85"/>
      <c r="FBA85"/>
      <c r="FBB85"/>
      <c r="FBC85"/>
      <c r="FBD85"/>
      <c r="FBE85"/>
      <c r="FBF85"/>
      <c r="FBG85"/>
      <c r="FBH85"/>
      <c r="FBI85"/>
      <c r="FBJ85"/>
      <c r="FBK85"/>
      <c r="FBL85"/>
      <c r="FBM85"/>
      <c r="FBN85"/>
      <c r="FBO85"/>
      <c r="FBP85"/>
      <c r="FBQ85"/>
      <c r="FBR85"/>
      <c r="FBS85"/>
      <c r="FBT85"/>
      <c r="FBU85"/>
      <c r="FBV85"/>
      <c r="FBW85"/>
      <c r="FBX85"/>
      <c r="FBY85"/>
      <c r="FBZ85"/>
      <c r="FCA85"/>
      <c r="FCB85"/>
      <c r="FCC85"/>
      <c r="FCD85"/>
      <c r="FCE85"/>
      <c r="FCF85"/>
      <c r="FCG85"/>
      <c r="FCH85"/>
      <c r="FCI85"/>
      <c r="FCJ85"/>
      <c r="FCK85"/>
      <c r="FCL85"/>
      <c r="FCM85"/>
      <c r="FCN85"/>
      <c r="FCO85"/>
      <c r="FCP85"/>
      <c r="FCQ85"/>
      <c r="FCR85"/>
      <c r="FCS85"/>
      <c r="FCT85"/>
      <c r="FCU85"/>
      <c r="FCV85"/>
      <c r="FCW85"/>
      <c r="FCX85"/>
      <c r="FCY85"/>
      <c r="FCZ85"/>
      <c r="FDA85"/>
      <c r="FDB85"/>
      <c r="FDC85"/>
      <c r="FDD85"/>
      <c r="FDE85"/>
      <c r="FDF85"/>
      <c r="FDG85"/>
      <c r="FDH85"/>
      <c r="FDI85"/>
      <c r="FDJ85"/>
      <c r="FDK85"/>
      <c r="FDL85"/>
      <c r="FDM85"/>
      <c r="FDN85"/>
      <c r="FDO85"/>
      <c r="FDP85"/>
      <c r="FDQ85"/>
      <c r="FDR85"/>
      <c r="FDS85"/>
      <c r="FDT85"/>
      <c r="FDU85"/>
      <c r="FDV85"/>
      <c r="FDW85"/>
      <c r="FDX85"/>
      <c r="FDY85"/>
      <c r="FDZ85"/>
      <c r="FEA85"/>
      <c r="FEB85"/>
      <c r="FEC85"/>
      <c r="FED85"/>
      <c r="FEE85"/>
      <c r="FEF85"/>
      <c r="FEG85"/>
      <c r="FEH85"/>
      <c r="FEI85"/>
      <c r="FEJ85"/>
      <c r="FEK85"/>
      <c r="FEL85"/>
      <c r="FEM85"/>
      <c r="FEN85"/>
      <c r="FEO85"/>
      <c r="FEP85"/>
      <c r="FEQ85"/>
      <c r="FER85"/>
      <c r="FES85"/>
      <c r="FET85"/>
      <c r="FEU85"/>
      <c r="FEV85"/>
      <c r="FEW85"/>
      <c r="FEX85"/>
      <c r="FEY85"/>
      <c r="FEZ85"/>
      <c r="FFA85"/>
      <c r="FFB85"/>
      <c r="FFC85"/>
      <c r="FFD85"/>
      <c r="FFE85"/>
      <c r="FFF85"/>
      <c r="FFG85"/>
      <c r="FFH85"/>
      <c r="FFI85"/>
      <c r="FFJ85"/>
      <c r="FFK85"/>
      <c r="FFL85"/>
      <c r="FFM85"/>
      <c r="FFN85"/>
      <c r="FFO85"/>
      <c r="FFP85"/>
      <c r="FFQ85"/>
      <c r="FFR85"/>
      <c r="FFS85"/>
      <c r="FFT85"/>
      <c r="FFU85"/>
      <c r="FFV85"/>
      <c r="FFW85"/>
      <c r="FFX85"/>
      <c r="FFY85"/>
      <c r="FFZ85"/>
      <c r="FGA85"/>
      <c r="FGB85"/>
      <c r="FGC85"/>
      <c r="FGD85"/>
      <c r="FGE85"/>
      <c r="FGF85"/>
      <c r="FGG85"/>
      <c r="FGH85"/>
      <c r="FGI85"/>
      <c r="FGJ85"/>
      <c r="FGK85"/>
      <c r="FGL85"/>
      <c r="FGM85"/>
      <c r="FGN85"/>
      <c r="FGO85"/>
      <c r="FGP85"/>
      <c r="FGQ85"/>
      <c r="FGR85"/>
      <c r="FGS85"/>
      <c r="FGT85"/>
      <c r="FGU85"/>
      <c r="FGV85"/>
      <c r="FGW85"/>
      <c r="FGX85"/>
      <c r="FGY85"/>
      <c r="FGZ85"/>
      <c r="FHA85"/>
      <c r="FHB85"/>
      <c r="FHC85"/>
      <c r="FHD85"/>
      <c r="FHE85"/>
      <c r="FHF85"/>
      <c r="FHG85"/>
      <c r="FHH85"/>
      <c r="FHI85"/>
      <c r="FHJ85"/>
      <c r="FHK85"/>
      <c r="FHL85"/>
      <c r="FHM85"/>
      <c r="FHN85"/>
      <c r="FHO85"/>
      <c r="FHP85"/>
      <c r="FHQ85"/>
      <c r="FHR85"/>
      <c r="FHS85"/>
      <c r="FHT85"/>
      <c r="FHU85"/>
      <c r="FHV85"/>
      <c r="FHW85"/>
      <c r="FHX85"/>
      <c r="FHY85"/>
      <c r="FHZ85"/>
      <c r="FIA85"/>
      <c r="FIB85"/>
      <c r="FIC85"/>
      <c r="FID85"/>
      <c r="FIE85"/>
      <c r="FIF85"/>
      <c r="FIG85"/>
      <c r="FIH85"/>
      <c r="FII85"/>
      <c r="FIJ85"/>
      <c r="FIK85"/>
      <c r="FIL85"/>
      <c r="FIM85"/>
      <c r="FIN85"/>
      <c r="FIO85"/>
      <c r="FIP85"/>
      <c r="FIQ85"/>
      <c r="FIR85"/>
      <c r="FIS85"/>
      <c r="FIT85"/>
      <c r="FIU85"/>
      <c r="FIV85"/>
      <c r="FIW85"/>
      <c r="FIX85"/>
      <c r="FIY85"/>
      <c r="FIZ85"/>
      <c r="FJA85"/>
      <c r="FJB85"/>
      <c r="FJC85"/>
      <c r="FJD85"/>
      <c r="FJE85"/>
      <c r="FJF85"/>
      <c r="FJG85"/>
      <c r="FJH85"/>
      <c r="FJI85"/>
      <c r="FJJ85"/>
      <c r="FJK85"/>
      <c r="FJL85"/>
      <c r="FJM85"/>
      <c r="FJN85"/>
      <c r="FJO85"/>
      <c r="FJP85"/>
      <c r="FJQ85"/>
      <c r="FJR85"/>
      <c r="FJS85"/>
      <c r="FJT85"/>
      <c r="FJU85"/>
      <c r="FJV85"/>
      <c r="FJW85"/>
      <c r="FJX85"/>
      <c r="FJY85"/>
      <c r="FJZ85"/>
      <c r="FKA85"/>
      <c r="FKB85"/>
      <c r="FKC85"/>
      <c r="FKD85"/>
      <c r="FKE85"/>
      <c r="FKF85"/>
      <c r="FKG85"/>
      <c r="FKH85"/>
      <c r="FKI85"/>
      <c r="FKJ85"/>
      <c r="FKK85"/>
      <c r="FKL85"/>
      <c r="FKM85"/>
      <c r="FKN85"/>
      <c r="FKO85"/>
      <c r="FKP85"/>
      <c r="FKQ85"/>
      <c r="FKR85"/>
      <c r="FKS85"/>
      <c r="FKT85"/>
      <c r="FKU85"/>
      <c r="FKV85"/>
      <c r="FKW85"/>
      <c r="FKX85"/>
      <c r="FKY85"/>
      <c r="FKZ85"/>
      <c r="FLA85"/>
      <c r="FLB85"/>
      <c r="FLC85"/>
      <c r="FLD85"/>
      <c r="FLE85"/>
      <c r="FLF85"/>
      <c r="FLG85"/>
      <c r="FLH85"/>
      <c r="FLI85"/>
      <c r="FLJ85"/>
      <c r="FLK85"/>
      <c r="FLL85"/>
      <c r="FLM85"/>
      <c r="FLN85"/>
      <c r="FLO85"/>
      <c r="FLP85"/>
      <c r="FLQ85"/>
      <c r="FLR85"/>
      <c r="FLS85"/>
      <c r="FLT85"/>
      <c r="FLU85"/>
      <c r="FLV85"/>
      <c r="FLW85"/>
      <c r="FLX85"/>
      <c r="FLY85"/>
      <c r="FLZ85"/>
      <c r="FMA85"/>
      <c r="FMB85"/>
      <c r="FMC85"/>
      <c r="FMD85"/>
      <c r="FME85"/>
      <c r="FMF85"/>
      <c r="FMG85"/>
      <c r="FMH85"/>
      <c r="FMI85"/>
      <c r="FMJ85"/>
      <c r="FMK85"/>
      <c r="FML85"/>
      <c r="FMM85"/>
      <c r="FMN85"/>
      <c r="FMO85"/>
      <c r="FMP85"/>
      <c r="FMQ85"/>
      <c r="FMR85"/>
      <c r="FMS85"/>
      <c r="FMT85"/>
      <c r="FMU85"/>
      <c r="FMV85"/>
      <c r="FMW85"/>
      <c r="FMX85"/>
      <c r="FMY85"/>
      <c r="FMZ85"/>
      <c r="FNA85"/>
      <c r="FNB85"/>
      <c r="FNC85"/>
      <c r="FND85"/>
      <c r="FNE85"/>
      <c r="FNF85"/>
      <c r="FNG85"/>
      <c r="FNH85"/>
      <c r="FNI85"/>
      <c r="FNJ85"/>
      <c r="FNK85"/>
      <c r="FNL85"/>
      <c r="FNM85"/>
      <c r="FNN85"/>
      <c r="FNO85"/>
      <c r="FNP85"/>
      <c r="FNQ85"/>
      <c r="FNR85"/>
      <c r="FNS85"/>
      <c r="FNT85"/>
      <c r="FNU85"/>
      <c r="FNV85"/>
      <c r="FNW85"/>
      <c r="FNX85"/>
      <c r="FNY85"/>
      <c r="FNZ85"/>
      <c r="FOA85"/>
      <c r="FOB85"/>
      <c r="FOC85"/>
      <c r="FOD85"/>
      <c r="FOE85"/>
      <c r="FOF85"/>
      <c r="FOG85"/>
      <c r="FOH85"/>
      <c r="FOI85"/>
      <c r="FOJ85"/>
      <c r="FOK85"/>
      <c r="FOL85"/>
      <c r="FOM85"/>
      <c r="FON85"/>
      <c r="FOO85"/>
      <c r="FOP85"/>
      <c r="FOQ85"/>
      <c r="FOR85"/>
      <c r="FOS85"/>
      <c r="FOT85"/>
      <c r="FOU85"/>
      <c r="FOV85"/>
      <c r="FOW85"/>
      <c r="FOX85"/>
      <c r="FOY85"/>
      <c r="FOZ85"/>
      <c r="FPA85"/>
      <c r="FPB85"/>
      <c r="FPC85"/>
      <c r="FPD85"/>
      <c r="FPE85"/>
      <c r="FPF85"/>
      <c r="FPG85"/>
      <c r="FPH85"/>
      <c r="FPI85"/>
      <c r="FPJ85"/>
      <c r="FPK85"/>
      <c r="FPL85"/>
      <c r="FPM85"/>
      <c r="FPN85"/>
      <c r="FPO85"/>
      <c r="FPP85"/>
      <c r="FPQ85"/>
      <c r="FPR85"/>
      <c r="FPS85"/>
      <c r="FPT85"/>
      <c r="FPU85"/>
      <c r="FPV85"/>
      <c r="FPW85"/>
      <c r="FPX85"/>
      <c r="FPY85"/>
      <c r="FPZ85"/>
      <c r="FQA85"/>
      <c r="FQB85"/>
      <c r="FQC85"/>
      <c r="FQD85"/>
      <c r="FQE85"/>
      <c r="FQF85"/>
      <c r="FQG85"/>
      <c r="FQH85"/>
      <c r="FQI85"/>
      <c r="FQJ85"/>
      <c r="FQK85"/>
      <c r="FQL85"/>
      <c r="FQM85"/>
      <c r="FQN85"/>
      <c r="FQO85"/>
      <c r="FQP85"/>
      <c r="FQQ85"/>
      <c r="FQR85"/>
      <c r="FQS85"/>
      <c r="FQT85"/>
      <c r="FQU85"/>
      <c r="FQV85"/>
      <c r="FQW85"/>
      <c r="FQX85"/>
      <c r="FQY85"/>
      <c r="FQZ85"/>
      <c r="FRA85"/>
      <c r="FRB85"/>
      <c r="FRC85"/>
      <c r="FRD85"/>
      <c r="FRE85"/>
      <c r="FRF85"/>
      <c r="FRG85"/>
      <c r="FRH85"/>
      <c r="FRI85"/>
      <c r="FRJ85"/>
      <c r="FRK85"/>
      <c r="FRL85"/>
      <c r="FRM85"/>
      <c r="FRN85"/>
      <c r="FRO85"/>
      <c r="FRP85"/>
      <c r="FRQ85"/>
      <c r="FRR85"/>
      <c r="FRS85"/>
      <c r="FRT85"/>
      <c r="FRU85"/>
      <c r="FRV85"/>
      <c r="FRW85"/>
      <c r="FRX85"/>
      <c r="FRY85"/>
      <c r="FRZ85"/>
      <c r="FSA85"/>
      <c r="FSB85"/>
      <c r="FSC85"/>
      <c r="FSD85"/>
      <c r="FSE85"/>
      <c r="FSF85"/>
      <c r="FSG85"/>
      <c r="FSH85"/>
      <c r="FSI85"/>
      <c r="FSJ85"/>
      <c r="FSK85"/>
      <c r="FSL85"/>
      <c r="FSM85"/>
      <c r="FSN85"/>
      <c r="FSO85"/>
      <c r="FSP85"/>
      <c r="FSQ85"/>
      <c r="FSR85"/>
      <c r="FSS85"/>
      <c r="FST85"/>
      <c r="FSU85"/>
      <c r="FSV85"/>
      <c r="FSW85"/>
      <c r="FSX85"/>
      <c r="FSY85"/>
      <c r="FSZ85"/>
      <c r="FTA85"/>
      <c r="FTB85"/>
      <c r="FTC85"/>
      <c r="FTD85"/>
      <c r="FTE85"/>
      <c r="FTF85"/>
      <c r="FTG85"/>
      <c r="FTH85"/>
      <c r="FTI85"/>
      <c r="FTJ85"/>
      <c r="FTK85"/>
      <c r="FTL85"/>
      <c r="FTM85"/>
      <c r="FTN85"/>
      <c r="FTO85"/>
      <c r="FTP85"/>
      <c r="FTQ85"/>
      <c r="FTR85"/>
      <c r="FTS85"/>
      <c r="FTT85"/>
      <c r="FTU85"/>
      <c r="FTV85"/>
      <c r="FTW85"/>
      <c r="FTX85"/>
      <c r="FTY85"/>
      <c r="FTZ85"/>
      <c r="FUA85"/>
      <c r="FUB85"/>
      <c r="FUC85"/>
      <c r="FUD85"/>
      <c r="FUE85"/>
      <c r="FUF85"/>
      <c r="FUG85"/>
      <c r="FUH85"/>
      <c r="FUI85"/>
      <c r="FUJ85"/>
      <c r="FUK85"/>
      <c r="FUL85"/>
      <c r="FUM85"/>
      <c r="FUN85"/>
      <c r="FUO85"/>
      <c r="FUP85"/>
      <c r="FUQ85"/>
      <c r="FUR85"/>
      <c r="FUS85"/>
      <c r="FUT85"/>
      <c r="FUU85"/>
      <c r="FUV85"/>
      <c r="FUW85"/>
      <c r="FUX85"/>
      <c r="FUY85"/>
      <c r="FUZ85"/>
      <c r="FVA85"/>
      <c r="FVB85"/>
      <c r="FVC85"/>
      <c r="FVD85"/>
      <c r="FVE85"/>
      <c r="FVF85"/>
      <c r="FVG85"/>
      <c r="FVH85"/>
      <c r="FVI85"/>
      <c r="FVJ85"/>
      <c r="FVK85"/>
      <c r="FVL85"/>
      <c r="FVM85"/>
      <c r="FVN85"/>
      <c r="FVO85"/>
      <c r="FVP85"/>
      <c r="FVQ85"/>
      <c r="FVR85"/>
      <c r="FVS85"/>
      <c r="FVT85"/>
      <c r="FVU85"/>
      <c r="FVV85"/>
      <c r="FVW85"/>
      <c r="FVX85"/>
      <c r="FVY85"/>
      <c r="FVZ85"/>
      <c r="FWA85"/>
      <c r="FWB85"/>
      <c r="FWC85"/>
      <c r="FWD85"/>
      <c r="FWE85"/>
      <c r="FWF85"/>
      <c r="FWG85"/>
      <c r="FWH85"/>
      <c r="FWI85"/>
      <c r="FWJ85"/>
      <c r="FWK85"/>
      <c r="FWL85"/>
      <c r="FWM85"/>
      <c r="FWN85"/>
      <c r="FWO85"/>
      <c r="FWP85"/>
      <c r="FWQ85"/>
      <c r="FWR85"/>
      <c r="FWS85"/>
      <c r="FWT85"/>
      <c r="FWU85"/>
      <c r="FWV85"/>
      <c r="FWW85"/>
      <c r="FWX85"/>
      <c r="FWY85"/>
      <c r="FWZ85"/>
      <c r="FXA85"/>
      <c r="FXB85"/>
      <c r="FXC85"/>
      <c r="FXD85"/>
      <c r="FXE85"/>
      <c r="FXF85"/>
      <c r="FXG85"/>
      <c r="FXH85"/>
      <c r="FXI85"/>
      <c r="FXJ85"/>
      <c r="FXK85"/>
      <c r="FXL85"/>
      <c r="FXM85"/>
      <c r="FXN85"/>
      <c r="FXO85"/>
      <c r="FXP85"/>
      <c r="FXQ85"/>
      <c r="FXR85"/>
      <c r="FXS85"/>
      <c r="FXT85"/>
      <c r="FXU85"/>
      <c r="FXV85"/>
      <c r="FXW85"/>
      <c r="FXX85"/>
      <c r="FXY85"/>
      <c r="FXZ85"/>
      <c r="FYA85"/>
      <c r="FYB85"/>
      <c r="FYC85"/>
      <c r="FYD85"/>
      <c r="FYE85"/>
      <c r="FYF85"/>
      <c r="FYG85"/>
      <c r="FYH85"/>
      <c r="FYI85"/>
      <c r="FYJ85"/>
      <c r="FYK85"/>
      <c r="FYL85"/>
      <c r="FYM85"/>
      <c r="FYN85"/>
      <c r="FYO85"/>
      <c r="FYP85"/>
      <c r="FYQ85"/>
      <c r="FYR85"/>
      <c r="FYS85"/>
      <c r="FYT85"/>
      <c r="FYU85"/>
      <c r="FYV85"/>
      <c r="FYW85"/>
      <c r="FYX85"/>
      <c r="FYY85"/>
      <c r="FYZ85"/>
      <c r="FZA85"/>
      <c r="FZB85"/>
      <c r="FZC85"/>
      <c r="FZD85"/>
      <c r="FZE85"/>
      <c r="FZF85"/>
      <c r="FZG85"/>
      <c r="FZH85"/>
      <c r="FZI85"/>
      <c r="FZJ85"/>
      <c r="FZK85"/>
      <c r="FZL85"/>
      <c r="FZM85"/>
      <c r="FZN85"/>
      <c r="FZO85"/>
      <c r="FZP85"/>
      <c r="FZQ85"/>
      <c r="FZR85"/>
      <c r="FZS85"/>
      <c r="FZT85"/>
      <c r="FZU85"/>
      <c r="FZV85"/>
      <c r="FZW85"/>
      <c r="FZX85"/>
      <c r="FZY85"/>
      <c r="FZZ85"/>
      <c r="GAA85"/>
      <c r="GAB85"/>
      <c r="GAC85"/>
      <c r="GAD85"/>
      <c r="GAE85"/>
      <c r="GAF85"/>
      <c r="GAG85"/>
      <c r="GAH85"/>
      <c r="GAI85"/>
      <c r="GAJ85"/>
      <c r="GAK85"/>
      <c r="GAL85"/>
      <c r="GAM85"/>
      <c r="GAN85"/>
      <c r="GAO85"/>
      <c r="GAP85"/>
      <c r="GAQ85"/>
      <c r="GAR85"/>
      <c r="GAS85"/>
      <c r="GAT85"/>
      <c r="GAU85"/>
      <c r="GAV85"/>
      <c r="GAW85"/>
      <c r="GAX85"/>
      <c r="GAY85"/>
      <c r="GAZ85"/>
      <c r="GBA85"/>
      <c r="GBB85"/>
      <c r="GBC85"/>
      <c r="GBD85"/>
      <c r="GBE85"/>
      <c r="GBF85"/>
      <c r="GBG85"/>
      <c r="GBH85"/>
      <c r="GBI85"/>
      <c r="GBJ85"/>
      <c r="GBK85"/>
      <c r="GBL85"/>
      <c r="GBM85"/>
      <c r="GBN85"/>
      <c r="GBO85"/>
      <c r="GBP85"/>
      <c r="GBQ85"/>
      <c r="GBR85"/>
      <c r="GBS85"/>
      <c r="GBT85"/>
      <c r="GBU85"/>
      <c r="GBV85"/>
      <c r="GBW85"/>
      <c r="GBX85"/>
      <c r="GBY85"/>
      <c r="GBZ85"/>
      <c r="GCA85"/>
      <c r="GCB85"/>
      <c r="GCC85"/>
      <c r="GCD85"/>
      <c r="GCE85"/>
      <c r="GCF85"/>
      <c r="GCG85"/>
      <c r="GCH85"/>
      <c r="GCI85"/>
      <c r="GCJ85"/>
      <c r="GCK85"/>
      <c r="GCL85"/>
      <c r="GCM85"/>
      <c r="GCN85"/>
      <c r="GCO85"/>
      <c r="GCP85"/>
      <c r="GCQ85"/>
      <c r="GCR85"/>
      <c r="GCS85"/>
      <c r="GCT85"/>
      <c r="GCU85"/>
      <c r="GCV85"/>
      <c r="GCW85"/>
      <c r="GCX85"/>
      <c r="GCY85"/>
      <c r="GCZ85"/>
      <c r="GDA85"/>
      <c r="GDB85"/>
      <c r="GDC85"/>
      <c r="GDD85"/>
      <c r="GDE85"/>
      <c r="GDF85"/>
      <c r="GDG85"/>
      <c r="GDH85"/>
      <c r="GDI85"/>
      <c r="GDJ85"/>
      <c r="GDK85"/>
      <c r="GDL85"/>
      <c r="GDM85"/>
      <c r="GDN85"/>
      <c r="GDO85"/>
      <c r="GDP85"/>
      <c r="GDQ85"/>
      <c r="GDR85"/>
      <c r="GDS85"/>
      <c r="GDT85"/>
      <c r="GDU85"/>
      <c r="GDV85"/>
      <c r="GDW85"/>
      <c r="GDX85"/>
      <c r="GDY85"/>
      <c r="GDZ85"/>
      <c r="GEA85"/>
      <c r="GEB85"/>
      <c r="GEC85"/>
      <c r="GED85"/>
      <c r="GEE85"/>
      <c r="GEF85"/>
      <c r="GEG85"/>
      <c r="GEH85"/>
      <c r="GEI85"/>
      <c r="GEJ85"/>
      <c r="GEK85"/>
      <c r="GEL85"/>
      <c r="GEM85"/>
      <c r="GEN85"/>
      <c r="GEO85"/>
      <c r="GEP85"/>
      <c r="GEQ85"/>
      <c r="GER85"/>
      <c r="GES85"/>
      <c r="GET85"/>
      <c r="GEU85"/>
      <c r="GEV85"/>
      <c r="GEW85"/>
      <c r="GEX85"/>
      <c r="GEY85"/>
      <c r="GEZ85"/>
      <c r="GFA85"/>
      <c r="GFB85"/>
      <c r="GFC85"/>
      <c r="GFD85"/>
      <c r="GFE85"/>
      <c r="GFF85"/>
      <c r="GFG85"/>
      <c r="GFH85"/>
      <c r="GFI85"/>
      <c r="GFJ85"/>
      <c r="GFK85"/>
      <c r="GFL85"/>
      <c r="GFM85"/>
      <c r="GFN85"/>
      <c r="GFO85"/>
      <c r="GFP85"/>
      <c r="GFQ85"/>
      <c r="GFR85"/>
      <c r="GFS85"/>
      <c r="GFT85"/>
      <c r="GFU85"/>
      <c r="GFV85"/>
      <c r="GFW85"/>
      <c r="GFX85"/>
      <c r="GFY85"/>
      <c r="GFZ85"/>
      <c r="GGA85"/>
      <c r="GGB85"/>
      <c r="GGC85"/>
      <c r="GGD85"/>
      <c r="GGE85"/>
      <c r="GGF85"/>
      <c r="GGG85"/>
      <c r="GGH85"/>
      <c r="GGI85"/>
      <c r="GGJ85"/>
      <c r="GGK85"/>
      <c r="GGL85"/>
      <c r="GGM85"/>
      <c r="GGN85"/>
      <c r="GGO85"/>
      <c r="GGP85"/>
      <c r="GGQ85"/>
      <c r="GGR85"/>
      <c r="GGS85"/>
      <c r="GGT85"/>
      <c r="GGU85"/>
      <c r="GGV85"/>
      <c r="GGW85"/>
      <c r="GGX85"/>
      <c r="GGY85"/>
      <c r="GGZ85"/>
      <c r="GHA85"/>
      <c r="GHB85"/>
      <c r="GHC85"/>
      <c r="GHD85"/>
      <c r="GHE85"/>
      <c r="GHF85"/>
      <c r="GHG85"/>
      <c r="GHH85"/>
      <c r="GHI85"/>
      <c r="GHJ85"/>
      <c r="GHK85"/>
      <c r="GHL85"/>
      <c r="GHM85"/>
      <c r="GHN85"/>
      <c r="GHO85"/>
      <c r="GHP85"/>
      <c r="GHQ85"/>
      <c r="GHR85"/>
      <c r="GHS85"/>
      <c r="GHT85"/>
      <c r="GHU85"/>
      <c r="GHV85"/>
      <c r="GHW85"/>
      <c r="GHX85"/>
      <c r="GHY85"/>
      <c r="GHZ85"/>
      <c r="GIA85"/>
      <c r="GIB85"/>
      <c r="GIC85"/>
      <c r="GID85"/>
      <c r="GIE85"/>
      <c r="GIF85"/>
      <c r="GIG85"/>
      <c r="GIH85"/>
      <c r="GII85"/>
      <c r="GIJ85"/>
      <c r="GIK85"/>
      <c r="GIL85"/>
      <c r="GIM85"/>
      <c r="GIN85"/>
      <c r="GIO85"/>
      <c r="GIP85"/>
      <c r="GIQ85"/>
      <c r="GIR85"/>
      <c r="GIS85"/>
      <c r="GIT85"/>
      <c r="GIU85"/>
      <c r="GIV85"/>
      <c r="GIW85"/>
      <c r="GIX85"/>
      <c r="GIY85"/>
      <c r="GIZ85"/>
      <c r="GJA85"/>
      <c r="GJB85"/>
      <c r="GJC85"/>
      <c r="GJD85"/>
      <c r="GJE85"/>
      <c r="GJF85"/>
      <c r="GJG85"/>
      <c r="GJH85"/>
      <c r="GJI85"/>
      <c r="GJJ85"/>
      <c r="GJK85"/>
      <c r="GJL85"/>
      <c r="GJM85"/>
      <c r="GJN85"/>
      <c r="GJO85"/>
      <c r="GJP85"/>
      <c r="GJQ85"/>
      <c r="GJR85"/>
      <c r="GJS85"/>
      <c r="GJT85"/>
      <c r="GJU85"/>
      <c r="GJV85"/>
      <c r="GJW85"/>
      <c r="GJX85"/>
      <c r="GJY85"/>
      <c r="GJZ85"/>
      <c r="GKA85"/>
      <c r="GKB85"/>
      <c r="GKC85"/>
      <c r="GKD85"/>
      <c r="GKE85"/>
      <c r="GKF85"/>
      <c r="GKG85"/>
      <c r="GKH85"/>
      <c r="GKI85"/>
      <c r="GKJ85"/>
      <c r="GKK85"/>
      <c r="GKL85"/>
      <c r="GKM85"/>
      <c r="GKN85"/>
      <c r="GKO85"/>
      <c r="GKP85"/>
      <c r="GKQ85"/>
      <c r="GKR85"/>
      <c r="GKS85"/>
      <c r="GKT85"/>
      <c r="GKU85"/>
      <c r="GKV85"/>
      <c r="GKW85"/>
      <c r="GKX85"/>
      <c r="GKY85"/>
      <c r="GKZ85"/>
      <c r="GLA85"/>
      <c r="GLB85"/>
      <c r="GLC85"/>
      <c r="GLD85"/>
      <c r="GLE85"/>
      <c r="GLF85"/>
      <c r="GLG85"/>
      <c r="GLH85"/>
      <c r="GLI85"/>
      <c r="GLJ85"/>
      <c r="GLK85"/>
      <c r="GLL85"/>
      <c r="GLM85"/>
      <c r="GLN85"/>
      <c r="GLO85"/>
      <c r="GLP85"/>
      <c r="GLQ85"/>
      <c r="GLR85"/>
      <c r="GLS85"/>
      <c r="GLT85"/>
      <c r="GLU85"/>
      <c r="GLV85"/>
      <c r="GLW85"/>
      <c r="GLX85"/>
      <c r="GLY85"/>
      <c r="GLZ85"/>
      <c r="GMA85"/>
      <c r="GMB85"/>
      <c r="GMC85"/>
      <c r="GMD85"/>
      <c r="GME85"/>
      <c r="GMF85"/>
      <c r="GMG85"/>
      <c r="GMH85"/>
      <c r="GMI85"/>
      <c r="GMJ85"/>
      <c r="GMK85"/>
      <c r="GML85"/>
      <c r="GMM85"/>
      <c r="GMN85"/>
      <c r="GMO85"/>
      <c r="GMP85"/>
      <c r="GMQ85"/>
      <c r="GMR85"/>
      <c r="GMS85"/>
      <c r="GMT85"/>
      <c r="GMU85"/>
      <c r="GMV85"/>
      <c r="GMW85"/>
      <c r="GMX85"/>
      <c r="GMY85"/>
      <c r="GMZ85"/>
      <c r="GNA85"/>
      <c r="GNB85"/>
      <c r="GNC85"/>
      <c r="GND85"/>
      <c r="GNE85"/>
      <c r="GNF85"/>
      <c r="GNG85"/>
      <c r="GNH85"/>
      <c r="GNI85"/>
      <c r="GNJ85"/>
      <c r="GNK85"/>
      <c r="GNL85"/>
      <c r="GNM85"/>
      <c r="GNN85"/>
      <c r="GNO85"/>
      <c r="GNP85"/>
      <c r="GNQ85"/>
      <c r="GNR85"/>
      <c r="GNS85"/>
      <c r="GNT85"/>
      <c r="GNU85"/>
      <c r="GNV85"/>
      <c r="GNW85"/>
      <c r="GNX85"/>
      <c r="GNY85"/>
      <c r="GNZ85"/>
      <c r="GOA85"/>
      <c r="GOB85"/>
      <c r="GOC85"/>
      <c r="GOD85"/>
      <c r="GOE85"/>
      <c r="GOF85"/>
      <c r="GOG85"/>
      <c r="GOH85"/>
      <c r="GOI85"/>
      <c r="GOJ85"/>
      <c r="GOK85"/>
      <c r="GOL85"/>
      <c r="GOM85"/>
      <c r="GON85"/>
      <c r="GOO85"/>
      <c r="GOP85"/>
      <c r="GOQ85"/>
      <c r="GOR85"/>
      <c r="GOS85"/>
      <c r="GOT85"/>
      <c r="GOU85"/>
      <c r="GOV85"/>
      <c r="GOW85"/>
      <c r="GOX85"/>
      <c r="GOY85"/>
      <c r="GOZ85"/>
      <c r="GPA85"/>
      <c r="GPB85"/>
      <c r="GPC85"/>
      <c r="GPD85"/>
      <c r="GPE85"/>
      <c r="GPF85"/>
      <c r="GPG85"/>
      <c r="GPH85"/>
      <c r="GPI85"/>
      <c r="GPJ85"/>
      <c r="GPK85"/>
      <c r="GPL85"/>
      <c r="GPM85"/>
      <c r="GPN85"/>
      <c r="GPO85"/>
      <c r="GPP85"/>
      <c r="GPQ85"/>
      <c r="GPR85"/>
      <c r="GPS85"/>
      <c r="GPT85"/>
      <c r="GPU85"/>
      <c r="GPV85"/>
      <c r="GPW85"/>
      <c r="GPX85"/>
      <c r="GPY85"/>
      <c r="GPZ85"/>
      <c r="GQA85"/>
      <c r="GQB85"/>
      <c r="GQC85"/>
      <c r="GQD85"/>
      <c r="GQE85"/>
      <c r="GQF85"/>
      <c r="GQG85"/>
      <c r="GQH85"/>
      <c r="GQI85"/>
      <c r="GQJ85"/>
      <c r="GQK85"/>
      <c r="GQL85"/>
      <c r="GQM85"/>
      <c r="GQN85"/>
      <c r="GQO85"/>
      <c r="GQP85"/>
      <c r="GQQ85"/>
      <c r="GQR85"/>
      <c r="GQS85"/>
      <c r="GQT85"/>
      <c r="GQU85"/>
      <c r="GQV85"/>
      <c r="GQW85"/>
      <c r="GQX85"/>
      <c r="GQY85"/>
      <c r="GQZ85"/>
      <c r="GRA85"/>
      <c r="GRB85"/>
      <c r="GRC85"/>
      <c r="GRD85"/>
      <c r="GRE85"/>
      <c r="GRF85"/>
      <c r="GRG85"/>
      <c r="GRH85"/>
      <c r="GRI85"/>
      <c r="GRJ85"/>
      <c r="GRK85"/>
      <c r="GRL85"/>
      <c r="GRM85"/>
      <c r="GRN85"/>
      <c r="GRO85"/>
      <c r="GRP85"/>
      <c r="GRQ85"/>
      <c r="GRR85"/>
      <c r="GRS85"/>
      <c r="GRT85"/>
      <c r="GRU85"/>
      <c r="GRV85"/>
      <c r="GRW85"/>
      <c r="GRX85"/>
      <c r="GRY85"/>
      <c r="GRZ85"/>
      <c r="GSA85"/>
      <c r="GSB85"/>
      <c r="GSC85"/>
      <c r="GSD85"/>
      <c r="GSE85"/>
      <c r="GSF85"/>
      <c r="GSG85"/>
      <c r="GSH85"/>
      <c r="GSI85"/>
      <c r="GSJ85"/>
      <c r="GSK85"/>
      <c r="GSL85"/>
      <c r="GSM85"/>
      <c r="GSN85"/>
      <c r="GSO85"/>
      <c r="GSP85"/>
      <c r="GSQ85"/>
      <c r="GSR85"/>
      <c r="GSS85"/>
      <c r="GST85"/>
      <c r="GSU85"/>
      <c r="GSV85"/>
      <c r="GSW85"/>
      <c r="GSX85"/>
      <c r="GSY85"/>
      <c r="GSZ85"/>
      <c r="GTA85"/>
      <c r="GTB85"/>
      <c r="GTC85"/>
      <c r="GTD85"/>
      <c r="GTE85"/>
      <c r="GTF85"/>
      <c r="GTG85"/>
      <c r="GTH85"/>
      <c r="GTI85"/>
      <c r="GTJ85"/>
      <c r="GTK85"/>
      <c r="GTL85"/>
      <c r="GTM85"/>
      <c r="GTN85"/>
      <c r="GTO85"/>
      <c r="GTP85"/>
      <c r="GTQ85"/>
      <c r="GTR85"/>
      <c r="GTS85"/>
      <c r="GTT85"/>
      <c r="GTU85"/>
      <c r="GTV85"/>
      <c r="GTW85"/>
      <c r="GTX85"/>
      <c r="GTY85"/>
      <c r="GTZ85"/>
      <c r="GUA85"/>
      <c r="GUB85"/>
      <c r="GUC85"/>
      <c r="GUD85"/>
      <c r="GUE85"/>
      <c r="GUF85"/>
      <c r="GUG85"/>
      <c r="GUH85"/>
      <c r="GUI85"/>
      <c r="GUJ85"/>
      <c r="GUK85"/>
      <c r="GUL85"/>
      <c r="GUM85"/>
      <c r="GUN85"/>
      <c r="GUO85"/>
      <c r="GUP85"/>
      <c r="GUQ85"/>
      <c r="GUR85"/>
      <c r="GUS85"/>
      <c r="GUT85"/>
      <c r="GUU85"/>
      <c r="GUV85"/>
      <c r="GUW85"/>
      <c r="GUX85"/>
      <c r="GUY85"/>
      <c r="GUZ85"/>
      <c r="GVA85"/>
      <c r="GVB85"/>
      <c r="GVC85"/>
      <c r="GVD85"/>
      <c r="GVE85"/>
      <c r="GVF85"/>
      <c r="GVG85"/>
      <c r="GVH85"/>
      <c r="GVI85"/>
      <c r="GVJ85"/>
      <c r="GVK85"/>
      <c r="GVL85"/>
      <c r="GVM85"/>
      <c r="GVN85"/>
      <c r="GVO85"/>
      <c r="GVP85"/>
      <c r="GVQ85"/>
      <c r="GVR85"/>
      <c r="GVS85"/>
      <c r="GVT85"/>
      <c r="GVU85"/>
      <c r="GVV85"/>
      <c r="GVW85"/>
      <c r="GVX85"/>
      <c r="GVY85"/>
      <c r="GVZ85"/>
      <c r="GWA85"/>
      <c r="GWB85"/>
      <c r="GWC85"/>
      <c r="GWD85"/>
      <c r="GWE85"/>
      <c r="GWF85"/>
      <c r="GWG85"/>
      <c r="GWH85"/>
      <c r="GWI85"/>
      <c r="GWJ85"/>
      <c r="GWK85"/>
      <c r="GWL85"/>
      <c r="GWM85"/>
      <c r="GWN85"/>
      <c r="GWO85"/>
      <c r="GWP85"/>
      <c r="GWQ85"/>
      <c r="GWR85"/>
      <c r="GWS85"/>
      <c r="GWT85"/>
      <c r="GWU85"/>
      <c r="GWV85"/>
      <c r="GWW85"/>
      <c r="GWX85"/>
      <c r="GWY85"/>
      <c r="GWZ85"/>
      <c r="GXA85"/>
      <c r="GXB85"/>
      <c r="GXC85"/>
      <c r="GXD85"/>
      <c r="GXE85"/>
      <c r="GXF85"/>
      <c r="GXG85"/>
      <c r="GXH85"/>
      <c r="GXI85"/>
      <c r="GXJ85"/>
      <c r="GXK85"/>
      <c r="GXL85"/>
      <c r="GXM85"/>
      <c r="GXN85"/>
      <c r="GXO85"/>
      <c r="GXP85"/>
      <c r="GXQ85"/>
      <c r="GXR85"/>
      <c r="GXS85"/>
      <c r="GXT85"/>
      <c r="GXU85"/>
      <c r="GXV85"/>
      <c r="GXW85"/>
      <c r="GXX85"/>
      <c r="GXY85"/>
      <c r="GXZ85"/>
      <c r="GYA85"/>
      <c r="GYB85"/>
      <c r="GYC85"/>
      <c r="GYD85"/>
      <c r="GYE85"/>
      <c r="GYF85"/>
      <c r="GYG85"/>
      <c r="GYH85"/>
      <c r="GYI85"/>
      <c r="GYJ85"/>
      <c r="GYK85"/>
      <c r="GYL85"/>
      <c r="GYM85"/>
      <c r="GYN85"/>
      <c r="GYO85"/>
      <c r="GYP85"/>
      <c r="GYQ85"/>
      <c r="GYR85"/>
      <c r="GYS85"/>
      <c r="GYT85"/>
      <c r="GYU85"/>
      <c r="GYV85"/>
      <c r="GYW85"/>
      <c r="GYX85"/>
      <c r="GYY85"/>
      <c r="GYZ85"/>
      <c r="GZA85"/>
      <c r="GZB85"/>
      <c r="GZC85"/>
      <c r="GZD85"/>
      <c r="GZE85"/>
      <c r="GZF85"/>
      <c r="GZG85"/>
      <c r="GZH85"/>
      <c r="GZI85"/>
      <c r="GZJ85"/>
      <c r="GZK85"/>
      <c r="GZL85"/>
      <c r="GZM85"/>
      <c r="GZN85"/>
      <c r="GZO85"/>
      <c r="GZP85"/>
      <c r="GZQ85"/>
      <c r="GZR85"/>
      <c r="GZS85"/>
      <c r="GZT85"/>
      <c r="GZU85"/>
      <c r="GZV85"/>
      <c r="GZW85"/>
      <c r="GZX85"/>
      <c r="GZY85"/>
      <c r="GZZ85"/>
      <c r="HAA85"/>
      <c r="HAB85"/>
      <c r="HAC85"/>
      <c r="HAD85"/>
      <c r="HAE85"/>
      <c r="HAF85"/>
      <c r="HAG85"/>
      <c r="HAH85"/>
      <c r="HAI85"/>
      <c r="HAJ85"/>
      <c r="HAK85"/>
      <c r="HAL85"/>
      <c r="HAM85"/>
      <c r="HAN85"/>
      <c r="HAO85"/>
      <c r="HAP85"/>
      <c r="HAQ85"/>
      <c r="HAR85"/>
      <c r="HAS85"/>
      <c r="HAT85"/>
      <c r="HAU85"/>
      <c r="HAV85"/>
      <c r="HAW85"/>
      <c r="HAX85"/>
      <c r="HAY85"/>
      <c r="HAZ85"/>
      <c r="HBA85"/>
      <c r="HBB85"/>
      <c r="HBC85"/>
      <c r="HBD85"/>
      <c r="HBE85"/>
      <c r="HBF85"/>
      <c r="HBG85"/>
      <c r="HBH85"/>
      <c r="HBI85"/>
      <c r="HBJ85"/>
      <c r="HBK85"/>
      <c r="HBL85"/>
      <c r="HBM85"/>
      <c r="HBN85"/>
      <c r="HBO85"/>
      <c r="HBP85"/>
      <c r="HBQ85"/>
      <c r="HBR85"/>
      <c r="HBS85"/>
      <c r="HBT85"/>
      <c r="HBU85"/>
      <c r="HBV85"/>
      <c r="HBW85"/>
      <c r="HBX85"/>
      <c r="HBY85"/>
      <c r="HBZ85"/>
      <c r="HCA85"/>
      <c r="HCB85"/>
      <c r="HCC85"/>
      <c r="HCD85"/>
      <c r="HCE85"/>
      <c r="HCF85"/>
      <c r="HCG85"/>
      <c r="HCH85"/>
      <c r="HCI85"/>
      <c r="HCJ85"/>
      <c r="HCK85"/>
      <c r="HCL85"/>
      <c r="HCM85"/>
      <c r="HCN85"/>
      <c r="HCO85"/>
      <c r="HCP85"/>
      <c r="HCQ85"/>
      <c r="HCR85"/>
      <c r="HCS85"/>
      <c r="HCT85"/>
      <c r="HCU85"/>
      <c r="HCV85"/>
      <c r="HCW85"/>
      <c r="HCX85"/>
      <c r="HCY85"/>
      <c r="HCZ85"/>
      <c r="HDA85"/>
      <c r="HDB85"/>
      <c r="HDC85"/>
      <c r="HDD85"/>
      <c r="HDE85"/>
      <c r="HDF85"/>
      <c r="HDG85"/>
      <c r="HDH85"/>
      <c r="HDI85"/>
      <c r="HDJ85"/>
      <c r="HDK85"/>
      <c r="HDL85"/>
      <c r="HDM85"/>
      <c r="HDN85"/>
      <c r="HDO85"/>
      <c r="HDP85"/>
      <c r="HDQ85"/>
      <c r="HDR85"/>
      <c r="HDS85"/>
      <c r="HDT85"/>
      <c r="HDU85"/>
      <c r="HDV85"/>
      <c r="HDW85"/>
      <c r="HDX85"/>
      <c r="HDY85"/>
      <c r="HDZ85"/>
      <c r="HEA85"/>
      <c r="HEB85"/>
      <c r="HEC85"/>
      <c r="HED85"/>
      <c r="HEE85"/>
      <c r="HEF85"/>
      <c r="HEG85"/>
      <c r="HEH85"/>
      <c r="HEI85"/>
      <c r="HEJ85"/>
      <c r="HEK85"/>
      <c r="HEL85"/>
      <c r="HEM85"/>
      <c r="HEN85"/>
      <c r="HEO85"/>
      <c r="HEP85"/>
      <c r="HEQ85"/>
      <c r="HER85"/>
      <c r="HES85"/>
      <c r="HET85"/>
      <c r="HEU85"/>
      <c r="HEV85"/>
      <c r="HEW85"/>
      <c r="HEX85"/>
      <c r="HEY85"/>
      <c r="HEZ85"/>
      <c r="HFA85"/>
      <c r="HFB85"/>
      <c r="HFC85"/>
      <c r="HFD85"/>
      <c r="HFE85"/>
      <c r="HFF85"/>
      <c r="HFG85"/>
      <c r="HFH85"/>
      <c r="HFI85"/>
      <c r="HFJ85"/>
      <c r="HFK85"/>
      <c r="HFL85"/>
      <c r="HFM85"/>
      <c r="HFN85"/>
      <c r="HFO85"/>
      <c r="HFP85"/>
      <c r="HFQ85"/>
      <c r="HFR85"/>
      <c r="HFS85"/>
      <c r="HFT85"/>
      <c r="HFU85"/>
      <c r="HFV85"/>
      <c r="HFW85"/>
      <c r="HFX85"/>
      <c r="HFY85"/>
      <c r="HFZ85"/>
      <c r="HGA85"/>
      <c r="HGB85"/>
      <c r="HGC85"/>
      <c r="HGD85"/>
      <c r="HGE85"/>
      <c r="HGF85"/>
      <c r="HGG85"/>
      <c r="HGH85"/>
      <c r="HGI85"/>
      <c r="HGJ85"/>
      <c r="HGK85"/>
      <c r="HGL85"/>
      <c r="HGM85"/>
      <c r="HGN85"/>
      <c r="HGO85"/>
      <c r="HGP85"/>
      <c r="HGQ85"/>
      <c r="HGR85"/>
      <c r="HGS85"/>
      <c r="HGT85"/>
      <c r="HGU85"/>
      <c r="HGV85"/>
      <c r="HGW85"/>
      <c r="HGX85"/>
      <c r="HGY85"/>
      <c r="HGZ85"/>
      <c r="HHA85"/>
      <c r="HHB85"/>
      <c r="HHC85"/>
      <c r="HHD85"/>
      <c r="HHE85"/>
      <c r="HHF85"/>
      <c r="HHG85"/>
      <c r="HHH85"/>
      <c r="HHI85"/>
      <c r="HHJ85"/>
      <c r="HHK85"/>
      <c r="HHL85"/>
      <c r="HHM85"/>
      <c r="HHN85"/>
      <c r="HHO85"/>
      <c r="HHP85"/>
      <c r="HHQ85"/>
      <c r="HHR85"/>
      <c r="HHS85"/>
      <c r="HHT85"/>
      <c r="HHU85"/>
      <c r="HHV85"/>
      <c r="HHW85"/>
      <c r="HHX85"/>
      <c r="HHY85"/>
      <c r="HHZ85"/>
      <c r="HIA85"/>
      <c r="HIB85"/>
      <c r="HIC85"/>
      <c r="HID85"/>
      <c r="HIE85"/>
      <c r="HIF85"/>
      <c r="HIG85"/>
      <c r="HIH85"/>
      <c r="HII85"/>
      <c r="HIJ85"/>
      <c r="HIK85"/>
      <c r="HIL85"/>
      <c r="HIM85"/>
      <c r="HIN85"/>
      <c r="HIO85"/>
      <c r="HIP85"/>
      <c r="HIQ85"/>
      <c r="HIR85"/>
      <c r="HIS85"/>
      <c r="HIT85"/>
      <c r="HIU85"/>
      <c r="HIV85"/>
      <c r="HIW85"/>
      <c r="HIX85"/>
      <c r="HIY85"/>
      <c r="HIZ85"/>
      <c r="HJA85"/>
      <c r="HJB85"/>
      <c r="HJC85"/>
      <c r="HJD85"/>
      <c r="HJE85"/>
      <c r="HJF85"/>
      <c r="HJG85"/>
      <c r="HJH85"/>
      <c r="HJI85"/>
      <c r="HJJ85"/>
      <c r="HJK85"/>
      <c r="HJL85"/>
      <c r="HJM85"/>
      <c r="HJN85"/>
      <c r="HJO85"/>
      <c r="HJP85"/>
      <c r="HJQ85"/>
      <c r="HJR85"/>
      <c r="HJS85"/>
      <c r="HJT85"/>
      <c r="HJU85"/>
      <c r="HJV85"/>
      <c r="HJW85"/>
      <c r="HJX85"/>
      <c r="HJY85"/>
      <c r="HJZ85"/>
      <c r="HKA85"/>
      <c r="HKB85"/>
      <c r="HKC85"/>
      <c r="HKD85"/>
      <c r="HKE85"/>
      <c r="HKF85"/>
      <c r="HKG85"/>
      <c r="HKH85"/>
      <c r="HKI85"/>
      <c r="HKJ85"/>
      <c r="HKK85"/>
      <c r="HKL85"/>
      <c r="HKM85"/>
      <c r="HKN85"/>
      <c r="HKO85"/>
      <c r="HKP85"/>
      <c r="HKQ85"/>
      <c r="HKR85"/>
      <c r="HKS85"/>
      <c r="HKT85"/>
      <c r="HKU85"/>
      <c r="HKV85"/>
      <c r="HKW85"/>
      <c r="HKX85"/>
      <c r="HKY85"/>
      <c r="HKZ85"/>
      <c r="HLA85"/>
      <c r="HLB85"/>
      <c r="HLC85"/>
      <c r="HLD85"/>
      <c r="HLE85"/>
      <c r="HLF85"/>
      <c r="HLG85"/>
      <c r="HLH85"/>
      <c r="HLI85"/>
      <c r="HLJ85"/>
      <c r="HLK85"/>
      <c r="HLL85"/>
      <c r="HLM85"/>
      <c r="HLN85"/>
      <c r="HLO85"/>
      <c r="HLP85"/>
      <c r="HLQ85"/>
      <c r="HLR85"/>
      <c r="HLS85"/>
      <c r="HLT85"/>
      <c r="HLU85"/>
      <c r="HLV85"/>
      <c r="HLW85"/>
      <c r="HLX85"/>
      <c r="HLY85"/>
      <c r="HLZ85"/>
      <c r="HMA85"/>
      <c r="HMB85"/>
      <c r="HMC85"/>
      <c r="HMD85"/>
      <c r="HME85"/>
      <c r="HMF85"/>
      <c r="HMG85"/>
      <c r="HMH85"/>
      <c r="HMI85"/>
      <c r="HMJ85"/>
      <c r="HMK85"/>
      <c r="HML85"/>
      <c r="HMM85"/>
      <c r="HMN85"/>
      <c r="HMO85"/>
      <c r="HMP85"/>
      <c r="HMQ85"/>
      <c r="HMR85"/>
      <c r="HMS85"/>
      <c r="HMT85"/>
      <c r="HMU85"/>
      <c r="HMV85"/>
      <c r="HMW85"/>
      <c r="HMX85"/>
      <c r="HMY85"/>
      <c r="HMZ85"/>
      <c r="HNA85"/>
      <c r="HNB85"/>
      <c r="HNC85"/>
      <c r="HND85"/>
      <c r="HNE85"/>
      <c r="HNF85"/>
      <c r="HNG85"/>
      <c r="HNH85"/>
      <c r="HNI85"/>
      <c r="HNJ85"/>
      <c r="HNK85"/>
      <c r="HNL85"/>
      <c r="HNM85"/>
      <c r="HNN85"/>
      <c r="HNO85"/>
      <c r="HNP85"/>
      <c r="HNQ85"/>
      <c r="HNR85"/>
      <c r="HNS85"/>
      <c r="HNT85"/>
      <c r="HNU85"/>
      <c r="HNV85"/>
      <c r="HNW85"/>
      <c r="HNX85"/>
      <c r="HNY85"/>
      <c r="HNZ85"/>
      <c r="HOA85"/>
      <c r="HOB85"/>
      <c r="HOC85"/>
      <c r="HOD85"/>
      <c r="HOE85"/>
      <c r="HOF85"/>
      <c r="HOG85"/>
      <c r="HOH85"/>
      <c r="HOI85"/>
      <c r="HOJ85"/>
      <c r="HOK85"/>
      <c r="HOL85"/>
      <c r="HOM85"/>
      <c r="HON85"/>
      <c r="HOO85"/>
      <c r="HOP85"/>
      <c r="HOQ85"/>
      <c r="HOR85"/>
      <c r="HOS85"/>
      <c r="HOT85"/>
      <c r="HOU85"/>
      <c r="HOV85"/>
      <c r="HOW85"/>
      <c r="HOX85"/>
      <c r="HOY85"/>
      <c r="HOZ85"/>
      <c r="HPA85"/>
      <c r="HPB85"/>
      <c r="HPC85"/>
      <c r="HPD85"/>
      <c r="HPE85"/>
      <c r="HPF85"/>
      <c r="HPG85"/>
      <c r="HPH85"/>
      <c r="HPI85"/>
      <c r="HPJ85"/>
      <c r="HPK85"/>
      <c r="HPL85"/>
      <c r="HPM85"/>
      <c r="HPN85"/>
      <c r="HPO85"/>
      <c r="HPP85"/>
      <c r="HPQ85"/>
      <c r="HPR85"/>
      <c r="HPS85"/>
      <c r="HPT85"/>
      <c r="HPU85"/>
      <c r="HPV85"/>
      <c r="HPW85"/>
      <c r="HPX85"/>
      <c r="HPY85"/>
      <c r="HPZ85"/>
      <c r="HQA85"/>
      <c r="HQB85"/>
      <c r="HQC85"/>
      <c r="HQD85"/>
      <c r="HQE85"/>
      <c r="HQF85"/>
      <c r="HQG85"/>
      <c r="HQH85"/>
      <c r="HQI85"/>
      <c r="HQJ85"/>
      <c r="HQK85"/>
      <c r="HQL85"/>
      <c r="HQM85"/>
      <c r="HQN85"/>
      <c r="HQO85"/>
      <c r="HQP85"/>
      <c r="HQQ85"/>
      <c r="HQR85"/>
      <c r="HQS85"/>
      <c r="HQT85"/>
      <c r="HQU85"/>
      <c r="HQV85"/>
      <c r="HQW85"/>
      <c r="HQX85"/>
      <c r="HQY85"/>
      <c r="HQZ85"/>
      <c r="HRA85"/>
      <c r="HRB85"/>
      <c r="HRC85"/>
      <c r="HRD85"/>
      <c r="HRE85"/>
      <c r="HRF85"/>
      <c r="HRG85"/>
      <c r="HRH85"/>
      <c r="HRI85"/>
      <c r="HRJ85"/>
      <c r="HRK85"/>
      <c r="HRL85"/>
      <c r="HRM85"/>
      <c r="HRN85"/>
      <c r="HRO85"/>
      <c r="HRP85"/>
      <c r="HRQ85"/>
      <c r="HRR85"/>
      <c r="HRS85"/>
      <c r="HRT85"/>
      <c r="HRU85"/>
      <c r="HRV85"/>
      <c r="HRW85"/>
      <c r="HRX85"/>
      <c r="HRY85"/>
      <c r="HRZ85"/>
      <c r="HSA85"/>
      <c r="HSB85"/>
      <c r="HSC85"/>
      <c r="HSD85"/>
      <c r="HSE85"/>
      <c r="HSF85"/>
      <c r="HSG85"/>
      <c r="HSH85"/>
      <c r="HSI85"/>
      <c r="HSJ85"/>
      <c r="HSK85"/>
      <c r="HSL85"/>
      <c r="HSM85"/>
      <c r="HSN85"/>
      <c r="HSO85"/>
      <c r="HSP85"/>
      <c r="HSQ85"/>
      <c r="HSR85"/>
      <c r="HSS85"/>
      <c r="HST85"/>
      <c r="HSU85"/>
      <c r="HSV85"/>
      <c r="HSW85"/>
      <c r="HSX85"/>
      <c r="HSY85"/>
      <c r="HSZ85"/>
      <c r="HTA85"/>
      <c r="HTB85"/>
      <c r="HTC85"/>
      <c r="HTD85"/>
      <c r="HTE85"/>
      <c r="HTF85"/>
      <c r="HTG85"/>
      <c r="HTH85"/>
      <c r="HTI85"/>
      <c r="HTJ85"/>
      <c r="HTK85"/>
      <c r="HTL85"/>
      <c r="HTM85"/>
      <c r="HTN85"/>
      <c r="HTO85"/>
      <c r="HTP85"/>
      <c r="HTQ85"/>
      <c r="HTR85"/>
      <c r="HTS85"/>
      <c r="HTT85"/>
      <c r="HTU85"/>
      <c r="HTV85"/>
      <c r="HTW85"/>
      <c r="HTX85"/>
      <c r="HTY85"/>
      <c r="HTZ85"/>
      <c r="HUA85"/>
      <c r="HUB85"/>
      <c r="HUC85"/>
      <c r="HUD85"/>
      <c r="HUE85"/>
      <c r="HUF85"/>
      <c r="HUG85"/>
      <c r="HUH85"/>
      <c r="HUI85"/>
      <c r="HUJ85"/>
      <c r="HUK85"/>
      <c r="HUL85"/>
      <c r="HUM85"/>
      <c r="HUN85"/>
      <c r="HUO85"/>
      <c r="HUP85"/>
      <c r="HUQ85"/>
      <c r="HUR85"/>
      <c r="HUS85"/>
      <c r="HUT85"/>
      <c r="HUU85"/>
      <c r="HUV85"/>
      <c r="HUW85"/>
      <c r="HUX85"/>
      <c r="HUY85"/>
      <c r="HUZ85"/>
      <c r="HVA85"/>
      <c r="HVB85"/>
      <c r="HVC85"/>
      <c r="HVD85"/>
      <c r="HVE85"/>
      <c r="HVF85"/>
      <c r="HVG85"/>
      <c r="HVH85"/>
      <c r="HVI85"/>
      <c r="HVJ85"/>
      <c r="HVK85"/>
      <c r="HVL85"/>
      <c r="HVM85"/>
      <c r="HVN85"/>
      <c r="HVO85"/>
      <c r="HVP85"/>
      <c r="HVQ85"/>
      <c r="HVR85"/>
      <c r="HVS85"/>
      <c r="HVT85"/>
      <c r="HVU85"/>
      <c r="HVV85"/>
      <c r="HVW85"/>
      <c r="HVX85"/>
      <c r="HVY85"/>
      <c r="HVZ85"/>
      <c r="HWA85"/>
      <c r="HWB85"/>
      <c r="HWC85"/>
      <c r="HWD85"/>
      <c r="HWE85"/>
      <c r="HWF85"/>
      <c r="HWG85"/>
      <c r="HWH85"/>
      <c r="HWI85"/>
      <c r="HWJ85"/>
      <c r="HWK85"/>
      <c r="HWL85"/>
      <c r="HWM85"/>
      <c r="HWN85"/>
      <c r="HWO85"/>
      <c r="HWP85"/>
      <c r="HWQ85"/>
      <c r="HWR85"/>
      <c r="HWS85"/>
      <c r="HWT85"/>
      <c r="HWU85"/>
      <c r="HWV85"/>
      <c r="HWW85"/>
      <c r="HWX85"/>
      <c r="HWY85"/>
      <c r="HWZ85"/>
      <c r="HXA85"/>
      <c r="HXB85"/>
      <c r="HXC85"/>
      <c r="HXD85"/>
      <c r="HXE85"/>
      <c r="HXF85"/>
      <c r="HXG85"/>
      <c r="HXH85"/>
      <c r="HXI85"/>
      <c r="HXJ85"/>
      <c r="HXK85"/>
      <c r="HXL85"/>
      <c r="HXM85"/>
      <c r="HXN85"/>
      <c r="HXO85"/>
      <c r="HXP85"/>
      <c r="HXQ85"/>
      <c r="HXR85"/>
      <c r="HXS85"/>
      <c r="HXT85"/>
      <c r="HXU85"/>
      <c r="HXV85"/>
      <c r="HXW85"/>
      <c r="HXX85"/>
      <c r="HXY85"/>
      <c r="HXZ85"/>
      <c r="HYA85"/>
      <c r="HYB85"/>
      <c r="HYC85"/>
      <c r="HYD85"/>
      <c r="HYE85"/>
      <c r="HYF85"/>
      <c r="HYG85"/>
      <c r="HYH85"/>
      <c r="HYI85"/>
      <c r="HYJ85"/>
      <c r="HYK85"/>
      <c r="HYL85"/>
      <c r="HYM85"/>
      <c r="HYN85"/>
      <c r="HYO85"/>
      <c r="HYP85"/>
      <c r="HYQ85"/>
      <c r="HYR85"/>
      <c r="HYS85"/>
      <c r="HYT85"/>
      <c r="HYU85"/>
      <c r="HYV85"/>
      <c r="HYW85"/>
      <c r="HYX85"/>
      <c r="HYY85"/>
      <c r="HYZ85"/>
      <c r="HZA85"/>
      <c r="HZB85"/>
      <c r="HZC85"/>
      <c r="HZD85"/>
      <c r="HZE85"/>
      <c r="HZF85"/>
      <c r="HZG85"/>
      <c r="HZH85"/>
      <c r="HZI85"/>
      <c r="HZJ85"/>
      <c r="HZK85"/>
      <c r="HZL85"/>
      <c r="HZM85"/>
      <c r="HZN85"/>
      <c r="HZO85"/>
      <c r="HZP85"/>
      <c r="HZQ85"/>
      <c r="HZR85"/>
      <c r="HZS85"/>
      <c r="HZT85"/>
      <c r="HZU85"/>
      <c r="HZV85"/>
      <c r="HZW85"/>
      <c r="HZX85"/>
      <c r="HZY85"/>
      <c r="HZZ85"/>
      <c r="IAA85"/>
      <c r="IAB85"/>
      <c r="IAC85"/>
      <c r="IAD85"/>
      <c r="IAE85"/>
      <c r="IAF85"/>
      <c r="IAG85"/>
      <c r="IAH85"/>
      <c r="IAI85"/>
      <c r="IAJ85"/>
      <c r="IAK85"/>
      <c r="IAL85"/>
      <c r="IAM85"/>
      <c r="IAN85"/>
      <c r="IAO85"/>
      <c r="IAP85"/>
      <c r="IAQ85"/>
      <c r="IAR85"/>
      <c r="IAS85"/>
      <c r="IAT85"/>
      <c r="IAU85"/>
      <c r="IAV85"/>
      <c r="IAW85"/>
      <c r="IAX85"/>
      <c r="IAY85"/>
      <c r="IAZ85"/>
      <c r="IBA85"/>
      <c r="IBB85"/>
      <c r="IBC85"/>
      <c r="IBD85"/>
      <c r="IBE85"/>
      <c r="IBF85"/>
      <c r="IBG85"/>
      <c r="IBH85"/>
      <c r="IBI85"/>
      <c r="IBJ85"/>
      <c r="IBK85"/>
      <c r="IBL85"/>
      <c r="IBM85"/>
      <c r="IBN85"/>
      <c r="IBO85"/>
      <c r="IBP85"/>
      <c r="IBQ85"/>
      <c r="IBR85"/>
      <c r="IBS85"/>
      <c r="IBT85"/>
      <c r="IBU85"/>
      <c r="IBV85"/>
      <c r="IBW85"/>
      <c r="IBX85"/>
      <c r="IBY85"/>
      <c r="IBZ85"/>
      <c r="ICA85"/>
      <c r="ICB85"/>
      <c r="ICC85"/>
      <c r="ICD85"/>
      <c r="ICE85"/>
      <c r="ICF85"/>
      <c r="ICG85"/>
      <c r="ICH85"/>
      <c r="ICI85"/>
      <c r="ICJ85"/>
      <c r="ICK85"/>
      <c r="ICL85"/>
      <c r="ICM85"/>
      <c r="ICN85"/>
      <c r="ICO85"/>
      <c r="ICP85"/>
      <c r="ICQ85"/>
      <c r="ICR85"/>
      <c r="ICS85"/>
      <c r="ICT85"/>
      <c r="ICU85"/>
      <c r="ICV85"/>
      <c r="ICW85"/>
      <c r="ICX85"/>
      <c r="ICY85"/>
      <c r="ICZ85"/>
      <c r="IDA85"/>
      <c r="IDB85"/>
      <c r="IDC85"/>
      <c r="IDD85"/>
      <c r="IDE85"/>
      <c r="IDF85"/>
      <c r="IDG85"/>
      <c r="IDH85"/>
      <c r="IDI85"/>
      <c r="IDJ85"/>
      <c r="IDK85"/>
      <c r="IDL85"/>
      <c r="IDM85"/>
      <c r="IDN85"/>
      <c r="IDO85"/>
      <c r="IDP85"/>
      <c r="IDQ85"/>
      <c r="IDR85"/>
      <c r="IDS85"/>
      <c r="IDT85"/>
      <c r="IDU85"/>
      <c r="IDV85"/>
      <c r="IDW85"/>
      <c r="IDX85"/>
      <c r="IDY85"/>
      <c r="IDZ85"/>
      <c r="IEA85"/>
      <c r="IEB85"/>
      <c r="IEC85"/>
      <c r="IED85"/>
      <c r="IEE85"/>
      <c r="IEF85"/>
      <c r="IEG85"/>
      <c r="IEH85"/>
      <c r="IEI85"/>
      <c r="IEJ85"/>
      <c r="IEK85"/>
      <c r="IEL85"/>
      <c r="IEM85"/>
      <c r="IEN85"/>
      <c r="IEO85"/>
      <c r="IEP85"/>
      <c r="IEQ85"/>
      <c r="IER85"/>
      <c r="IES85"/>
      <c r="IET85"/>
      <c r="IEU85"/>
      <c r="IEV85"/>
      <c r="IEW85"/>
      <c r="IEX85"/>
      <c r="IEY85"/>
      <c r="IEZ85"/>
      <c r="IFA85"/>
      <c r="IFB85"/>
      <c r="IFC85"/>
      <c r="IFD85"/>
      <c r="IFE85"/>
      <c r="IFF85"/>
      <c r="IFG85"/>
      <c r="IFH85"/>
      <c r="IFI85"/>
      <c r="IFJ85"/>
      <c r="IFK85"/>
      <c r="IFL85"/>
      <c r="IFM85"/>
      <c r="IFN85"/>
      <c r="IFO85"/>
      <c r="IFP85"/>
      <c r="IFQ85"/>
      <c r="IFR85"/>
      <c r="IFS85"/>
      <c r="IFT85"/>
      <c r="IFU85"/>
      <c r="IFV85"/>
      <c r="IFW85"/>
      <c r="IFX85"/>
      <c r="IFY85"/>
      <c r="IFZ85"/>
      <c r="IGA85"/>
      <c r="IGB85"/>
      <c r="IGC85"/>
      <c r="IGD85"/>
      <c r="IGE85"/>
      <c r="IGF85"/>
      <c r="IGG85"/>
      <c r="IGH85"/>
      <c r="IGI85"/>
      <c r="IGJ85"/>
      <c r="IGK85"/>
      <c r="IGL85"/>
      <c r="IGM85"/>
      <c r="IGN85"/>
      <c r="IGO85"/>
      <c r="IGP85"/>
      <c r="IGQ85"/>
      <c r="IGR85"/>
      <c r="IGS85"/>
      <c r="IGT85"/>
      <c r="IGU85"/>
      <c r="IGV85"/>
      <c r="IGW85"/>
      <c r="IGX85"/>
      <c r="IGY85"/>
      <c r="IGZ85"/>
      <c r="IHA85"/>
      <c r="IHB85"/>
      <c r="IHC85"/>
      <c r="IHD85"/>
      <c r="IHE85"/>
      <c r="IHF85"/>
      <c r="IHG85"/>
      <c r="IHH85"/>
      <c r="IHI85"/>
      <c r="IHJ85"/>
      <c r="IHK85"/>
      <c r="IHL85"/>
      <c r="IHM85"/>
      <c r="IHN85"/>
      <c r="IHO85"/>
      <c r="IHP85"/>
      <c r="IHQ85"/>
      <c r="IHR85"/>
      <c r="IHS85"/>
      <c r="IHT85"/>
      <c r="IHU85"/>
      <c r="IHV85"/>
      <c r="IHW85"/>
      <c r="IHX85"/>
      <c r="IHY85"/>
      <c r="IHZ85"/>
      <c r="IIA85"/>
      <c r="IIB85"/>
      <c r="IIC85"/>
      <c r="IID85"/>
      <c r="IIE85"/>
      <c r="IIF85"/>
      <c r="IIG85"/>
      <c r="IIH85"/>
      <c r="III85"/>
      <c r="IIJ85"/>
      <c r="IIK85"/>
      <c r="IIL85"/>
      <c r="IIM85"/>
      <c r="IIN85"/>
      <c r="IIO85"/>
      <c r="IIP85"/>
      <c r="IIQ85"/>
      <c r="IIR85"/>
      <c r="IIS85"/>
      <c r="IIT85"/>
      <c r="IIU85"/>
      <c r="IIV85"/>
      <c r="IIW85"/>
      <c r="IIX85"/>
      <c r="IIY85"/>
      <c r="IIZ85"/>
      <c r="IJA85"/>
      <c r="IJB85"/>
      <c r="IJC85"/>
      <c r="IJD85"/>
      <c r="IJE85"/>
      <c r="IJF85"/>
      <c r="IJG85"/>
      <c r="IJH85"/>
      <c r="IJI85"/>
      <c r="IJJ85"/>
      <c r="IJK85"/>
      <c r="IJL85"/>
      <c r="IJM85"/>
      <c r="IJN85"/>
      <c r="IJO85"/>
      <c r="IJP85"/>
      <c r="IJQ85"/>
      <c r="IJR85"/>
      <c r="IJS85"/>
      <c r="IJT85"/>
      <c r="IJU85"/>
      <c r="IJV85"/>
      <c r="IJW85"/>
      <c r="IJX85"/>
      <c r="IJY85"/>
      <c r="IJZ85"/>
      <c r="IKA85"/>
      <c r="IKB85"/>
      <c r="IKC85"/>
      <c r="IKD85"/>
      <c r="IKE85"/>
      <c r="IKF85"/>
      <c r="IKG85"/>
      <c r="IKH85"/>
      <c r="IKI85"/>
      <c r="IKJ85"/>
      <c r="IKK85"/>
      <c r="IKL85"/>
      <c r="IKM85"/>
      <c r="IKN85"/>
      <c r="IKO85"/>
      <c r="IKP85"/>
      <c r="IKQ85"/>
      <c r="IKR85"/>
      <c r="IKS85"/>
      <c r="IKT85"/>
      <c r="IKU85"/>
      <c r="IKV85"/>
      <c r="IKW85"/>
      <c r="IKX85"/>
      <c r="IKY85"/>
      <c r="IKZ85"/>
      <c r="ILA85"/>
      <c r="ILB85"/>
      <c r="ILC85"/>
      <c r="ILD85"/>
      <c r="ILE85"/>
      <c r="ILF85"/>
      <c r="ILG85"/>
      <c r="ILH85"/>
      <c r="ILI85"/>
      <c r="ILJ85"/>
      <c r="ILK85"/>
      <c r="ILL85"/>
      <c r="ILM85"/>
      <c r="ILN85"/>
      <c r="ILO85"/>
      <c r="ILP85"/>
      <c r="ILQ85"/>
      <c r="ILR85"/>
      <c r="ILS85"/>
      <c r="ILT85"/>
      <c r="ILU85"/>
      <c r="ILV85"/>
      <c r="ILW85"/>
      <c r="ILX85"/>
      <c r="ILY85"/>
      <c r="ILZ85"/>
      <c r="IMA85"/>
      <c r="IMB85"/>
      <c r="IMC85"/>
      <c r="IMD85"/>
      <c r="IME85"/>
      <c r="IMF85"/>
      <c r="IMG85"/>
      <c r="IMH85"/>
      <c r="IMI85"/>
      <c r="IMJ85"/>
      <c r="IMK85"/>
      <c r="IML85"/>
      <c r="IMM85"/>
      <c r="IMN85"/>
      <c r="IMO85"/>
      <c r="IMP85"/>
      <c r="IMQ85"/>
      <c r="IMR85"/>
      <c r="IMS85"/>
      <c r="IMT85"/>
      <c r="IMU85"/>
      <c r="IMV85"/>
      <c r="IMW85"/>
      <c r="IMX85"/>
      <c r="IMY85"/>
      <c r="IMZ85"/>
      <c r="INA85"/>
      <c r="INB85"/>
      <c r="INC85"/>
      <c r="IND85"/>
      <c r="INE85"/>
      <c r="INF85"/>
      <c r="ING85"/>
      <c r="INH85"/>
      <c r="INI85"/>
      <c r="INJ85"/>
      <c r="INK85"/>
      <c r="INL85"/>
      <c r="INM85"/>
      <c r="INN85"/>
      <c r="INO85"/>
      <c r="INP85"/>
      <c r="INQ85"/>
      <c r="INR85"/>
      <c r="INS85"/>
      <c r="INT85"/>
      <c r="INU85"/>
      <c r="INV85"/>
      <c r="INW85"/>
      <c r="INX85"/>
      <c r="INY85"/>
      <c r="INZ85"/>
      <c r="IOA85"/>
      <c r="IOB85"/>
      <c r="IOC85"/>
      <c r="IOD85"/>
      <c r="IOE85"/>
      <c r="IOF85"/>
      <c r="IOG85"/>
      <c r="IOH85"/>
      <c r="IOI85"/>
      <c r="IOJ85"/>
      <c r="IOK85"/>
      <c r="IOL85"/>
      <c r="IOM85"/>
      <c r="ION85"/>
      <c r="IOO85"/>
      <c r="IOP85"/>
      <c r="IOQ85"/>
      <c r="IOR85"/>
      <c r="IOS85"/>
      <c r="IOT85"/>
      <c r="IOU85"/>
      <c r="IOV85"/>
      <c r="IOW85"/>
      <c r="IOX85"/>
      <c r="IOY85"/>
      <c r="IOZ85"/>
      <c r="IPA85"/>
      <c r="IPB85"/>
      <c r="IPC85"/>
      <c r="IPD85"/>
      <c r="IPE85"/>
      <c r="IPF85"/>
      <c r="IPG85"/>
      <c r="IPH85"/>
      <c r="IPI85"/>
      <c r="IPJ85"/>
      <c r="IPK85"/>
      <c r="IPL85"/>
      <c r="IPM85"/>
      <c r="IPN85"/>
      <c r="IPO85"/>
      <c r="IPP85"/>
      <c r="IPQ85"/>
      <c r="IPR85"/>
      <c r="IPS85"/>
      <c r="IPT85"/>
      <c r="IPU85"/>
      <c r="IPV85"/>
      <c r="IPW85"/>
      <c r="IPX85"/>
      <c r="IPY85"/>
      <c r="IPZ85"/>
      <c r="IQA85"/>
      <c r="IQB85"/>
      <c r="IQC85"/>
      <c r="IQD85"/>
      <c r="IQE85"/>
      <c r="IQF85"/>
      <c r="IQG85"/>
      <c r="IQH85"/>
      <c r="IQI85"/>
      <c r="IQJ85"/>
      <c r="IQK85"/>
      <c r="IQL85"/>
      <c r="IQM85"/>
      <c r="IQN85"/>
      <c r="IQO85"/>
      <c r="IQP85"/>
      <c r="IQQ85"/>
      <c r="IQR85"/>
      <c r="IQS85"/>
      <c r="IQT85"/>
      <c r="IQU85"/>
      <c r="IQV85"/>
      <c r="IQW85"/>
      <c r="IQX85"/>
      <c r="IQY85"/>
      <c r="IQZ85"/>
      <c r="IRA85"/>
      <c r="IRB85"/>
      <c r="IRC85"/>
      <c r="IRD85"/>
      <c r="IRE85"/>
      <c r="IRF85"/>
      <c r="IRG85"/>
      <c r="IRH85"/>
      <c r="IRI85"/>
      <c r="IRJ85"/>
      <c r="IRK85"/>
      <c r="IRL85"/>
      <c r="IRM85"/>
      <c r="IRN85"/>
      <c r="IRO85"/>
      <c r="IRP85"/>
      <c r="IRQ85"/>
      <c r="IRR85"/>
      <c r="IRS85"/>
      <c r="IRT85"/>
      <c r="IRU85"/>
      <c r="IRV85"/>
      <c r="IRW85"/>
      <c r="IRX85"/>
      <c r="IRY85"/>
      <c r="IRZ85"/>
      <c r="ISA85"/>
      <c r="ISB85"/>
      <c r="ISC85"/>
      <c r="ISD85"/>
      <c r="ISE85"/>
      <c r="ISF85"/>
      <c r="ISG85"/>
      <c r="ISH85"/>
      <c r="ISI85"/>
      <c r="ISJ85"/>
      <c r="ISK85"/>
      <c r="ISL85"/>
      <c r="ISM85"/>
      <c r="ISN85"/>
      <c r="ISO85"/>
      <c r="ISP85"/>
      <c r="ISQ85"/>
      <c r="ISR85"/>
      <c r="ISS85"/>
      <c r="IST85"/>
      <c r="ISU85"/>
      <c r="ISV85"/>
      <c r="ISW85"/>
      <c r="ISX85"/>
      <c r="ISY85"/>
      <c r="ISZ85"/>
      <c r="ITA85"/>
      <c r="ITB85"/>
      <c r="ITC85"/>
      <c r="ITD85"/>
      <c r="ITE85"/>
      <c r="ITF85"/>
      <c r="ITG85"/>
      <c r="ITH85"/>
      <c r="ITI85"/>
      <c r="ITJ85"/>
      <c r="ITK85"/>
      <c r="ITL85"/>
      <c r="ITM85"/>
      <c r="ITN85"/>
      <c r="ITO85"/>
      <c r="ITP85"/>
      <c r="ITQ85"/>
      <c r="ITR85"/>
      <c r="ITS85"/>
      <c r="ITT85"/>
      <c r="ITU85"/>
      <c r="ITV85"/>
      <c r="ITW85"/>
      <c r="ITX85"/>
      <c r="ITY85"/>
      <c r="ITZ85"/>
      <c r="IUA85"/>
      <c r="IUB85"/>
      <c r="IUC85"/>
      <c r="IUD85"/>
      <c r="IUE85"/>
      <c r="IUF85"/>
      <c r="IUG85"/>
      <c r="IUH85"/>
      <c r="IUI85"/>
      <c r="IUJ85"/>
      <c r="IUK85"/>
      <c r="IUL85"/>
      <c r="IUM85"/>
      <c r="IUN85"/>
      <c r="IUO85"/>
      <c r="IUP85"/>
      <c r="IUQ85"/>
      <c r="IUR85"/>
      <c r="IUS85"/>
      <c r="IUT85"/>
      <c r="IUU85"/>
      <c r="IUV85"/>
      <c r="IUW85"/>
      <c r="IUX85"/>
      <c r="IUY85"/>
      <c r="IUZ85"/>
      <c r="IVA85"/>
      <c r="IVB85"/>
      <c r="IVC85"/>
      <c r="IVD85"/>
      <c r="IVE85"/>
      <c r="IVF85"/>
      <c r="IVG85"/>
      <c r="IVH85"/>
      <c r="IVI85"/>
      <c r="IVJ85"/>
      <c r="IVK85"/>
      <c r="IVL85"/>
      <c r="IVM85"/>
      <c r="IVN85"/>
      <c r="IVO85"/>
      <c r="IVP85"/>
      <c r="IVQ85"/>
      <c r="IVR85"/>
      <c r="IVS85"/>
      <c r="IVT85"/>
      <c r="IVU85"/>
      <c r="IVV85"/>
      <c r="IVW85"/>
      <c r="IVX85"/>
      <c r="IVY85"/>
      <c r="IVZ85"/>
      <c r="IWA85"/>
      <c r="IWB85"/>
      <c r="IWC85"/>
      <c r="IWD85"/>
      <c r="IWE85"/>
      <c r="IWF85"/>
      <c r="IWG85"/>
      <c r="IWH85"/>
      <c r="IWI85"/>
      <c r="IWJ85"/>
      <c r="IWK85"/>
      <c r="IWL85"/>
      <c r="IWM85"/>
      <c r="IWN85"/>
      <c r="IWO85"/>
      <c r="IWP85"/>
      <c r="IWQ85"/>
      <c r="IWR85"/>
      <c r="IWS85"/>
      <c r="IWT85"/>
      <c r="IWU85"/>
      <c r="IWV85"/>
      <c r="IWW85"/>
      <c r="IWX85"/>
      <c r="IWY85"/>
      <c r="IWZ85"/>
      <c r="IXA85"/>
      <c r="IXB85"/>
      <c r="IXC85"/>
      <c r="IXD85"/>
      <c r="IXE85"/>
      <c r="IXF85"/>
      <c r="IXG85"/>
      <c r="IXH85"/>
      <c r="IXI85"/>
      <c r="IXJ85"/>
      <c r="IXK85"/>
      <c r="IXL85"/>
      <c r="IXM85"/>
      <c r="IXN85"/>
      <c r="IXO85"/>
      <c r="IXP85"/>
      <c r="IXQ85"/>
      <c r="IXR85"/>
      <c r="IXS85"/>
      <c r="IXT85"/>
      <c r="IXU85"/>
      <c r="IXV85"/>
      <c r="IXW85"/>
      <c r="IXX85"/>
      <c r="IXY85"/>
      <c r="IXZ85"/>
      <c r="IYA85"/>
      <c r="IYB85"/>
      <c r="IYC85"/>
      <c r="IYD85"/>
      <c r="IYE85"/>
      <c r="IYF85"/>
      <c r="IYG85"/>
      <c r="IYH85"/>
      <c r="IYI85"/>
      <c r="IYJ85"/>
      <c r="IYK85"/>
      <c r="IYL85"/>
      <c r="IYM85"/>
      <c r="IYN85"/>
      <c r="IYO85"/>
      <c r="IYP85"/>
      <c r="IYQ85"/>
      <c r="IYR85"/>
      <c r="IYS85"/>
      <c r="IYT85"/>
      <c r="IYU85"/>
      <c r="IYV85"/>
      <c r="IYW85"/>
      <c r="IYX85"/>
      <c r="IYY85"/>
      <c r="IYZ85"/>
      <c r="IZA85"/>
      <c r="IZB85"/>
      <c r="IZC85"/>
      <c r="IZD85"/>
      <c r="IZE85"/>
      <c r="IZF85"/>
      <c r="IZG85"/>
      <c r="IZH85"/>
      <c r="IZI85"/>
      <c r="IZJ85"/>
      <c r="IZK85"/>
      <c r="IZL85"/>
      <c r="IZM85"/>
      <c r="IZN85"/>
      <c r="IZO85"/>
      <c r="IZP85"/>
      <c r="IZQ85"/>
      <c r="IZR85"/>
      <c r="IZS85"/>
      <c r="IZT85"/>
      <c r="IZU85"/>
      <c r="IZV85"/>
      <c r="IZW85"/>
      <c r="IZX85"/>
      <c r="IZY85"/>
      <c r="IZZ85"/>
      <c r="JAA85"/>
      <c r="JAB85"/>
      <c r="JAC85"/>
      <c r="JAD85"/>
      <c r="JAE85"/>
      <c r="JAF85"/>
      <c r="JAG85"/>
      <c r="JAH85"/>
      <c r="JAI85"/>
      <c r="JAJ85"/>
      <c r="JAK85"/>
      <c r="JAL85"/>
      <c r="JAM85"/>
      <c r="JAN85"/>
      <c r="JAO85"/>
      <c r="JAP85"/>
      <c r="JAQ85"/>
      <c r="JAR85"/>
      <c r="JAS85"/>
      <c r="JAT85"/>
      <c r="JAU85"/>
      <c r="JAV85"/>
      <c r="JAW85"/>
      <c r="JAX85"/>
      <c r="JAY85"/>
      <c r="JAZ85"/>
      <c r="JBA85"/>
      <c r="JBB85"/>
      <c r="JBC85"/>
      <c r="JBD85"/>
      <c r="JBE85"/>
      <c r="JBF85"/>
      <c r="JBG85"/>
      <c r="JBH85"/>
      <c r="JBI85"/>
      <c r="JBJ85"/>
      <c r="JBK85"/>
      <c r="JBL85"/>
      <c r="JBM85"/>
      <c r="JBN85"/>
      <c r="JBO85"/>
      <c r="JBP85"/>
      <c r="JBQ85"/>
      <c r="JBR85"/>
      <c r="JBS85"/>
      <c r="JBT85"/>
      <c r="JBU85"/>
      <c r="JBV85"/>
      <c r="JBW85"/>
      <c r="JBX85"/>
      <c r="JBY85"/>
      <c r="JBZ85"/>
      <c r="JCA85"/>
      <c r="JCB85"/>
      <c r="JCC85"/>
      <c r="JCD85"/>
      <c r="JCE85"/>
      <c r="JCF85"/>
      <c r="JCG85"/>
      <c r="JCH85"/>
      <c r="JCI85"/>
      <c r="JCJ85"/>
      <c r="JCK85"/>
      <c r="JCL85"/>
      <c r="JCM85"/>
      <c r="JCN85"/>
      <c r="JCO85"/>
      <c r="JCP85"/>
      <c r="JCQ85"/>
      <c r="JCR85"/>
      <c r="JCS85"/>
      <c r="JCT85"/>
      <c r="JCU85"/>
      <c r="JCV85"/>
      <c r="JCW85"/>
      <c r="JCX85"/>
      <c r="JCY85"/>
      <c r="JCZ85"/>
      <c r="JDA85"/>
      <c r="JDB85"/>
      <c r="JDC85"/>
      <c r="JDD85"/>
      <c r="JDE85"/>
      <c r="JDF85"/>
      <c r="JDG85"/>
      <c r="JDH85"/>
      <c r="JDI85"/>
      <c r="JDJ85"/>
      <c r="JDK85"/>
      <c r="JDL85"/>
      <c r="JDM85"/>
      <c r="JDN85"/>
      <c r="JDO85"/>
      <c r="JDP85"/>
      <c r="JDQ85"/>
      <c r="JDR85"/>
      <c r="JDS85"/>
      <c r="JDT85"/>
      <c r="JDU85"/>
      <c r="JDV85"/>
      <c r="JDW85"/>
      <c r="JDX85"/>
      <c r="JDY85"/>
      <c r="JDZ85"/>
      <c r="JEA85"/>
      <c r="JEB85"/>
      <c r="JEC85"/>
      <c r="JED85"/>
      <c r="JEE85"/>
      <c r="JEF85"/>
      <c r="JEG85"/>
      <c r="JEH85"/>
      <c r="JEI85"/>
      <c r="JEJ85"/>
      <c r="JEK85"/>
      <c r="JEL85"/>
      <c r="JEM85"/>
      <c r="JEN85"/>
      <c r="JEO85"/>
      <c r="JEP85"/>
      <c r="JEQ85"/>
      <c r="JER85"/>
      <c r="JES85"/>
      <c r="JET85"/>
      <c r="JEU85"/>
      <c r="JEV85"/>
      <c r="JEW85"/>
      <c r="JEX85"/>
      <c r="JEY85"/>
      <c r="JEZ85"/>
      <c r="JFA85"/>
      <c r="JFB85"/>
      <c r="JFC85"/>
      <c r="JFD85"/>
      <c r="JFE85"/>
      <c r="JFF85"/>
      <c r="JFG85"/>
      <c r="JFH85"/>
      <c r="JFI85"/>
      <c r="JFJ85"/>
      <c r="JFK85"/>
      <c r="JFL85"/>
      <c r="JFM85"/>
      <c r="JFN85"/>
      <c r="JFO85"/>
      <c r="JFP85"/>
      <c r="JFQ85"/>
      <c r="JFR85"/>
      <c r="JFS85"/>
      <c r="JFT85"/>
      <c r="JFU85"/>
      <c r="JFV85"/>
      <c r="JFW85"/>
      <c r="JFX85"/>
      <c r="JFY85"/>
      <c r="JFZ85"/>
      <c r="JGA85"/>
      <c r="JGB85"/>
      <c r="JGC85"/>
      <c r="JGD85"/>
      <c r="JGE85"/>
      <c r="JGF85"/>
      <c r="JGG85"/>
      <c r="JGH85"/>
      <c r="JGI85"/>
      <c r="JGJ85"/>
      <c r="JGK85"/>
      <c r="JGL85"/>
      <c r="JGM85"/>
      <c r="JGN85"/>
      <c r="JGO85"/>
      <c r="JGP85"/>
      <c r="JGQ85"/>
      <c r="JGR85"/>
      <c r="JGS85"/>
      <c r="JGT85"/>
      <c r="JGU85"/>
      <c r="JGV85"/>
      <c r="JGW85"/>
      <c r="JGX85"/>
      <c r="JGY85"/>
      <c r="JGZ85"/>
      <c r="JHA85"/>
      <c r="JHB85"/>
      <c r="JHC85"/>
      <c r="JHD85"/>
      <c r="JHE85"/>
      <c r="JHF85"/>
      <c r="JHG85"/>
      <c r="JHH85"/>
      <c r="JHI85"/>
      <c r="JHJ85"/>
      <c r="JHK85"/>
      <c r="JHL85"/>
      <c r="JHM85"/>
      <c r="JHN85"/>
      <c r="JHO85"/>
      <c r="JHP85"/>
      <c r="JHQ85"/>
      <c r="JHR85"/>
      <c r="JHS85"/>
      <c r="JHT85"/>
      <c r="JHU85"/>
      <c r="JHV85"/>
      <c r="JHW85"/>
      <c r="JHX85"/>
      <c r="JHY85"/>
      <c r="JHZ85"/>
      <c r="JIA85"/>
      <c r="JIB85"/>
      <c r="JIC85"/>
      <c r="JID85"/>
      <c r="JIE85"/>
      <c r="JIF85"/>
      <c r="JIG85"/>
      <c r="JIH85"/>
      <c r="JII85"/>
      <c r="JIJ85"/>
      <c r="JIK85"/>
      <c r="JIL85"/>
      <c r="JIM85"/>
      <c r="JIN85"/>
      <c r="JIO85"/>
      <c r="JIP85"/>
      <c r="JIQ85"/>
      <c r="JIR85"/>
      <c r="JIS85"/>
      <c r="JIT85"/>
      <c r="JIU85"/>
      <c r="JIV85"/>
      <c r="JIW85"/>
      <c r="JIX85"/>
      <c r="JIY85"/>
      <c r="JIZ85"/>
      <c r="JJA85"/>
      <c r="JJB85"/>
      <c r="JJC85"/>
      <c r="JJD85"/>
      <c r="JJE85"/>
      <c r="JJF85"/>
      <c r="JJG85"/>
      <c r="JJH85"/>
      <c r="JJI85"/>
      <c r="JJJ85"/>
      <c r="JJK85"/>
      <c r="JJL85"/>
      <c r="JJM85"/>
      <c r="JJN85"/>
      <c r="JJO85"/>
      <c r="JJP85"/>
      <c r="JJQ85"/>
      <c r="JJR85"/>
      <c r="JJS85"/>
      <c r="JJT85"/>
      <c r="JJU85"/>
      <c r="JJV85"/>
      <c r="JJW85"/>
      <c r="JJX85"/>
      <c r="JJY85"/>
      <c r="JJZ85"/>
      <c r="JKA85"/>
      <c r="JKB85"/>
      <c r="JKC85"/>
      <c r="JKD85"/>
      <c r="JKE85"/>
      <c r="JKF85"/>
      <c r="JKG85"/>
      <c r="JKH85"/>
      <c r="JKI85"/>
      <c r="JKJ85"/>
      <c r="JKK85"/>
      <c r="JKL85"/>
      <c r="JKM85"/>
      <c r="JKN85"/>
      <c r="JKO85"/>
      <c r="JKP85"/>
      <c r="JKQ85"/>
      <c r="JKR85"/>
      <c r="JKS85"/>
      <c r="JKT85"/>
      <c r="JKU85"/>
      <c r="JKV85"/>
      <c r="JKW85"/>
      <c r="JKX85"/>
      <c r="JKY85"/>
      <c r="JKZ85"/>
      <c r="JLA85"/>
      <c r="JLB85"/>
      <c r="JLC85"/>
      <c r="JLD85"/>
      <c r="JLE85"/>
      <c r="JLF85"/>
      <c r="JLG85"/>
      <c r="JLH85"/>
      <c r="JLI85"/>
      <c r="JLJ85"/>
      <c r="JLK85"/>
      <c r="JLL85"/>
      <c r="JLM85"/>
      <c r="JLN85"/>
      <c r="JLO85"/>
      <c r="JLP85"/>
      <c r="JLQ85"/>
      <c r="JLR85"/>
      <c r="JLS85"/>
      <c r="JLT85"/>
      <c r="JLU85"/>
      <c r="JLV85"/>
      <c r="JLW85"/>
      <c r="JLX85"/>
      <c r="JLY85"/>
      <c r="JLZ85"/>
      <c r="JMA85"/>
      <c r="JMB85"/>
      <c r="JMC85"/>
      <c r="JMD85"/>
      <c r="JME85"/>
      <c r="JMF85"/>
      <c r="JMG85"/>
      <c r="JMH85"/>
      <c r="JMI85"/>
      <c r="JMJ85"/>
      <c r="JMK85"/>
      <c r="JML85"/>
      <c r="JMM85"/>
      <c r="JMN85"/>
      <c r="JMO85"/>
      <c r="JMP85"/>
      <c r="JMQ85"/>
      <c r="JMR85"/>
      <c r="JMS85"/>
      <c r="JMT85"/>
      <c r="JMU85"/>
      <c r="JMV85"/>
      <c r="JMW85"/>
      <c r="JMX85"/>
      <c r="JMY85"/>
      <c r="JMZ85"/>
      <c r="JNA85"/>
      <c r="JNB85"/>
      <c r="JNC85"/>
      <c r="JND85"/>
      <c r="JNE85"/>
      <c r="JNF85"/>
      <c r="JNG85"/>
      <c r="JNH85"/>
      <c r="JNI85"/>
      <c r="JNJ85"/>
      <c r="JNK85"/>
      <c r="JNL85"/>
      <c r="JNM85"/>
      <c r="JNN85"/>
      <c r="JNO85"/>
      <c r="JNP85"/>
      <c r="JNQ85"/>
      <c r="JNR85"/>
      <c r="JNS85"/>
      <c r="JNT85"/>
      <c r="JNU85"/>
      <c r="JNV85"/>
      <c r="JNW85"/>
      <c r="JNX85"/>
      <c r="JNY85"/>
      <c r="JNZ85"/>
      <c r="JOA85"/>
      <c r="JOB85"/>
      <c r="JOC85"/>
      <c r="JOD85"/>
      <c r="JOE85"/>
      <c r="JOF85"/>
      <c r="JOG85"/>
      <c r="JOH85"/>
      <c r="JOI85"/>
      <c r="JOJ85"/>
      <c r="JOK85"/>
      <c r="JOL85"/>
      <c r="JOM85"/>
      <c r="JON85"/>
      <c r="JOO85"/>
      <c r="JOP85"/>
      <c r="JOQ85"/>
      <c r="JOR85"/>
      <c r="JOS85"/>
      <c r="JOT85"/>
      <c r="JOU85"/>
      <c r="JOV85"/>
      <c r="JOW85"/>
      <c r="JOX85"/>
      <c r="JOY85"/>
      <c r="JOZ85"/>
      <c r="JPA85"/>
      <c r="JPB85"/>
      <c r="JPC85"/>
      <c r="JPD85"/>
      <c r="JPE85"/>
      <c r="JPF85"/>
      <c r="JPG85"/>
      <c r="JPH85"/>
      <c r="JPI85"/>
      <c r="JPJ85"/>
      <c r="JPK85"/>
      <c r="JPL85"/>
      <c r="JPM85"/>
      <c r="JPN85"/>
      <c r="JPO85"/>
      <c r="JPP85"/>
      <c r="JPQ85"/>
      <c r="JPR85"/>
      <c r="JPS85"/>
      <c r="JPT85"/>
      <c r="JPU85"/>
      <c r="JPV85"/>
      <c r="JPW85"/>
      <c r="JPX85"/>
      <c r="JPY85"/>
      <c r="JPZ85"/>
      <c r="JQA85"/>
      <c r="JQB85"/>
      <c r="JQC85"/>
      <c r="JQD85"/>
      <c r="JQE85"/>
      <c r="JQF85"/>
      <c r="JQG85"/>
      <c r="JQH85"/>
      <c r="JQI85"/>
      <c r="JQJ85"/>
      <c r="JQK85"/>
      <c r="JQL85"/>
      <c r="JQM85"/>
      <c r="JQN85"/>
      <c r="JQO85"/>
      <c r="JQP85"/>
      <c r="JQQ85"/>
      <c r="JQR85"/>
      <c r="JQS85"/>
      <c r="JQT85"/>
      <c r="JQU85"/>
      <c r="JQV85"/>
      <c r="JQW85"/>
      <c r="JQX85"/>
      <c r="JQY85"/>
      <c r="JQZ85"/>
      <c r="JRA85"/>
      <c r="JRB85"/>
      <c r="JRC85"/>
      <c r="JRD85"/>
      <c r="JRE85"/>
      <c r="JRF85"/>
      <c r="JRG85"/>
      <c r="JRH85"/>
      <c r="JRI85"/>
      <c r="JRJ85"/>
      <c r="JRK85"/>
      <c r="JRL85"/>
      <c r="JRM85"/>
      <c r="JRN85"/>
      <c r="JRO85"/>
      <c r="JRP85"/>
      <c r="JRQ85"/>
      <c r="JRR85"/>
      <c r="JRS85"/>
      <c r="JRT85"/>
      <c r="JRU85"/>
      <c r="JRV85"/>
      <c r="JRW85"/>
      <c r="JRX85"/>
      <c r="JRY85"/>
      <c r="JRZ85"/>
      <c r="JSA85"/>
      <c r="JSB85"/>
      <c r="JSC85"/>
      <c r="JSD85"/>
      <c r="JSE85"/>
      <c r="JSF85"/>
      <c r="JSG85"/>
      <c r="JSH85"/>
      <c r="JSI85"/>
      <c r="JSJ85"/>
      <c r="JSK85"/>
      <c r="JSL85"/>
      <c r="JSM85"/>
      <c r="JSN85"/>
      <c r="JSO85"/>
      <c r="JSP85"/>
      <c r="JSQ85"/>
      <c r="JSR85"/>
      <c r="JSS85"/>
      <c r="JST85"/>
      <c r="JSU85"/>
      <c r="JSV85"/>
      <c r="JSW85"/>
      <c r="JSX85"/>
      <c r="JSY85"/>
      <c r="JSZ85"/>
      <c r="JTA85"/>
      <c r="JTB85"/>
      <c r="JTC85"/>
      <c r="JTD85"/>
      <c r="JTE85"/>
      <c r="JTF85"/>
      <c r="JTG85"/>
      <c r="JTH85"/>
      <c r="JTI85"/>
      <c r="JTJ85"/>
      <c r="JTK85"/>
      <c r="JTL85"/>
      <c r="JTM85"/>
      <c r="JTN85"/>
      <c r="JTO85"/>
      <c r="JTP85"/>
      <c r="JTQ85"/>
      <c r="JTR85"/>
      <c r="JTS85"/>
      <c r="JTT85"/>
      <c r="JTU85"/>
      <c r="JTV85"/>
      <c r="JTW85"/>
      <c r="JTX85"/>
      <c r="JTY85"/>
      <c r="JTZ85"/>
      <c r="JUA85"/>
      <c r="JUB85"/>
      <c r="JUC85"/>
      <c r="JUD85"/>
      <c r="JUE85"/>
      <c r="JUF85"/>
      <c r="JUG85"/>
      <c r="JUH85"/>
      <c r="JUI85"/>
      <c r="JUJ85"/>
      <c r="JUK85"/>
      <c r="JUL85"/>
      <c r="JUM85"/>
      <c r="JUN85"/>
      <c r="JUO85"/>
      <c r="JUP85"/>
      <c r="JUQ85"/>
      <c r="JUR85"/>
      <c r="JUS85"/>
      <c r="JUT85"/>
      <c r="JUU85"/>
      <c r="JUV85"/>
      <c r="JUW85"/>
      <c r="JUX85"/>
      <c r="JUY85"/>
      <c r="JUZ85"/>
      <c r="JVA85"/>
      <c r="JVB85"/>
      <c r="JVC85"/>
      <c r="JVD85"/>
      <c r="JVE85"/>
      <c r="JVF85"/>
      <c r="JVG85"/>
      <c r="JVH85"/>
      <c r="JVI85"/>
      <c r="JVJ85"/>
      <c r="JVK85"/>
      <c r="JVL85"/>
      <c r="JVM85"/>
      <c r="JVN85"/>
      <c r="JVO85"/>
      <c r="JVP85"/>
      <c r="JVQ85"/>
      <c r="JVR85"/>
      <c r="JVS85"/>
      <c r="JVT85"/>
      <c r="JVU85"/>
      <c r="JVV85"/>
      <c r="JVW85"/>
      <c r="JVX85"/>
      <c r="JVY85"/>
      <c r="JVZ85"/>
      <c r="JWA85"/>
      <c r="JWB85"/>
      <c r="JWC85"/>
      <c r="JWD85"/>
      <c r="JWE85"/>
      <c r="JWF85"/>
      <c r="JWG85"/>
      <c r="JWH85"/>
      <c r="JWI85"/>
      <c r="JWJ85"/>
      <c r="JWK85"/>
      <c r="JWL85"/>
      <c r="JWM85"/>
      <c r="JWN85"/>
      <c r="JWO85"/>
      <c r="JWP85"/>
      <c r="JWQ85"/>
      <c r="JWR85"/>
      <c r="JWS85"/>
      <c r="JWT85"/>
      <c r="JWU85"/>
      <c r="JWV85"/>
      <c r="JWW85"/>
      <c r="JWX85"/>
      <c r="JWY85"/>
      <c r="JWZ85"/>
      <c r="JXA85"/>
      <c r="JXB85"/>
      <c r="JXC85"/>
      <c r="JXD85"/>
      <c r="JXE85"/>
      <c r="JXF85"/>
      <c r="JXG85"/>
      <c r="JXH85"/>
      <c r="JXI85"/>
      <c r="JXJ85"/>
      <c r="JXK85"/>
      <c r="JXL85"/>
      <c r="JXM85"/>
      <c r="JXN85"/>
      <c r="JXO85"/>
      <c r="JXP85"/>
      <c r="JXQ85"/>
      <c r="JXR85"/>
      <c r="JXS85"/>
      <c r="JXT85"/>
      <c r="JXU85"/>
      <c r="JXV85"/>
      <c r="JXW85"/>
      <c r="JXX85"/>
      <c r="JXY85"/>
      <c r="JXZ85"/>
      <c r="JYA85"/>
      <c r="JYB85"/>
      <c r="JYC85"/>
      <c r="JYD85"/>
      <c r="JYE85"/>
      <c r="JYF85"/>
      <c r="JYG85"/>
      <c r="JYH85"/>
      <c r="JYI85"/>
      <c r="JYJ85"/>
      <c r="JYK85"/>
      <c r="JYL85"/>
      <c r="JYM85"/>
      <c r="JYN85"/>
      <c r="JYO85"/>
      <c r="JYP85"/>
      <c r="JYQ85"/>
      <c r="JYR85"/>
      <c r="JYS85"/>
      <c r="JYT85"/>
      <c r="JYU85"/>
      <c r="JYV85"/>
      <c r="JYW85"/>
      <c r="JYX85"/>
      <c r="JYY85"/>
      <c r="JYZ85"/>
      <c r="JZA85"/>
      <c r="JZB85"/>
      <c r="JZC85"/>
      <c r="JZD85"/>
      <c r="JZE85"/>
      <c r="JZF85"/>
      <c r="JZG85"/>
      <c r="JZH85"/>
      <c r="JZI85"/>
      <c r="JZJ85"/>
      <c r="JZK85"/>
      <c r="JZL85"/>
      <c r="JZM85"/>
      <c r="JZN85"/>
      <c r="JZO85"/>
      <c r="JZP85"/>
      <c r="JZQ85"/>
      <c r="JZR85"/>
      <c r="JZS85"/>
      <c r="JZT85"/>
      <c r="JZU85"/>
      <c r="JZV85"/>
      <c r="JZW85"/>
      <c r="JZX85"/>
      <c r="JZY85"/>
      <c r="JZZ85"/>
      <c r="KAA85"/>
      <c r="KAB85"/>
      <c r="KAC85"/>
      <c r="KAD85"/>
      <c r="KAE85"/>
      <c r="KAF85"/>
      <c r="KAG85"/>
      <c r="KAH85"/>
      <c r="KAI85"/>
      <c r="KAJ85"/>
      <c r="KAK85"/>
      <c r="KAL85"/>
      <c r="KAM85"/>
      <c r="KAN85"/>
      <c r="KAO85"/>
      <c r="KAP85"/>
      <c r="KAQ85"/>
      <c r="KAR85"/>
      <c r="KAS85"/>
      <c r="KAT85"/>
      <c r="KAU85"/>
      <c r="KAV85"/>
      <c r="KAW85"/>
      <c r="KAX85"/>
      <c r="KAY85"/>
      <c r="KAZ85"/>
      <c r="KBA85"/>
      <c r="KBB85"/>
      <c r="KBC85"/>
      <c r="KBD85"/>
      <c r="KBE85"/>
      <c r="KBF85"/>
      <c r="KBG85"/>
      <c r="KBH85"/>
      <c r="KBI85"/>
      <c r="KBJ85"/>
      <c r="KBK85"/>
      <c r="KBL85"/>
      <c r="KBM85"/>
      <c r="KBN85"/>
      <c r="KBO85"/>
      <c r="KBP85"/>
      <c r="KBQ85"/>
      <c r="KBR85"/>
      <c r="KBS85"/>
      <c r="KBT85"/>
      <c r="KBU85"/>
      <c r="KBV85"/>
      <c r="KBW85"/>
      <c r="KBX85"/>
      <c r="KBY85"/>
      <c r="KBZ85"/>
      <c r="KCA85"/>
      <c r="KCB85"/>
      <c r="KCC85"/>
      <c r="KCD85"/>
      <c r="KCE85"/>
      <c r="KCF85"/>
      <c r="KCG85"/>
      <c r="KCH85"/>
      <c r="KCI85"/>
      <c r="KCJ85"/>
      <c r="KCK85"/>
      <c r="KCL85"/>
      <c r="KCM85"/>
      <c r="KCN85"/>
      <c r="KCO85"/>
      <c r="KCP85"/>
      <c r="KCQ85"/>
      <c r="KCR85"/>
      <c r="KCS85"/>
      <c r="KCT85"/>
      <c r="KCU85"/>
      <c r="KCV85"/>
      <c r="KCW85"/>
      <c r="KCX85"/>
      <c r="KCY85"/>
      <c r="KCZ85"/>
      <c r="KDA85"/>
      <c r="KDB85"/>
      <c r="KDC85"/>
      <c r="KDD85"/>
      <c r="KDE85"/>
      <c r="KDF85"/>
      <c r="KDG85"/>
      <c r="KDH85"/>
      <c r="KDI85"/>
      <c r="KDJ85"/>
      <c r="KDK85"/>
      <c r="KDL85"/>
      <c r="KDM85"/>
      <c r="KDN85"/>
      <c r="KDO85"/>
      <c r="KDP85"/>
      <c r="KDQ85"/>
      <c r="KDR85"/>
      <c r="KDS85"/>
      <c r="KDT85"/>
      <c r="KDU85"/>
      <c r="KDV85"/>
      <c r="KDW85"/>
      <c r="KDX85"/>
      <c r="KDY85"/>
      <c r="KDZ85"/>
      <c r="KEA85"/>
      <c r="KEB85"/>
      <c r="KEC85"/>
      <c r="KED85"/>
      <c r="KEE85"/>
      <c r="KEF85"/>
      <c r="KEG85"/>
      <c r="KEH85"/>
      <c r="KEI85"/>
      <c r="KEJ85"/>
      <c r="KEK85"/>
      <c r="KEL85"/>
      <c r="KEM85"/>
      <c r="KEN85"/>
      <c r="KEO85"/>
      <c r="KEP85"/>
      <c r="KEQ85"/>
      <c r="KER85"/>
      <c r="KES85"/>
      <c r="KET85"/>
      <c r="KEU85"/>
      <c r="KEV85"/>
      <c r="KEW85"/>
      <c r="KEX85"/>
      <c r="KEY85"/>
      <c r="KEZ85"/>
      <c r="KFA85"/>
      <c r="KFB85"/>
      <c r="KFC85"/>
      <c r="KFD85"/>
      <c r="KFE85"/>
      <c r="KFF85"/>
      <c r="KFG85"/>
      <c r="KFH85"/>
      <c r="KFI85"/>
      <c r="KFJ85"/>
      <c r="KFK85"/>
      <c r="KFL85"/>
      <c r="KFM85"/>
      <c r="KFN85"/>
      <c r="KFO85"/>
      <c r="KFP85"/>
      <c r="KFQ85"/>
      <c r="KFR85"/>
      <c r="KFS85"/>
      <c r="KFT85"/>
      <c r="KFU85"/>
      <c r="KFV85"/>
      <c r="KFW85"/>
      <c r="KFX85"/>
      <c r="KFY85"/>
      <c r="KFZ85"/>
      <c r="KGA85"/>
      <c r="KGB85"/>
      <c r="KGC85"/>
      <c r="KGD85"/>
      <c r="KGE85"/>
      <c r="KGF85"/>
      <c r="KGG85"/>
      <c r="KGH85"/>
      <c r="KGI85"/>
      <c r="KGJ85"/>
      <c r="KGK85"/>
      <c r="KGL85"/>
      <c r="KGM85"/>
      <c r="KGN85"/>
      <c r="KGO85"/>
      <c r="KGP85"/>
      <c r="KGQ85"/>
      <c r="KGR85"/>
      <c r="KGS85"/>
      <c r="KGT85"/>
      <c r="KGU85"/>
      <c r="KGV85"/>
      <c r="KGW85"/>
      <c r="KGX85"/>
      <c r="KGY85"/>
      <c r="KGZ85"/>
      <c r="KHA85"/>
      <c r="KHB85"/>
      <c r="KHC85"/>
      <c r="KHD85"/>
      <c r="KHE85"/>
      <c r="KHF85"/>
      <c r="KHG85"/>
      <c r="KHH85"/>
      <c r="KHI85"/>
      <c r="KHJ85"/>
      <c r="KHK85"/>
      <c r="KHL85"/>
      <c r="KHM85"/>
      <c r="KHN85"/>
      <c r="KHO85"/>
      <c r="KHP85"/>
      <c r="KHQ85"/>
      <c r="KHR85"/>
      <c r="KHS85"/>
      <c r="KHT85"/>
      <c r="KHU85"/>
      <c r="KHV85"/>
      <c r="KHW85"/>
      <c r="KHX85"/>
      <c r="KHY85"/>
      <c r="KHZ85"/>
      <c r="KIA85"/>
      <c r="KIB85"/>
      <c r="KIC85"/>
      <c r="KID85"/>
      <c r="KIE85"/>
      <c r="KIF85"/>
      <c r="KIG85"/>
      <c r="KIH85"/>
      <c r="KII85"/>
      <c r="KIJ85"/>
      <c r="KIK85"/>
      <c r="KIL85"/>
      <c r="KIM85"/>
      <c r="KIN85"/>
      <c r="KIO85"/>
      <c r="KIP85"/>
      <c r="KIQ85"/>
      <c r="KIR85"/>
      <c r="KIS85"/>
      <c r="KIT85"/>
      <c r="KIU85"/>
      <c r="KIV85"/>
      <c r="KIW85"/>
      <c r="KIX85"/>
      <c r="KIY85"/>
      <c r="KIZ85"/>
      <c r="KJA85"/>
      <c r="KJB85"/>
      <c r="KJC85"/>
      <c r="KJD85"/>
      <c r="KJE85"/>
      <c r="KJF85"/>
      <c r="KJG85"/>
      <c r="KJH85"/>
      <c r="KJI85"/>
      <c r="KJJ85"/>
      <c r="KJK85"/>
      <c r="KJL85"/>
      <c r="KJM85"/>
      <c r="KJN85"/>
      <c r="KJO85"/>
      <c r="KJP85"/>
      <c r="KJQ85"/>
      <c r="KJR85"/>
      <c r="KJS85"/>
      <c r="KJT85"/>
      <c r="KJU85"/>
      <c r="KJV85"/>
      <c r="KJW85"/>
      <c r="KJX85"/>
      <c r="KJY85"/>
      <c r="KJZ85"/>
      <c r="KKA85"/>
      <c r="KKB85"/>
      <c r="KKC85"/>
      <c r="KKD85"/>
      <c r="KKE85"/>
      <c r="KKF85"/>
      <c r="KKG85"/>
      <c r="KKH85"/>
      <c r="KKI85"/>
      <c r="KKJ85"/>
      <c r="KKK85"/>
      <c r="KKL85"/>
      <c r="KKM85"/>
      <c r="KKN85"/>
      <c r="KKO85"/>
      <c r="KKP85"/>
      <c r="KKQ85"/>
      <c r="KKR85"/>
      <c r="KKS85"/>
      <c r="KKT85"/>
      <c r="KKU85"/>
      <c r="KKV85"/>
      <c r="KKW85"/>
      <c r="KKX85"/>
      <c r="KKY85"/>
      <c r="KKZ85"/>
      <c r="KLA85"/>
      <c r="KLB85"/>
      <c r="KLC85"/>
      <c r="KLD85"/>
      <c r="KLE85"/>
      <c r="KLF85"/>
      <c r="KLG85"/>
      <c r="KLH85"/>
      <c r="KLI85"/>
      <c r="KLJ85"/>
      <c r="KLK85"/>
      <c r="KLL85"/>
      <c r="KLM85"/>
      <c r="KLN85"/>
      <c r="KLO85"/>
      <c r="KLP85"/>
      <c r="KLQ85"/>
      <c r="KLR85"/>
      <c r="KLS85"/>
      <c r="KLT85"/>
      <c r="KLU85"/>
      <c r="KLV85"/>
      <c r="KLW85"/>
      <c r="KLX85"/>
      <c r="KLY85"/>
      <c r="KLZ85"/>
      <c r="KMA85"/>
      <c r="KMB85"/>
      <c r="KMC85"/>
      <c r="KMD85"/>
      <c r="KME85"/>
      <c r="KMF85"/>
      <c r="KMG85"/>
      <c r="KMH85"/>
      <c r="KMI85"/>
      <c r="KMJ85"/>
      <c r="KMK85"/>
      <c r="KML85"/>
      <c r="KMM85"/>
      <c r="KMN85"/>
      <c r="KMO85"/>
      <c r="KMP85"/>
      <c r="KMQ85"/>
      <c r="KMR85"/>
      <c r="KMS85"/>
      <c r="KMT85"/>
      <c r="KMU85"/>
      <c r="KMV85"/>
      <c r="KMW85"/>
      <c r="KMX85"/>
      <c r="KMY85"/>
      <c r="KMZ85"/>
      <c r="KNA85"/>
      <c r="KNB85"/>
      <c r="KNC85"/>
      <c r="KND85"/>
      <c r="KNE85"/>
      <c r="KNF85"/>
      <c r="KNG85"/>
      <c r="KNH85"/>
      <c r="KNI85"/>
      <c r="KNJ85"/>
      <c r="KNK85"/>
      <c r="KNL85"/>
      <c r="KNM85"/>
      <c r="KNN85"/>
      <c r="KNO85"/>
      <c r="KNP85"/>
      <c r="KNQ85"/>
      <c r="KNR85"/>
      <c r="KNS85"/>
      <c r="KNT85"/>
      <c r="KNU85"/>
      <c r="KNV85"/>
      <c r="KNW85"/>
      <c r="KNX85"/>
      <c r="KNY85"/>
      <c r="KNZ85"/>
      <c r="KOA85"/>
      <c r="KOB85"/>
      <c r="KOC85"/>
      <c r="KOD85"/>
      <c r="KOE85"/>
      <c r="KOF85"/>
      <c r="KOG85"/>
      <c r="KOH85"/>
      <c r="KOI85"/>
      <c r="KOJ85"/>
      <c r="KOK85"/>
      <c r="KOL85"/>
      <c r="KOM85"/>
      <c r="KON85"/>
      <c r="KOO85"/>
      <c r="KOP85"/>
      <c r="KOQ85"/>
      <c r="KOR85"/>
      <c r="KOS85"/>
      <c r="KOT85"/>
      <c r="KOU85"/>
      <c r="KOV85"/>
      <c r="KOW85"/>
      <c r="KOX85"/>
      <c r="KOY85"/>
      <c r="KOZ85"/>
      <c r="KPA85"/>
      <c r="KPB85"/>
      <c r="KPC85"/>
      <c r="KPD85"/>
      <c r="KPE85"/>
      <c r="KPF85"/>
      <c r="KPG85"/>
      <c r="KPH85"/>
      <c r="KPI85"/>
      <c r="KPJ85"/>
      <c r="KPK85"/>
      <c r="KPL85"/>
      <c r="KPM85"/>
      <c r="KPN85"/>
      <c r="KPO85"/>
      <c r="KPP85"/>
      <c r="KPQ85"/>
      <c r="KPR85"/>
      <c r="KPS85"/>
      <c r="KPT85"/>
      <c r="KPU85"/>
      <c r="KPV85"/>
      <c r="KPW85"/>
      <c r="KPX85"/>
      <c r="KPY85"/>
      <c r="KPZ85"/>
      <c r="KQA85"/>
      <c r="KQB85"/>
      <c r="KQC85"/>
      <c r="KQD85"/>
      <c r="KQE85"/>
      <c r="KQF85"/>
      <c r="KQG85"/>
      <c r="KQH85"/>
      <c r="KQI85"/>
      <c r="KQJ85"/>
      <c r="KQK85"/>
      <c r="KQL85"/>
      <c r="KQM85"/>
      <c r="KQN85"/>
      <c r="KQO85"/>
      <c r="KQP85"/>
      <c r="KQQ85"/>
      <c r="KQR85"/>
      <c r="KQS85"/>
      <c r="KQT85"/>
      <c r="KQU85"/>
      <c r="KQV85"/>
      <c r="KQW85"/>
      <c r="KQX85"/>
      <c r="KQY85"/>
      <c r="KQZ85"/>
      <c r="KRA85"/>
      <c r="KRB85"/>
      <c r="KRC85"/>
      <c r="KRD85"/>
      <c r="KRE85"/>
      <c r="KRF85"/>
      <c r="KRG85"/>
      <c r="KRH85"/>
      <c r="KRI85"/>
      <c r="KRJ85"/>
      <c r="KRK85"/>
      <c r="KRL85"/>
      <c r="KRM85"/>
      <c r="KRN85"/>
      <c r="KRO85"/>
      <c r="KRP85"/>
      <c r="KRQ85"/>
      <c r="KRR85"/>
      <c r="KRS85"/>
      <c r="KRT85"/>
      <c r="KRU85"/>
      <c r="KRV85"/>
      <c r="KRW85"/>
      <c r="KRX85"/>
      <c r="KRY85"/>
      <c r="KRZ85"/>
      <c r="KSA85"/>
      <c r="KSB85"/>
      <c r="KSC85"/>
      <c r="KSD85"/>
      <c r="KSE85"/>
      <c r="KSF85"/>
      <c r="KSG85"/>
      <c r="KSH85"/>
      <c r="KSI85"/>
      <c r="KSJ85"/>
      <c r="KSK85"/>
      <c r="KSL85"/>
      <c r="KSM85"/>
      <c r="KSN85"/>
      <c r="KSO85"/>
      <c r="KSP85"/>
      <c r="KSQ85"/>
      <c r="KSR85"/>
      <c r="KSS85"/>
      <c r="KST85"/>
      <c r="KSU85"/>
      <c r="KSV85"/>
      <c r="KSW85"/>
      <c r="KSX85"/>
      <c r="KSY85"/>
      <c r="KSZ85"/>
      <c r="KTA85"/>
      <c r="KTB85"/>
      <c r="KTC85"/>
      <c r="KTD85"/>
      <c r="KTE85"/>
      <c r="KTF85"/>
      <c r="KTG85"/>
      <c r="KTH85"/>
      <c r="KTI85"/>
      <c r="KTJ85"/>
      <c r="KTK85"/>
      <c r="KTL85"/>
      <c r="KTM85"/>
      <c r="KTN85"/>
      <c r="KTO85"/>
      <c r="KTP85"/>
      <c r="KTQ85"/>
      <c r="KTR85"/>
      <c r="KTS85"/>
      <c r="KTT85"/>
      <c r="KTU85"/>
      <c r="KTV85"/>
      <c r="KTW85"/>
      <c r="KTX85"/>
      <c r="KTY85"/>
      <c r="KTZ85"/>
      <c r="KUA85"/>
      <c r="KUB85"/>
      <c r="KUC85"/>
      <c r="KUD85"/>
      <c r="KUE85"/>
      <c r="KUF85"/>
      <c r="KUG85"/>
      <c r="KUH85"/>
      <c r="KUI85"/>
      <c r="KUJ85"/>
      <c r="KUK85"/>
      <c r="KUL85"/>
      <c r="KUM85"/>
      <c r="KUN85"/>
      <c r="KUO85"/>
      <c r="KUP85"/>
      <c r="KUQ85"/>
      <c r="KUR85"/>
      <c r="KUS85"/>
      <c r="KUT85"/>
      <c r="KUU85"/>
      <c r="KUV85"/>
      <c r="KUW85"/>
      <c r="KUX85"/>
      <c r="KUY85"/>
      <c r="KUZ85"/>
      <c r="KVA85"/>
      <c r="KVB85"/>
      <c r="KVC85"/>
      <c r="KVD85"/>
      <c r="KVE85"/>
      <c r="KVF85"/>
      <c r="KVG85"/>
      <c r="KVH85"/>
      <c r="KVI85"/>
      <c r="KVJ85"/>
      <c r="KVK85"/>
      <c r="KVL85"/>
      <c r="KVM85"/>
      <c r="KVN85"/>
      <c r="KVO85"/>
      <c r="KVP85"/>
      <c r="KVQ85"/>
      <c r="KVR85"/>
      <c r="KVS85"/>
      <c r="KVT85"/>
      <c r="KVU85"/>
      <c r="KVV85"/>
      <c r="KVW85"/>
      <c r="KVX85"/>
      <c r="KVY85"/>
      <c r="KVZ85"/>
      <c r="KWA85"/>
      <c r="KWB85"/>
      <c r="KWC85"/>
      <c r="KWD85"/>
      <c r="KWE85"/>
      <c r="KWF85"/>
      <c r="KWG85"/>
      <c r="KWH85"/>
      <c r="KWI85"/>
      <c r="KWJ85"/>
      <c r="KWK85"/>
      <c r="KWL85"/>
      <c r="KWM85"/>
      <c r="KWN85"/>
      <c r="KWO85"/>
      <c r="KWP85"/>
      <c r="KWQ85"/>
      <c r="KWR85"/>
      <c r="KWS85"/>
      <c r="KWT85"/>
      <c r="KWU85"/>
      <c r="KWV85"/>
      <c r="KWW85"/>
      <c r="KWX85"/>
      <c r="KWY85"/>
      <c r="KWZ85"/>
      <c r="KXA85"/>
      <c r="KXB85"/>
      <c r="KXC85"/>
      <c r="KXD85"/>
      <c r="KXE85"/>
      <c r="KXF85"/>
      <c r="KXG85"/>
      <c r="KXH85"/>
      <c r="KXI85"/>
      <c r="KXJ85"/>
      <c r="KXK85"/>
      <c r="KXL85"/>
      <c r="KXM85"/>
      <c r="KXN85"/>
      <c r="KXO85"/>
      <c r="KXP85"/>
      <c r="KXQ85"/>
      <c r="KXR85"/>
      <c r="KXS85"/>
      <c r="KXT85"/>
      <c r="KXU85"/>
      <c r="KXV85"/>
      <c r="KXW85"/>
      <c r="KXX85"/>
      <c r="KXY85"/>
      <c r="KXZ85"/>
      <c r="KYA85"/>
      <c r="KYB85"/>
      <c r="KYC85"/>
      <c r="KYD85"/>
      <c r="KYE85"/>
      <c r="KYF85"/>
      <c r="KYG85"/>
      <c r="KYH85"/>
      <c r="KYI85"/>
      <c r="KYJ85"/>
      <c r="KYK85"/>
      <c r="KYL85"/>
      <c r="KYM85"/>
      <c r="KYN85"/>
      <c r="KYO85"/>
      <c r="KYP85"/>
      <c r="KYQ85"/>
      <c r="KYR85"/>
      <c r="KYS85"/>
      <c r="KYT85"/>
      <c r="KYU85"/>
      <c r="KYV85"/>
      <c r="KYW85"/>
      <c r="KYX85"/>
      <c r="KYY85"/>
      <c r="KYZ85"/>
      <c r="KZA85"/>
      <c r="KZB85"/>
      <c r="KZC85"/>
      <c r="KZD85"/>
      <c r="KZE85"/>
      <c r="KZF85"/>
      <c r="KZG85"/>
      <c r="KZH85"/>
      <c r="KZI85"/>
      <c r="KZJ85"/>
      <c r="KZK85"/>
      <c r="KZL85"/>
      <c r="KZM85"/>
      <c r="KZN85"/>
      <c r="KZO85"/>
      <c r="KZP85"/>
      <c r="KZQ85"/>
      <c r="KZR85"/>
      <c r="KZS85"/>
      <c r="KZT85"/>
      <c r="KZU85"/>
      <c r="KZV85"/>
      <c r="KZW85"/>
      <c r="KZX85"/>
      <c r="KZY85"/>
      <c r="KZZ85"/>
      <c r="LAA85"/>
      <c r="LAB85"/>
      <c r="LAC85"/>
      <c r="LAD85"/>
      <c r="LAE85"/>
      <c r="LAF85"/>
      <c r="LAG85"/>
      <c r="LAH85"/>
      <c r="LAI85"/>
      <c r="LAJ85"/>
      <c r="LAK85"/>
      <c r="LAL85"/>
      <c r="LAM85"/>
      <c r="LAN85"/>
      <c r="LAO85"/>
      <c r="LAP85"/>
      <c r="LAQ85"/>
      <c r="LAR85"/>
      <c r="LAS85"/>
      <c r="LAT85"/>
      <c r="LAU85"/>
      <c r="LAV85"/>
      <c r="LAW85"/>
      <c r="LAX85"/>
      <c r="LAY85"/>
      <c r="LAZ85"/>
      <c r="LBA85"/>
      <c r="LBB85"/>
      <c r="LBC85"/>
      <c r="LBD85"/>
      <c r="LBE85"/>
      <c r="LBF85"/>
      <c r="LBG85"/>
      <c r="LBH85"/>
      <c r="LBI85"/>
      <c r="LBJ85"/>
      <c r="LBK85"/>
      <c r="LBL85"/>
      <c r="LBM85"/>
      <c r="LBN85"/>
      <c r="LBO85"/>
      <c r="LBP85"/>
      <c r="LBQ85"/>
      <c r="LBR85"/>
      <c r="LBS85"/>
      <c r="LBT85"/>
      <c r="LBU85"/>
      <c r="LBV85"/>
      <c r="LBW85"/>
      <c r="LBX85"/>
      <c r="LBY85"/>
      <c r="LBZ85"/>
      <c r="LCA85"/>
      <c r="LCB85"/>
      <c r="LCC85"/>
      <c r="LCD85"/>
      <c r="LCE85"/>
      <c r="LCF85"/>
      <c r="LCG85"/>
      <c r="LCH85"/>
      <c r="LCI85"/>
      <c r="LCJ85"/>
      <c r="LCK85"/>
      <c r="LCL85"/>
      <c r="LCM85"/>
      <c r="LCN85"/>
      <c r="LCO85"/>
      <c r="LCP85"/>
      <c r="LCQ85"/>
      <c r="LCR85"/>
      <c r="LCS85"/>
      <c r="LCT85"/>
      <c r="LCU85"/>
      <c r="LCV85"/>
      <c r="LCW85"/>
      <c r="LCX85"/>
      <c r="LCY85"/>
      <c r="LCZ85"/>
      <c r="LDA85"/>
      <c r="LDB85"/>
      <c r="LDC85"/>
      <c r="LDD85"/>
      <c r="LDE85"/>
      <c r="LDF85"/>
      <c r="LDG85"/>
      <c r="LDH85"/>
      <c r="LDI85"/>
      <c r="LDJ85"/>
      <c r="LDK85"/>
      <c r="LDL85"/>
      <c r="LDM85"/>
      <c r="LDN85"/>
      <c r="LDO85"/>
      <c r="LDP85"/>
      <c r="LDQ85"/>
      <c r="LDR85"/>
      <c r="LDS85"/>
      <c r="LDT85"/>
      <c r="LDU85"/>
      <c r="LDV85"/>
      <c r="LDW85"/>
      <c r="LDX85"/>
      <c r="LDY85"/>
      <c r="LDZ85"/>
      <c r="LEA85"/>
      <c r="LEB85"/>
      <c r="LEC85"/>
      <c r="LED85"/>
      <c r="LEE85"/>
      <c r="LEF85"/>
      <c r="LEG85"/>
      <c r="LEH85"/>
      <c r="LEI85"/>
      <c r="LEJ85"/>
      <c r="LEK85"/>
      <c r="LEL85"/>
      <c r="LEM85"/>
      <c r="LEN85"/>
      <c r="LEO85"/>
      <c r="LEP85"/>
      <c r="LEQ85"/>
      <c r="LER85"/>
      <c r="LES85"/>
      <c r="LET85"/>
      <c r="LEU85"/>
      <c r="LEV85"/>
      <c r="LEW85"/>
      <c r="LEX85"/>
      <c r="LEY85"/>
      <c r="LEZ85"/>
      <c r="LFA85"/>
      <c r="LFB85"/>
      <c r="LFC85"/>
      <c r="LFD85"/>
      <c r="LFE85"/>
      <c r="LFF85"/>
      <c r="LFG85"/>
      <c r="LFH85"/>
      <c r="LFI85"/>
      <c r="LFJ85"/>
      <c r="LFK85"/>
      <c r="LFL85"/>
      <c r="LFM85"/>
      <c r="LFN85"/>
      <c r="LFO85"/>
      <c r="LFP85"/>
      <c r="LFQ85"/>
      <c r="LFR85"/>
      <c r="LFS85"/>
      <c r="LFT85"/>
      <c r="LFU85"/>
      <c r="LFV85"/>
      <c r="LFW85"/>
      <c r="LFX85"/>
      <c r="LFY85"/>
      <c r="LFZ85"/>
      <c r="LGA85"/>
      <c r="LGB85"/>
      <c r="LGC85"/>
      <c r="LGD85"/>
      <c r="LGE85"/>
      <c r="LGF85"/>
      <c r="LGG85"/>
      <c r="LGH85"/>
      <c r="LGI85"/>
      <c r="LGJ85"/>
      <c r="LGK85"/>
      <c r="LGL85"/>
      <c r="LGM85"/>
      <c r="LGN85"/>
      <c r="LGO85"/>
      <c r="LGP85"/>
      <c r="LGQ85"/>
      <c r="LGR85"/>
      <c r="LGS85"/>
      <c r="LGT85"/>
      <c r="LGU85"/>
      <c r="LGV85"/>
      <c r="LGW85"/>
      <c r="LGX85"/>
      <c r="LGY85"/>
      <c r="LGZ85"/>
      <c r="LHA85"/>
      <c r="LHB85"/>
      <c r="LHC85"/>
      <c r="LHD85"/>
      <c r="LHE85"/>
      <c r="LHF85"/>
      <c r="LHG85"/>
      <c r="LHH85"/>
      <c r="LHI85"/>
      <c r="LHJ85"/>
      <c r="LHK85"/>
      <c r="LHL85"/>
      <c r="LHM85"/>
      <c r="LHN85"/>
      <c r="LHO85"/>
      <c r="LHP85"/>
      <c r="LHQ85"/>
      <c r="LHR85"/>
      <c r="LHS85"/>
      <c r="LHT85"/>
      <c r="LHU85"/>
      <c r="LHV85"/>
      <c r="LHW85"/>
      <c r="LHX85"/>
      <c r="LHY85"/>
      <c r="LHZ85"/>
      <c r="LIA85"/>
      <c r="LIB85"/>
      <c r="LIC85"/>
      <c r="LID85"/>
      <c r="LIE85"/>
      <c r="LIF85"/>
      <c r="LIG85"/>
      <c r="LIH85"/>
      <c r="LII85"/>
      <c r="LIJ85"/>
      <c r="LIK85"/>
      <c r="LIL85"/>
      <c r="LIM85"/>
      <c r="LIN85"/>
      <c r="LIO85"/>
      <c r="LIP85"/>
      <c r="LIQ85"/>
      <c r="LIR85"/>
      <c r="LIS85"/>
      <c r="LIT85"/>
      <c r="LIU85"/>
      <c r="LIV85"/>
      <c r="LIW85"/>
      <c r="LIX85"/>
      <c r="LIY85"/>
      <c r="LIZ85"/>
      <c r="LJA85"/>
      <c r="LJB85"/>
      <c r="LJC85"/>
      <c r="LJD85"/>
      <c r="LJE85"/>
      <c r="LJF85"/>
      <c r="LJG85"/>
      <c r="LJH85"/>
      <c r="LJI85"/>
      <c r="LJJ85"/>
      <c r="LJK85"/>
      <c r="LJL85"/>
      <c r="LJM85"/>
      <c r="LJN85"/>
      <c r="LJO85"/>
      <c r="LJP85"/>
      <c r="LJQ85"/>
      <c r="LJR85"/>
      <c r="LJS85"/>
      <c r="LJT85"/>
      <c r="LJU85"/>
      <c r="LJV85"/>
      <c r="LJW85"/>
      <c r="LJX85"/>
      <c r="LJY85"/>
      <c r="LJZ85"/>
      <c r="LKA85"/>
      <c r="LKB85"/>
      <c r="LKC85"/>
      <c r="LKD85"/>
      <c r="LKE85"/>
      <c r="LKF85"/>
      <c r="LKG85"/>
      <c r="LKH85"/>
      <c r="LKI85"/>
      <c r="LKJ85"/>
      <c r="LKK85"/>
      <c r="LKL85"/>
      <c r="LKM85"/>
      <c r="LKN85"/>
      <c r="LKO85"/>
      <c r="LKP85"/>
      <c r="LKQ85"/>
      <c r="LKR85"/>
      <c r="LKS85"/>
      <c r="LKT85"/>
      <c r="LKU85"/>
      <c r="LKV85"/>
      <c r="LKW85"/>
      <c r="LKX85"/>
      <c r="LKY85"/>
      <c r="LKZ85"/>
      <c r="LLA85"/>
      <c r="LLB85"/>
      <c r="LLC85"/>
      <c r="LLD85"/>
      <c r="LLE85"/>
      <c r="LLF85"/>
      <c r="LLG85"/>
      <c r="LLH85"/>
      <c r="LLI85"/>
      <c r="LLJ85"/>
      <c r="LLK85"/>
      <c r="LLL85"/>
      <c r="LLM85"/>
      <c r="LLN85"/>
      <c r="LLO85"/>
      <c r="LLP85"/>
      <c r="LLQ85"/>
      <c r="LLR85"/>
      <c r="LLS85"/>
      <c r="LLT85"/>
      <c r="LLU85"/>
      <c r="LLV85"/>
      <c r="LLW85"/>
      <c r="LLX85"/>
      <c r="LLY85"/>
      <c r="LLZ85"/>
      <c r="LMA85"/>
      <c r="LMB85"/>
      <c r="LMC85"/>
      <c r="LMD85"/>
      <c r="LME85"/>
      <c r="LMF85"/>
      <c r="LMG85"/>
      <c r="LMH85"/>
      <c r="LMI85"/>
      <c r="LMJ85"/>
      <c r="LMK85"/>
      <c r="LML85"/>
      <c r="LMM85"/>
      <c r="LMN85"/>
      <c r="LMO85"/>
      <c r="LMP85"/>
      <c r="LMQ85"/>
      <c r="LMR85"/>
      <c r="LMS85"/>
      <c r="LMT85"/>
      <c r="LMU85"/>
      <c r="LMV85"/>
      <c r="LMW85"/>
      <c r="LMX85"/>
      <c r="LMY85"/>
      <c r="LMZ85"/>
      <c r="LNA85"/>
      <c r="LNB85"/>
      <c r="LNC85"/>
      <c r="LND85"/>
      <c r="LNE85"/>
      <c r="LNF85"/>
      <c r="LNG85"/>
      <c r="LNH85"/>
      <c r="LNI85"/>
      <c r="LNJ85"/>
      <c r="LNK85"/>
      <c r="LNL85"/>
      <c r="LNM85"/>
      <c r="LNN85"/>
      <c r="LNO85"/>
      <c r="LNP85"/>
      <c r="LNQ85"/>
      <c r="LNR85"/>
      <c r="LNS85"/>
      <c r="LNT85"/>
      <c r="LNU85"/>
      <c r="LNV85"/>
      <c r="LNW85"/>
      <c r="LNX85"/>
      <c r="LNY85"/>
      <c r="LNZ85"/>
      <c r="LOA85"/>
      <c r="LOB85"/>
      <c r="LOC85"/>
      <c r="LOD85"/>
      <c r="LOE85"/>
      <c r="LOF85"/>
      <c r="LOG85"/>
      <c r="LOH85"/>
      <c r="LOI85"/>
      <c r="LOJ85"/>
      <c r="LOK85"/>
      <c r="LOL85"/>
      <c r="LOM85"/>
      <c r="LON85"/>
      <c r="LOO85"/>
      <c r="LOP85"/>
      <c r="LOQ85"/>
      <c r="LOR85"/>
      <c r="LOS85"/>
      <c r="LOT85"/>
      <c r="LOU85"/>
      <c r="LOV85"/>
      <c r="LOW85"/>
      <c r="LOX85"/>
      <c r="LOY85"/>
      <c r="LOZ85"/>
      <c r="LPA85"/>
      <c r="LPB85"/>
      <c r="LPC85"/>
      <c r="LPD85"/>
      <c r="LPE85"/>
      <c r="LPF85"/>
      <c r="LPG85"/>
      <c r="LPH85"/>
      <c r="LPI85"/>
      <c r="LPJ85"/>
      <c r="LPK85"/>
      <c r="LPL85"/>
      <c r="LPM85"/>
      <c r="LPN85"/>
      <c r="LPO85"/>
      <c r="LPP85"/>
      <c r="LPQ85"/>
      <c r="LPR85"/>
      <c r="LPS85"/>
      <c r="LPT85"/>
      <c r="LPU85"/>
      <c r="LPV85"/>
      <c r="LPW85"/>
      <c r="LPX85"/>
      <c r="LPY85"/>
      <c r="LPZ85"/>
      <c r="LQA85"/>
      <c r="LQB85"/>
      <c r="LQC85"/>
      <c r="LQD85"/>
      <c r="LQE85"/>
      <c r="LQF85"/>
      <c r="LQG85"/>
      <c r="LQH85"/>
      <c r="LQI85"/>
      <c r="LQJ85"/>
      <c r="LQK85"/>
      <c r="LQL85"/>
      <c r="LQM85"/>
      <c r="LQN85"/>
      <c r="LQO85"/>
      <c r="LQP85"/>
      <c r="LQQ85"/>
      <c r="LQR85"/>
      <c r="LQS85"/>
      <c r="LQT85"/>
      <c r="LQU85"/>
      <c r="LQV85"/>
      <c r="LQW85"/>
      <c r="LQX85"/>
      <c r="LQY85"/>
      <c r="LQZ85"/>
      <c r="LRA85"/>
      <c r="LRB85"/>
      <c r="LRC85"/>
      <c r="LRD85"/>
      <c r="LRE85"/>
      <c r="LRF85"/>
      <c r="LRG85"/>
      <c r="LRH85"/>
      <c r="LRI85"/>
      <c r="LRJ85"/>
      <c r="LRK85"/>
      <c r="LRL85"/>
      <c r="LRM85"/>
      <c r="LRN85"/>
      <c r="LRO85"/>
      <c r="LRP85"/>
      <c r="LRQ85"/>
      <c r="LRR85"/>
      <c r="LRS85"/>
      <c r="LRT85"/>
      <c r="LRU85"/>
      <c r="LRV85"/>
      <c r="LRW85"/>
      <c r="LRX85"/>
      <c r="LRY85"/>
      <c r="LRZ85"/>
      <c r="LSA85"/>
      <c r="LSB85"/>
      <c r="LSC85"/>
      <c r="LSD85"/>
      <c r="LSE85"/>
      <c r="LSF85"/>
      <c r="LSG85"/>
      <c r="LSH85"/>
      <c r="LSI85"/>
      <c r="LSJ85"/>
      <c r="LSK85"/>
      <c r="LSL85"/>
      <c r="LSM85"/>
      <c r="LSN85"/>
      <c r="LSO85"/>
      <c r="LSP85"/>
      <c r="LSQ85"/>
      <c r="LSR85"/>
      <c r="LSS85"/>
      <c r="LST85"/>
      <c r="LSU85"/>
      <c r="LSV85"/>
      <c r="LSW85"/>
      <c r="LSX85"/>
      <c r="LSY85"/>
      <c r="LSZ85"/>
      <c r="LTA85"/>
      <c r="LTB85"/>
      <c r="LTC85"/>
      <c r="LTD85"/>
      <c r="LTE85"/>
      <c r="LTF85"/>
      <c r="LTG85"/>
      <c r="LTH85"/>
      <c r="LTI85"/>
      <c r="LTJ85"/>
      <c r="LTK85"/>
      <c r="LTL85"/>
      <c r="LTM85"/>
      <c r="LTN85"/>
      <c r="LTO85"/>
      <c r="LTP85"/>
      <c r="LTQ85"/>
      <c r="LTR85"/>
      <c r="LTS85"/>
      <c r="LTT85"/>
      <c r="LTU85"/>
      <c r="LTV85"/>
      <c r="LTW85"/>
      <c r="LTX85"/>
      <c r="LTY85"/>
      <c r="LTZ85"/>
      <c r="LUA85"/>
      <c r="LUB85"/>
      <c r="LUC85"/>
      <c r="LUD85"/>
      <c r="LUE85"/>
      <c r="LUF85"/>
      <c r="LUG85"/>
      <c r="LUH85"/>
      <c r="LUI85"/>
      <c r="LUJ85"/>
      <c r="LUK85"/>
      <c r="LUL85"/>
      <c r="LUM85"/>
      <c r="LUN85"/>
      <c r="LUO85"/>
      <c r="LUP85"/>
      <c r="LUQ85"/>
      <c r="LUR85"/>
      <c r="LUS85"/>
      <c r="LUT85"/>
      <c r="LUU85"/>
      <c r="LUV85"/>
      <c r="LUW85"/>
      <c r="LUX85"/>
      <c r="LUY85"/>
      <c r="LUZ85"/>
      <c r="LVA85"/>
      <c r="LVB85"/>
      <c r="LVC85"/>
      <c r="LVD85"/>
      <c r="LVE85"/>
      <c r="LVF85"/>
      <c r="LVG85"/>
      <c r="LVH85"/>
      <c r="LVI85"/>
      <c r="LVJ85"/>
      <c r="LVK85"/>
      <c r="LVL85"/>
      <c r="LVM85"/>
      <c r="LVN85"/>
      <c r="LVO85"/>
      <c r="LVP85"/>
      <c r="LVQ85"/>
      <c r="LVR85"/>
      <c r="LVS85"/>
      <c r="LVT85"/>
      <c r="LVU85"/>
      <c r="LVV85"/>
      <c r="LVW85"/>
      <c r="LVX85"/>
      <c r="LVY85"/>
      <c r="LVZ85"/>
      <c r="LWA85"/>
      <c r="LWB85"/>
      <c r="LWC85"/>
      <c r="LWD85"/>
      <c r="LWE85"/>
      <c r="LWF85"/>
      <c r="LWG85"/>
      <c r="LWH85"/>
      <c r="LWI85"/>
      <c r="LWJ85"/>
      <c r="LWK85"/>
      <c r="LWL85"/>
      <c r="LWM85"/>
      <c r="LWN85"/>
      <c r="LWO85"/>
      <c r="LWP85"/>
      <c r="LWQ85"/>
      <c r="LWR85"/>
      <c r="LWS85"/>
      <c r="LWT85"/>
      <c r="LWU85"/>
      <c r="LWV85"/>
      <c r="LWW85"/>
      <c r="LWX85"/>
      <c r="LWY85"/>
      <c r="LWZ85"/>
      <c r="LXA85"/>
      <c r="LXB85"/>
      <c r="LXC85"/>
      <c r="LXD85"/>
      <c r="LXE85"/>
      <c r="LXF85"/>
      <c r="LXG85"/>
      <c r="LXH85"/>
      <c r="LXI85"/>
      <c r="LXJ85"/>
      <c r="LXK85"/>
      <c r="LXL85"/>
      <c r="LXM85"/>
      <c r="LXN85"/>
      <c r="LXO85"/>
      <c r="LXP85"/>
      <c r="LXQ85"/>
      <c r="LXR85"/>
      <c r="LXS85"/>
      <c r="LXT85"/>
      <c r="LXU85"/>
      <c r="LXV85"/>
      <c r="LXW85"/>
      <c r="LXX85"/>
      <c r="LXY85"/>
      <c r="LXZ85"/>
      <c r="LYA85"/>
      <c r="LYB85"/>
      <c r="LYC85"/>
      <c r="LYD85"/>
      <c r="LYE85"/>
      <c r="LYF85"/>
      <c r="LYG85"/>
      <c r="LYH85"/>
      <c r="LYI85"/>
      <c r="LYJ85"/>
      <c r="LYK85"/>
      <c r="LYL85"/>
      <c r="LYM85"/>
      <c r="LYN85"/>
      <c r="LYO85"/>
      <c r="LYP85"/>
      <c r="LYQ85"/>
      <c r="LYR85"/>
      <c r="LYS85"/>
      <c r="LYT85"/>
      <c r="LYU85"/>
      <c r="LYV85"/>
      <c r="LYW85"/>
      <c r="LYX85"/>
      <c r="LYY85"/>
      <c r="LYZ85"/>
      <c r="LZA85"/>
      <c r="LZB85"/>
      <c r="LZC85"/>
      <c r="LZD85"/>
      <c r="LZE85"/>
      <c r="LZF85"/>
      <c r="LZG85"/>
      <c r="LZH85"/>
      <c r="LZI85"/>
      <c r="LZJ85"/>
      <c r="LZK85"/>
      <c r="LZL85"/>
      <c r="LZM85"/>
      <c r="LZN85"/>
      <c r="LZO85"/>
      <c r="LZP85"/>
      <c r="LZQ85"/>
      <c r="LZR85"/>
      <c r="LZS85"/>
      <c r="LZT85"/>
      <c r="LZU85"/>
      <c r="LZV85"/>
      <c r="LZW85"/>
      <c r="LZX85"/>
      <c r="LZY85"/>
      <c r="LZZ85"/>
      <c r="MAA85"/>
      <c r="MAB85"/>
      <c r="MAC85"/>
      <c r="MAD85"/>
      <c r="MAE85"/>
      <c r="MAF85"/>
      <c r="MAG85"/>
      <c r="MAH85"/>
      <c r="MAI85"/>
      <c r="MAJ85"/>
      <c r="MAK85"/>
      <c r="MAL85"/>
      <c r="MAM85"/>
      <c r="MAN85"/>
      <c r="MAO85"/>
      <c r="MAP85"/>
      <c r="MAQ85"/>
      <c r="MAR85"/>
      <c r="MAS85"/>
      <c r="MAT85"/>
      <c r="MAU85"/>
      <c r="MAV85"/>
      <c r="MAW85"/>
      <c r="MAX85"/>
      <c r="MAY85"/>
      <c r="MAZ85"/>
      <c r="MBA85"/>
      <c r="MBB85"/>
      <c r="MBC85"/>
      <c r="MBD85"/>
      <c r="MBE85"/>
      <c r="MBF85"/>
      <c r="MBG85"/>
      <c r="MBH85"/>
      <c r="MBI85"/>
      <c r="MBJ85"/>
      <c r="MBK85"/>
      <c r="MBL85"/>
      <c r="MBM85"/>
      <c r="MBN85"/>
      <c r="MBO85"/>
      <c r="MBP85"/>
      <c r="MBQ85"/>
      <c r="MBR85"/>
      <c r="MBS85"/>
      <c r="MBT85"/>
      <c r="MBU85"/>
      <c r="MBV85"/>
      <c r="MBW85"/>
      <c r="MBX85"/>
      <c r="MBY85"/>
      <c r="MBZ85"/>
      <c r="MCA85"/>
      <c r="MCB85"/>
      <c r="MCC85"/>
      <c r="MCD85"/>
      <c r="MCE85"/>
      <c r="MCF85"/>
      <c r="MCG85"/>
      <c r="MCH85"/>
      <c r="MCI85"/>
      <c r="MCJ85"/>
      <c r="MCK85"/>
      <c r="MCL85"/>
      <c r="MCM85"/>
      <c r="MCN85"/>
      <c r="MCO85"/>
      <c r="MCP85"/>
      <c r="MCQ85"/>
      <c r="MCR85"/>
      <c r="MCS85"/>
      <c r="MCT85"/>
      <c r="MCU85"/>
      <c r="MCV85"/>
      <c r="MCW85"/>
      <c r="MCX85"/>
      <c r="MCY85"/>
      <c r="MCZ85"/>
      <c r="MDA85"/>
      <c r="MDB85"/>
      <c r="MDC85"/>
      <c r="MDD85"/>
      <c r="MDE85"/>
      <c r="MDF85"/>
      <c r="MDG85"/>
      <c r="MDH85"/>
      <c r="MDI85"/>
      <c r="MDJ85"/>
      <c r="MDK85"/>
      <c r="MDL85"/>
      <c r="MDM85"/>
      <c r="MDN85"/>
      <c r="MDO85"/>
      <c r="MDP85"/>
      <c r="MDQ85"/>
      <c r="MDR85"/>
      <c r="MDS85"/>
      <c r="MDT85"/>
      <c r="MDU85"/>
      <c r="MDV85"/>
      <c r="MDW85"/>
      <c r="MDX85"/>
      <c r="MDY85"/>
      <c r="MDZ85"/>
      <c r="MEA85"/>
      <c r="MEB85"/>
      <c r="MEC85"/>
      <c r="MED85"/>
      <c r="MEE85"/>
      <c r="MEF85"/>
      <c r="MEG85"/>
      <c r="MEH85"/>
      <c r="MEI85"/>
      <c r="MEJ85"/>
      <c r="MEK85"/>
      <c r="MEL85"/>
      <c r="MEM85"/>
      <c r="MEN85"/>
      <c r="MEO85"/>
      <c r="MEP85"/>
      <c r="MEQ85"/>
      <c r="MER85"/>
      <c r="MES85"/>
      <c r="MET85"/>
      <c r="MEU85"/>
      <c r="MEV85"/>
      <c r="MEW85"/>
      <c r="MEX85"/>
      <c r="MEY85"/>
      <c r="MEZ85"/>
      <c r="MFA85"/>
      <c r="MFB85"/>
      <c r="MFC85"/>
      <c r="MFD85"/>
      <c r="MFE85"/>
      <c r="MFF85"/>
      <c r="MFG85"/>
      <c r="MFH85"/>
      <c r="MFI85"/>
      <c r="MFJ85"/>
      <c r="MFK85"/>
      <c r="MFL85"/>
      <c r="MFM85"/>
      <c r="MFN85"/>
      <c r="MFO85"/>
      <c r="MFP85"/>
      <c r="MFQ85"/>
      <c r="MFR85"/>
      <c r="MFS85"/>
      <c r="MFT85"/>
      <c r="MFU85"/>
      <c r="MFV85"/>
      <c r="MFW85"/>
      <c r="MFX85"/>
      <c r="MFY85"/>
      <c r="MFZ85"/>
      <c r="MGA85"/>
      <c r="MGB85"/>
      <c r="MGC85"/>
      <c r="MGD85"/>
      <c r="MGE85"/>
      <c r="MGF85"/>
      <c r="MGG85"/>
      <c r="MGH85"/>
      <c r="MGI85"/>
      <c r="MGJ85"/>
      <c r="MGK85"/>
      <c r="MGL85"/>
      <c r="MGM85"/>
      <c r="MGN85"/>
      <c r="MGO85"/>
      <c r="MGP85"/>
      <c r="MGQ85"/>
      <c r="MGR85"/>
      <c r="MGS85"/>
      <c r="MGT85"/>
      <c r="MGU85"/>
      <c r="MGV85"/>
      <c r="MGW85"/>
      <c r="MGX85"/>
      <c r="MGY85"/>
      <c r="MGZ85"/>
      <c r="MHA85"/>
      <c r="MHB85"/>
      <c r="MHC85"/>
      <c r="MHD85"/>
      <c r="MHE85"/>
      <c r="MHF85"/>
      <c r="MHG85"/>
      <c r="MHH85"/>
      <c r="MHI85"/>
      <c r="MHJ85"/>
      <c r="MHK85"/>
      <c r="MHL85"/>
      <c r="MHM85"/>
      <c r="MHN85"/>
      <c r="MHO85"/>
      <c r="MHP85"/>
      <c r="MHQ85"/>
      <c r="MHR85"/>
      <c r="MHS85"/>
      <c r="MHT85"/>
      <c r="MHU85"/>
      <c r="MHV85"/>
      <c r="MHW85"/>
      <c r="MHX85"/>
      <c r="MHY85"/>
      <c r="MHZ85"/>
      <c r="MIA85"/>
      <c r="MIB85"/>
      <c r="MIC85"/>
      <c r="MID85"/>
      <c r="MIE85"/>
      <c r="MIF85"/>
      <c r="MIG85"/>
      <c r="MIH85"/>
      <c r="MII85"/>
      <c r="MIJ85"/>
      <c r="MIK85"/>
      <c r="MIL85"/>
      <c r="MIM85"/>
      <c r="MIN85"/>
      <c r="MIO85"/>
      <c r="MIP85"/>
      <c r="MIQ85"/>
      <c r="MIR85"/>
      <c r="MIS85"/>
      <c r="MIT85"/>
      <c r="MIU85"/>
      <c r="MIV85"/>
      <c r="MIW85"/>
      <c r="MIX85"/>
      <c r="MIY85"/>
      <c r="MIZ85"/>
      <c r="MJA85"/>
      <c r="MJB85"/>
      <c r="MJC85"/>
      <c r="MJD85"/>
      <c r="MJE85"/>
      <c r="MJF85"/>
      <c r="MJG85"/>
      <c r="MJH85"/>
      <c r="MJI85"/>
      <c r="MJJ85"/>
      <c r="MJK85"/>
      <c r="MJL85"/>
      <c r="MJM85"/>
      <c r="MJN85"/>
      <c r="MJO85"/>
      <c r="MJP85"/>
      <c r="MJQ85"/>
      <c r="MJR85"/>
      <c r="MJS85"/>
      <c r="MJT85"/>
      <c r="MJU85"/>
      <c r="MJV85"/>
      <c r="MJW85"/>
      <c r="MJX85"/>
      <c r="MJY85"/>
      <c r="MJZ85"/>
      <c r="MKA85"/>
      <c r="MKB85"/>
      <c r="MKC85"/>
      <c r="MKD85"/>
      <c r="MKE85"/>
      <c r="MKF85"/>
      <c r="MKG85"/>
      <c r="MKH85"/>
      <c r="MKI85"/>
      <c r="MKJ85"/>
      <c r="MKK85"/>
      <c r="MKL85"/>
      <c r="MKM85"/>
      <c r="MKN85"/>
      <c r="MKO85"/>
      <c r="MKP85"/>
      <c r="MKQ85"/>
      <c r="MKR85"/>
      <c r="MKS85"/>
      <c r="MKT85"/>
      <c r="MKU85"/>
      <c r="MKV85"/>
      <c r="MKW85"/>
      <c r="MKX85"/>
      <c r="MKY85"/>
      <c r="MKZ85"/>
      <c r="MLA85"/>
      <c r="MLB85"/>
      <c r="MLC85"/>
      <c r="MLD85"/>
      <c r="MLE85"/>
      <c r="MLF85"/>
      <c r="MLG85"/>
      <c r="MLH85"/>
      <c r="MLI85"/>
      <c r="MLJ85"/>
      <c r="MLK85"/>
      <c r="MLL85"/>
      <c r="MLM85"/>
      <c r="MLN85"/>
      <c r="MLO85"/>
      <c r="MLP85"/>
      <c r="MLQ85"/>
      <c r="MLR85"/>
      <c r="MLS85"/>
      <c r="MLT85"/>
      <c r="MLU85"/>
      <c r="MLV85"/>
      <c r="MLW85"/>
      <c r="MLX85"/>
      <c r="MLY85"/>
      <c r="MLZ85"/>
      <c r="MMA85"/>
      <c r="MMB85"/>
      <c r="MMC85"/>
      <c r="MMD85"/>
      <c r="MME85"/>
      <c r="MMF85"/>
      <c r="MMG85"/>
      <c r="MMH85"/>
      <c r="MMI85"/>
      <c r="MMJ85"/>
      <c r="MMK85"/>
      <c r="MML85"/>
      <c r="MMM85"/>
      <c r="MMN85"/>
      <c r="MMO85"/>
      <c r="MMP85"/>
      <c r="MMQ85"/>
      <c r="MMR85"/>
      <c r="MMS85"/>
      <c r="MMT85"/>
      <c r="MMU85"/>
      <c r="MMV85"/>
      <c r="MMW85"/>
      <c r="MMX85"/>
      <c r="MMY85"/>
      <c r="MMZ85"/>
      <c r="MNA85"/>
      <c r="MNB85"/>
      <c r="MNC85"/>
      <c r="MND85"/>
      <c r="MNE85"/>
      <c r="MNF85"/>
      <c r="MNG85"/>
      <c r="MNH85"/>
      <c r="MNI85"/>
      <c r="MNJ85"/>
      <c r="MNK85"/>
      <c r="MNL85"/>
      <c r="MNM85"/>
      <c r="MNN85"/>
      <c r="MNO85"/>
      <c r="MNP85"/>
      <c r="MNQ85"/>
      <c r="MNR85"/>
      <c r="MNS85"/>
      <c r="MNT85"/>
      <c r="MNU85"/>
      <c r="MNV85"/>
      <c r="MNW85"/>
      <c r="MNX85"/>
      <c r="MNY85"/>
      <c r="MNZ85"/>
      <c r="MOA85"/>
      <c r="MOB85"/>
      <c r="MOC85"/>
      <c r="MOD85"/>
      <c r="MOE85"/>
      <c r="MOF85"/>
      <c r="MOG85"/>
      <c r="MOH85"/>
      <c r="MOI85"/>
      <c r="MOJ85"/>
      <c r="MOK85"/>
      <c r="MOL85"/>
      <c r="MOM85"/>
      <c r="MON85"/>
      <c r="MOO85"/>
      <c r="MOP85"/>
      <c r="MOQ85"/>
      <c r="MOR85"/>
      <c r="MOS85"/>
      <c r="MOT85"/>
      <c r="MOU85"/>
      <c r="MOV85"/>
      <c r="MOW85"/>
      <c r="MOX85"/>
      <c r="MOY85"/>
      <c r="MOZ85"/>
      <c r="MPA85"/>
      <c r="MPB85"/>
      <c r="MPC85"/>
      <c r="MPD85"/>
      <c r="MPE85"/>
      <c r="MPF85"/>
      <c r="MPG85"/>
      <c r="MPH85"/>
      <c r="MPI85"/>
      <c r="MPJ85"/>
      <c r="MPK85"/>
      <c r="MPL85"/>
      <c r="MPM85"/>
      <c r="MPN85"/>
      <c r="MPO85"/>
      <c r="MPP85"/>
      <c r="MPQ85"/>
      <c r="MPR85"/>
      <c r="MPS85"/>
      <c r="MPT85"/>
      <c r="MPU85"/>
      <c r="MPV85"/>
      <c r="MPW85"/>
      <c r="MPX85"/>
      <c r="MPY85"/>
      <c r="MPZ85"/>
      <c r="MQA85"/>
      <c r="MQB85"/>
      <c r="MQC85"/>
      <c r="MQD85"/>
      <c r="MQE85"/>
      <c r="MQF85"/>
      <c r="MQG85"/>
      <c r="MQH85"/>
      <c r="MQI85"/>
      <c r="MQJ85"/>
      <c r="MQK85"/>
      <c r="MQL85"/>
      <c r="MQM85"/>
      <c r="MQN85"/>
      <c r="MQO85"/>
      <c r="MQP85"/>
      <c r="MQQ85"/>
      <c r="MQR85"/>
      <c r="MQS85"/>
      <c r="MQT85"/>
      <c r="MQU85"/>
      <c r="MQV85"/>
      <c r="MQW85"/>
      <c r="MQX85"/>
      <c r="MQY85"/>
      <c r="MQZ85"/>
      <c r="MRA85"/>
      <c r="MRB85"/>
      <c r="MRC85"/>
      <c r="MRD85"/>
      <c r="MRE85"/>
      <c r="MRF85"/>
      <c r="MRG85"/>
      <c r="MRH85"/>
      <c r="MRI85"/>
      <c r="MRJ85"/>
      <c r="MRK85"/>
      <c r="MRL85"/>
      <c r="MRM85"/>
      <c r="MRN85"/>
      <c r="MRO85"/>
      <c r="MRP85"/>
      <c r="MRQ85"/>
      <c r="MRR85"/>
      <c r="MRS85"/>
      <c r="MRT85"/>
      <c r="MRU85"/>
      <c r="MRV85"/>
      <c r="MRW85"/>
      <c r="MRX85"/>
      <c r="MRY85"/>
      <c r="MRZ85"/>
      <c r="MSA85"/>
      <c r="MSB85"/>
      <c r="MSC85"/>
      <c r="MSD85"/>
      <c r="MSE85"/>
      <c r="MSF85"/>
      <c r="MSG85"/>
      <c r="MSH85"/>
      <c r="MSI85"/>
      <c r="MSJ85"/>
      <c r="MSK85"/>
      <c r="MSL85"/>
      <c r="MSM85"/>
      <c r="MSN85"/>
      <c r="MSO85"/>
      <c r="MSP85"/>
      <c r="MSQ85"/>
      <c r="MSR85"/>
      <c r="MSS85"/>
      <c r="MST85"/>
      <c r="MSU85"/>
      <c r="MSV85"/>
      <c r="MSW85"/>
      <c r="MSX85"/>
      <c r="MSY85"/>
      <c r="MSZ85"/>
      <c r="MTA85"/>
      <c r="MTB85"/>
      <c r="MTC85"/>
      <c r="MTD85"/>
      <c r="MTE85"/>
      <c r="MTF85"/>
      <c r="MTG85"/>
      <c r="MTH85"/>
      <c r="MTI85"/>
      <c r="MTJ85"/>
      <c r="MTK85"/>
      <c r="MTL85"/>
      <c r="MTM85"/>
      <c r="MTN85"/>
      <c r="MTO85"/>
      <c r="MTP85"/>
      <c r="MTQ85"/>
      <c r="MTR85"/>
      <c r="MTS85"/>
      <c r="MTT85"/>
      <c r="MTU85"/>
      <c r="MTV85"/>
      <c r="MTW85"/>
      <c r="MTX85"/>
      <c r="MTY85"/>
      <c r="MTZ85"/>
      <c r="MUA85"/>
      <c r="MUB85"/>
      <c r="MUC85"/>
      <c r="MUD85"/>
      <c r="MUE85"/>
      <c r="MUF85"/>
      <c r="MUG85"/>
      <c r="MUH85"/>
      <c r="MUI85"/>
      <c r="MUJ85"/>
      <c r="MUK85"/>
      <c r="MUL85"/>
      <c r="MUM85"/>
      <c r="MUN85"/>
      <c r="MUO85"/>
      <c r="MUP85"/>
      <c r="MUQ85"/>
      <c r="MUR85"/>
      <c r="MUS85"/>
      <c r="MUT85"/>
      <c r="MUU85"/>
      <c r="MUV85"/>
      <c r="MUW85"/>
      <c r="MUX85"/>
      <c r="MUY85"/>
      <c r="MUZ85"/>
      <c r="MVA85"/>
      <c r="MVB85"/>
      <c r="MVC85"/>
      <c r="MVD85"/>
      <c r="MVE85"/>
      <c r="MVF85"/>
      <c r="MVG85"/>
      <c r="MVH85"/>
      <c r="MVI85"/>
      <c r="MVJ85"/>
      <c r="MVK85"/>
      <c r="MVL85"/>
      <c r="MVM85"/>
      <c r="MVN85"/>
      <c r="MVO85"/>
      <c r="MVP85"/>
      <c r="MVQ85"/>
      <c r="MVR85"/>
      <c r="MVS85"/>
      <c r="MVT85"/>
      <c r="MVU85"/>
      <c r="MVV85"/>
      <c r="MVW85"/>
      <c r="MVX85"/>
      <c r="MVY85"/>
      <c r="MVZ85"/>
      <c r="MWA85"/>
      <c r="MWB85"/>
      <c r="MWC85"/>
      <c r="MWD85"/>
      <c r="MWE85"/>
      <c r="MWF85"/>
      <c r="MWG85"/>
      <c r="MWH85"/>
      <c r="MWI85"/>
      <c r="MWJ85"/>
      <c r="MWK85"/>
      <c r="MWL85"/>
      <c r="MWM85"/>
      <c r="MWN85"/>
      <c r="MWO85"/>
      <c r="MWP85"/>
      <c r="MWQ85"/>
      <c r="MWR85"/>
      <c r="MWS85"/>
      <c r="MWT85"/>
      <c r="MWU85"/>
      <c r="MWV85"/>
      <c r="MWW85"/>
      <c r="MWX85"/>
      <c r="MWY85"/>
      <c r="MWZ85"/>
      <c r="MXA85"/>
      <c r="MXB85"/>
      <c r="MXC85"/>
      <c r="MXD85"/>
      <c r="MXE85"/>
      <c r="MXF85"/>
      <c r="MXG85"/>
      <c r="MXH85"/>
      <c r="MXI85"/>
      <c r="MXJ85"/>
      <c r="MXK85"/>
      <c r="MXL85"/>
      <c r="MXM85"/>
      <c r="MXN85"/>
      <c r="MXO85"/>
      <c r="MXP85"/>
      <c r="MXQ85"/>
      <c r="MXR85"/>
      <c r="MXS85"/>
      <c r="MXT85"/>
      <c r="MXU85"/>
      <c r="MXV85"/>
      <c r="MXW85"/>
      <c r="MXX85"/>
      <c r="MXY85"/>
      <c r="MXZ85"/>
      <c r="MYA85"/>
      <c r="MYB85"/>
      <c r="MYC85"/>
      <c r="MYD85"/>
      <c r="MYE85"/>
      <c r="MYF85"/>
      <c r="MYG85"/>
      <c r="MYH85"/>
      <c r="MYI85"/>
      <c r="MYJ85"/>
      <c r="MYK85"/>
      <c r="MYL85"/>
      <c r="MYM85"/>
      <c r="MYN85"/>
      <c r="MYO85"/>
      <c r="MYP85"/>
      <c r="MYQ85"/>
      <c r="MYR85"/>
      <c r="MYS85"/>
      <c r="MYT85"/>
      <c r="MYU85"/>
      <c r="MYV85"/>
      <c r="MYW85"/>
      <c r="MYX85"/>
      <c r="MYY85"/>
      <c r="MYZ85"/>
      <c r="MZA85"/>
      <c r="MZB85"/>
      <c r="MZC85"/>
      <c r="MZD85"/>
      <c r="MZE85"/>
      <c r="MZF85"/>
      <c r="MZG85"/>
      <c r="MZH85"/>
      <c r="MZI85"/>
      <c r="MZJ85"/>
      <c r="MZK85"/>
      <c r="MZL85"/>
      <c r="MZM85"/>
      <c r="MZN85"/>
      <c r="MZO85"/>
      <c r="MZP85"/>
      <c r="MZQ85"/>
      <c r="MZR85"/>
      <c r="MZS85"/>
      <c r="MZT85"/>
      <c r="MZU85"/>
      <c r="MZV85"/>
      <c r="MZW85"/>
      <c r="MZX85"/>
      <c r="MZY85"/>
      <c r="MZZ85"/>
      <c r="NAA85"/>
      <c r="NAB85"/>
      <c r="NAC85"/>
      <c r="NAD85"/>
      <c r="NAE85"/>
      <c r="NAF85"/>
      <c r="NAG85"/>
      <c r="NAH85"/>
      <c r="NAI85"/>
      <c r="NAJ85"/>
      <c r="NAK85"/>
      <c r="NAL85"/>
      <c r="NAM85"/>
      <c r="NAN85"/>
      <c r="NAO85"/>
      <c r="NAP85"/>
      <c r="NAQ85"/>
      <c r="NAR85"/>
      <c r="NAS85"/>
      <c r="NAT85"/>
      <c r="NAU85"/>
      <c r="NAV85"/>
      <c r="NAW85"/>
      <c r="NAX85"/>
      <c r="NAY85"/>
      <c r="NAZ85"/>
      <c r="NBA85"/>
      <c r="NBB85"/>
      <c r="NBC85"/>
      <c r="NBD85"/>
      <c r="NBE85"/>
      <c r="NBF85"/>
      <c r="NBG85"/>
      <c r="NBH85"/>
      <c r="NBI85"/>
      <c r="NBJ85"/>
      <c r="NBK85"/>
      <c r="NBL85"/>
      <c r="NBM85"/>
      <c r="NBN85"/>
      <c r="NBO85"/>
      <c r="NBP85"/>
      <c r="NBQ85"/>
      <c r="NBR85"/>
      <c r="NBS85"/>
      <c r="NBT85"/>
      <c r="NBU85"/>
      <c r="NBV85"/>
      <c r="NBW85"/>
      <c r="NBX85"/>
      <c r="NBY85"/>
      <c r="NBZ85"/>
      <c r="NCA85"/>
      <c r="NCB85"/>
      <c r="NCC85"/>
      <c r="NCD85"/>
      <c r="NCE85"/>
      <c r="NCF85"/>
      <c r="NCG85"/>
      <c r="NCH85"/>
      <c r="NCI85"/>
      <c r="NCJ85"/>
      <c r="NCK85"/>
      <c r="NCL85"/>
      <c r="NCM85"/>
      <c r="NCN85"/>
      <c r="NCO85"/>
      <c r="NCP85"/>
      <c r="NCQ85"/>
      <c r="NCR85"/>
      <c r="NCS85"/>
      <c r="NCT85"/>
      <c r="NCU85"/>
      <c r="NCV85"/>
      <c r="NCW85"/>
      <c r="NCX85"/>
      <c r="NCY85"/>
      <c r="NCZ85"/>
      <c r="NDA85"/>
      <c r="NDB85"/>
      <c r="NDC85"/>
      <c r="NDD85"/>
      <c r="NDE85"/>
      <c r="NDF85"/>
      <c r="NDG85"/>
      <c r="NDH85"/>
      <c r="NDI85"/>
      <c r="NDJ85"/>
      <c r="NDK85"/>
      <c r="NDL85"/>
      <c r="NDM85"/>
      <c r="NDN85"/>
      <c r="NDO85"/>
      <c r="NDP85"/>
      <c r="NDQ85"/>
      <c r="NDR85"/>
      <c r="NDS85"/>
      <c r="NDT85"/>
      <c r="NDU85"/>
      <c r="NDV85"/>
      <c r="NDW85"/>
      <c r="NDX85"/>
      <c r="NDY85"/>
      <c r="NDZ85"/>
      <c r="NEA85"/>
      <c r="NEB85"/>
      <c r="NEC85"/>
      <c r="NED85"/>
      <c r="NEE85"/>
      <c r="NEF85"/>
      <c r="NEG85"/>
      <c r="NEH85"/>
      <c r="NEI85"/>
      <c r="NEJ85"/>
      <c r="NEK85"/>
      <c r="NEL85"/>
      <c r="NEM85"/>
      <c r="NEN85"/>
      <c r="NEO85"/>
      <c r="NEP85"/>
      <c r="NEQ85"/>
      <c r="NER85"/>
      <c r="NES85"/>
      <c r="NET85"/>
      <c r="NEU85"/>
      <c r="NEV85"/>
      <c r="NEW85"/>
      <c r="NEX85"/>
      <c r="NEY85"/>
      <c r="NEZ85"/>
      <c r="NFA85"/>
      <c r="NFB85"/>
      <c r="NFC85"/>
      <c r="NFD85"/>
      <c r="NFE85"/>
      <c r="NFF85"/>
      <c r="NFG85"/>
      <c r="NFH85"/>
      <c r="NFI85"/>
      <c r="NFJ85"/>
      <c r="NFK85"/>
      <c r="NFL85"/>
      <c r="NFM85"/>
      <c r="NFN85"/>
      <c r="NFO85"/>
      <c r="NFP85"/>
      <c r="NFQ85"/>
      <c r="NFR85"/>
      <c r="NFS85"/>
      <c r="NFT85"/>
      <c r="NFU85"/>
      <c r="NFV85"/>
      <c r="NFW85"/>
      <c r="NFX85"/>
      <c r="NFY85"/>
      <c r="NFZ85"/>
      <c r="NGA85"/>
      <c r="NGB85"/>
      <c r="NGC85"/>
      <c r="NGD85"/>
      <c r="NGE85"/>
      <c r="NGF85"/>
      <c r="NGG85"/>
      <c r="NGH85"/>
      <c r="NGI85"/>
      <c r="NGJ85"/>
      <c r="NGK85"/>
      <c r="NGL85"/>
      <c r="NGM85"/>
      <c r="NGN85"/>
      <c r="NGO85"/>
      <c r="NGP85"/>
      <c r="NGQ85"/>
      <c r="NGR85"/>
      <c r="NGS85"/>
      <c r="NGT85"/>
      <c r="NGU85"/>
      <c r="NGV85"/>
      <c r="NGW85"/>
      <c r="NGX85"/>
      <c r="NGY85"/>
      <c r="NGZ85"/>
      <c r="NHA85"/>
      <c r="NHB85"/>
      <c r="NHC85"/>
      <c r="NHD85"/>
      <c r="NHE85"/>
      <c r="NHF85"/>
      <c r="NHG85"/>
      <c r="NHH85"/>
      <c r="NHI85"/>
      <c r="NHJ85"/>
      <c r="NHK85"/>
      <c r="NHL85"/>
      <c r="NHM85"/>
      <c r="NHN85"/>
      <c r="NHO85"/>
      <c r="NHP85"/>
      <c r="NHQ85"/>
      <c r="NHR85"/>
      <c r="NHS85"/>
      <c r="NHT85"/>
      <c r="NHU85"/>
      <c r="NHV85"/>
      <c r="NHW85"/>
      <c r="NHX85"/>
      <c r="NHY85"/>
      <c r="NHZ85"/>
      <c r="NIA85"/>
      <c r="NIB85"/>
      <c r="NIC85"/>
      <c r="NID85"/>
      <c r="NIE85"/>
      <c r="NIF85"/>
      <c r="NIG85"/>
      <c r="NIH85"/>
      <c r="NII85"/>
      <c r="NIJ85"/>
      <c r="NIK85"/>
      <c r="NIL85"/>
      <c r="NIM85"/>
      <c r="NIN85"/>
      <c r="NIO85"/>
      <c r="NIP85"/>
      <c r="NIQ85"/>
      <c r="NIR85"/>
      <c r="NIS85"/>
      <c r="NIT85"/>
      <c r="NIU85"/>
      <c r="NIV85"/>
      <c r="NIW85"/>
      <c r="NIX85"/>
      <c r="NIY85"/>
      <c r="NIZ85"/>
      <c r="NJA85"/>
      <c r="NJB85"/>
      <c r="NJC85"/>
      <c r="NJD85"/>
      <c r="NJE85"/>
      <c r="NJF85"/>
      <c r="NJG85"/>
      <c r="NJH85"/>
      <c r="NJI85"/>
      <c r="NJJ85"/>
      <c r="NJK85"/>
      <c r="NJL85"/>
      <c r="NJM85"/>
      <c r="NJN85"/>
      <c r="NJO85"/>
      <c r="NJP85"/>
      <c r="NJQ85"/>
      <c r="NJR85"/>
      <c r="NJS85"/>
      <c r="NJT85"/>
      <c r="NJU85"/>
      <c r="NJV85"/>
      <c r="NJW85"/>
      <c r="NJX85"/>
      <c r="NJY85"/>
      <c r="NJZ85"/>
      <c r="NKA85"/>
      <c r="NKB85"/>
      <c r="NKC85"/>
      <c r="NKD85"/>
      <c r="NKE85"/>
      <c r="NKF85"/>
      <c r="NKG85"/>
      <c r="NKH85"/>
      <c r="NKI85"/>
      <c r="NKJ85"/>
      <c r="NKK85"/>
      <c r="NKL85"/>
      <c r="NKM85"/>
      <c r="NKN85"/>
      <c r="NKO85"/>
      <c r="NKP85"/>
      <c r="NKQ85"/>
      <c r="NKR85"/>
      <c r="NKS85"/>
      <c r="NKT85"/>
      <c r="NKU85"/>
      <c r="NKV85"/>
      <c r="NKW85"/>
      <c r="NKX85"/>
      <c r="NKY85"/>
      <c r="NKZ85"/>
      <c r="NLA85"/>
      <c r="NLB85"/>
      <c r="NLC85"/>
      <c r="NLD85"/>
      <c r="NLE85"/>
      <c r="NLF85"/>
      <c r="NLG85"/>
      <c r="NLH85"/>
      <c r="NLI85"/>
      <c r="NLJ85"/>
      <c r="NLK85"/>
      <c r="NLL85"/>
      <c r="NLM85"/>
      <c r="NLN85"/>
      <c r="NLO85"/>
      <c r="NLP85"/>
      <c r="NLQ85"/>
      <c r="NLR85"/>
      <c r="NLS85"/>
      <c r="NLT85"/>
      <c r="NLU85"/>
      <c r="NLV85"/>
      <c r="NLW85"/>
      <c r="NLX85"/>
      <c r="NLY85"/>
      <c r="NLZ85"/>
      <c r="NMA85"/>
      <c r="NMB85"/>
      <c r="NMC85"/>
      <c r="NMD85"/>
      <c r="NME85"/>
      <c r="NMF85"/>
      <c r="NMG85"/>
      <c r="NMH85"/>
      <c r="NMI85"/>
      <c r="NMJ85"/>
      <c r="NMK85"/>
      <c r="NML85"/>
      <c r="NMM85"/>
      <c r="NMN85"/>
      <c r="NMO85"/>
      <c r="NMP85"/>
      <c r="NMQ85"/>
      <c r="NMR85"/>
      <c r="NMS85"/>
      <c r="NMT85"/>
      <c r="NMU85"/>
      <c r="NMV85"/>
      <c r="NMW85"/>
      <c r="NMX85"/>
      <c r="NMY85"/>
      <c r="NMZ85"/>
      <c r="NNA85"/>
      <c r="NNB85"/>
      <c r="NNC85"/>
      <c r="NND85"/>
      <c r="NNE85"/>
      <c r="NNF85"/>
      <c r="NNG85"/>
      <c r="NNH85"/>
      <c r="NNI85"/>
      <c r="NNJ85"/>
      <c r="NNK85"/>
      <c r="NNL85"/>
      <c r="NNM85"/>
      <c r="NNN85"/>
      <c r="NNO85"/>
      <c r="NNP85"/>
      <c r="NNQ85"/>
      <c r="NNR85"/>
      <c r="NNS85"/>
      <c r="NNT85"/>
      <c r="NNU85"/>
      <c r="NNV85"/>
      <c r="NNW85"/>
      <c r="NNX85"/>
      <c r="NNY85"/>
      <c r="NNZ85"/>
      <c r="NOA85"/>
      <c r="NOB85"/>
      <c r="NOC85"/>
      <c r="NOD85"/>
      <c r="NOE85"/>
      <c r="NOF85"/>
      <c r="NOG85"/>
      <c r="NOH85"/>
      <c r="NOI85"/>
      <c r="NOJ85"/>
      <c r="NOK85"/>
      <c r="NOL85"/>
      <c r="NOM85"/>
      <c r="NON85"/>
      <c r="NOO85"/>
      <c r="NOP85"/>
      <c r="NOQ85"/>
      <c r="NOR85"/>
      <c r="NOS85"/>
      <c r="NOT85"/>
      <c r="NOU85"/>
      <c r="NOV85"/>
      <c r="NOW85"/>
      <c r="NOX85"/>
      <c r="NOY85"/>
      <c r="NOZ85"/>
      <c r="NPA85"/>
      <c r="NPB85"/>
      <c r="NPC85"/>
      <c r="NPD85"/>
      <c r="NPE85"/>
      <c r="NPF85"/>
      <c r="NPG85"/>
      <c r="NPH85"/>
      <c r="NPI85"/>
      <c r="NPJ85"/>
      <c r="NPK85"/>
      <c r="NPL85"/>
      <c r="NPM85"/>
      <c r="NPN85"/>
      <c r="NPO85"/>
      <c r="NPP85"/>
      <c r="NPQ85"/>
      <c r="NPR85"/>
      <c r="NPS85"/>
      <c r="NPT85"/>
      <c r="NPU85"/>
      <c r="NPV85"/>
      <c r="NPW85"/>
      <c r="NPX85"/>
      <c r="NPY85"/>
      <c r="NPZ85"/>
      <c r="NQA85"/>
      <c r="NQB85"/>
      <c r="NQC85"/>
      <c r="NQD85"/>
      <c r="NQE85"/>
      <c r="NQF85"/>
      <c r="NQG85"/>
      <c r="NQH85"/>
      <c r="NQI85"/>
      <c r="NQJ85"/>
      <c r="NQK85"/>
      <c r="NQL85"/>
      <c r="NQM85"/>
      <c r="NQN85"/>
      <c r="NQO85"/>
      <c r="NQP85"/>
      <c r="NQQ85"/>
      <c r="NQR85"/>
      <c r="NQS85"/>
      <c r="NQT85"/>
      <c r="NQU85"/>
      <c r="NQV85"/>
      <c r="NQW85"/>
      <c r="NQX85"/>
      <c r="NQY85"/>
      <c r="NQZ85"/>
      <c r="NRA85"/>
      <c r="NRB85"/>
      <c r="NRC85"/>
      <c r="NRD85"/>
      <c r="NRE85"/>
      <c r="NRF85"/>
      <c r="NRG85"/>
      <c r="NRH85"/>
      <c r="NRI85"/>
      <c r="NRJ85"/>
      <c r="NRK85"/>
      <c r="NRL85"/>
      <c r="NRM85"/>
      <c r="NRN85"/>
      <c r="NRO85"/>
      <c r="NRP85"/>
      <c r="NRQ85"/>
      <c r="NRR85"/>
      <c r="NRS85"/>
      <c r="NRT85"/>
      <c r="NRU85"/>
      <c r="NRV85"/>
      <c r="NRW85"/>
      <c r="NRX85"/>
      <c r="NRY85"/>
      <c r="NRZ85"/>
      <c r="NSA85"/>
      <c r="NSB85"/>
      <c r="NSC85"/>
      <c r="NSD85"/>
      <c r="NSE85"/>
      <c r="NSF85"/>
      <c r="NSG85"/>
      <c r="NSH85"/>
      <c r="NSI85"/>
      <c r="NSJ85"/>
      <c r="NSK85"/>
      <c r="NSL85"/>
      <c r="NSM85"/>
      <c r="NSN85"/>
      <c r="NSO85"/>
      <c r="NSP85"/>
      <c r="NSQ85"/>
      <c r="NSR85"/>
      <c r="NSS85"/>
      <c r="NST85"/>
      <c r="NSU85"/>
      <c r="NSV85"/>
      <c r="NSW85"/>
      <c r="NSX85"/>
      <c r="NSY85"/>
      <c r="NSZ85"/>
      <c r="NTA85"/>
      <c r="NTB85"/>
      <c r="NTC85"/>
      <c r="NTD85"/>
      <c r="NTE85"/>
      <c r="NTF85"/>
      <c r="NTG85"/>
      <c r="NTH85"/>
      <c r="NTI85"/>
      <c r="NTJ85"/>
      <c r="NTK85"/>
      <c r="NTL85"/>
      <c r="NTM85"/>
      <c r="NTN85"/>
      <c r="NTO85"/>
      <c r="NTP85"/>
      <c r="NTQ85"/>
      <c r="NTR85"/>
      <c r="NTS85"/>
      <c r="NTT85"/>
      <c r="NTU85"/>
      <c r="NTV85"/>
      <c r="NTW85"/>
      <c r="NTX85"/>
      <c r="NTY85"/>
      <c r="NTZ85"/>
      <c r="NUA85"/>
      <c r="NUB85"/>
      <c r="NUC85"/>
      <c r="NUD85"/>
      <c r="NUE85"/>
      <c r="NUF85"/>
      <c r="NUG85"/>
      <c r="NUH85"/>
      <c r="NUI85"/>
      <c r="NUJ85"/>
      <c r="NUK85"/>
      <c r="NUL85"/>
      <c r="NUM85"/>
      <c r="NUN85"/>
      <c r="NUO85"/>
      <c r="NUP85"/>
      <c r="NUQ85"/>
      <c r="NUR85"/>
      <c r="NUS85"/>
      <c r="NUT85"/>
      <c r="NUU85"/>
      <c r="NUV85"/>
      <c r="NUW85"/>
      <c r="NUX85"/>
      <c r="NUY85"/>
      <c r="NUZ85"/>
      <c r="NVA85"/>
      <c r="NVB85"/>
      <c r="NVC85"/>
      <c r="NVD85"/>
      <c r="NVE85"/>
      <c r="NVF85"/>
      <c r="NVG85"/>
      <c r="NVH85"/>
      <c r="NVI85"/>
      <c r="NVJ85"/>
      <c r="NVK85"/>
      <c r="NVL85"/>
      <c r="NVM85"/>
      <c r="NVN85"/>
      <c r="NVO85"/>
      <c r="NVP85"/>
      <c r="NVQ85"/>
      <c r="NVR85"/>
      <c r="NVS85"/>
      <c r="NVT85"/>
      <c r="NVU85"/>
      <c r="NVV85"/>
      <c r="NVW85"/>
      <c r="NVX85"/>
      <c r="NVY85"/>
      <c r="NVZ85"/>
      <c r="NWA85"/>
      <c r="NWB85"/>
      <c r="NWC85"/>
      <c r="NWD85"/>
      <c r="NWE85"/>
      <c r="NWF85"/>
      <c r="NWG85"/>
      <c r="NWH85"/>
      <c r="NWI85"/>
      <c r="NWJ85"/>
      <c r="NWK85"/>
      <c r="NWL85"/>
      <c r="NWM85"/>
      <c r="NWN85"/>
      <c r="NWO85"/>
      <c r="NWP85"/>
      <c r="NWQ85"/>
      <c r="NWR85"/>
      <c r="NWS85"/>
      <c r="NWT85"/>
      <c r="NWU85"/>
      <c r="NWV85"/>
      <c r="NWW85"/>
      <c r="NWX85"/>
      <c r="NWY85"/>
      <c r="NWZ85"/>
      <c r="NXA85"/>
      <c r="NXB85"/>
      <c r="NXC85"/>
      <c r="NXD85"/>
      <c r="NXE85"/>
      <c r="NXF85"/>
      <c r="NXG85"/>
      <c r="NXH85"/>
      <c r="NXI85"/>
      <c r="NXJ85"/>
      <c r="NXK85"/>
      <c r="NXL85"/>
      <c r="NXM85"/>
      <c r="NXN85"/>
      <c r="NXO85"/>
      <c r="NXP85"/>
      <c r="NXQ85"/>
      <c r="NXR85"/>
      <c r="NXS85"/>
      <c r="NXT85"/>
      <c r="NXU85"/>
      <c r="NXV85"/>
      <c r="NXW85"/>
      <c r="NXX85"/>
      <c r="NXY85"/>
      <c r="NXZ85"/>
      <c r="NYA85"/>
      <c r="NYB85"/>
      <c r="NYC85"/>
      <c r="NYD85"/>
      <c r="NYE85"/>
      <c r="NYF85"/>
      <c r="NYG85"/>
      <c r="NYH85"/>
      <c r="NYI85"/>
      <c r="NYJ85"/>
      <c r="NYK85"/>
      <c r="NYL85"/>
      <c r="NYM85"/>
      <c r="NYN85"/>
      <c r="NYO85"/>
      <c r="NYP85"/>
      <c r="NYQ85"/>
      <c r="NYR85"/>
      <c r="NYS85"/>
      <c r="NYT85"/>
      <c r="NYU85"/>
      <c r="NYV85"/>
      <c r="NYW85"/>
      <c r="NYX85"/>
      <c r="NYY85"/>
      <c r="NYZ85"/>
      <c r="NZA85"/>
      <c r="NZB85"/>
      <c r="NZC85"/>
      <c r="NZD85"/>
      <c r="NZE85"/>
      <c r="NZF85"/>
      <c r="NZG85"/>
      <c r="NZH85"/>
      <c r="NZI85"/>
      <c r="NZJ85"/>
      <c r="NZK85"/>
      <c r="NZL85"/>
      <c r="NZM85"/>
      <c r="NZN85"/>
      <c r="NZO85"/>
      <c r="NZP85"/>
      <c r="NZQ85"/>
      <c r="NZR85"/>
      <c r="NZS85"/>
      <c r="NZT85"/>
      <c r="NZU85"/>
      <c r="NZV85"/>
      <c r="NZW85"/>
      <c r="NZX85"/>
      <c r="NZY85"/>
      <c r="NZZ85"/>
      <c r="OAA85"/>
      <c r="OAB85"/>
      <c r="OAC85"/>
      <c r="OAD85"/>
      <c r="OAE85"/>
      <c r="OAF85"/>
      <c r="OAG85"/>
      <c r="OAH85"/>
      <c r="OAI85"/>
      <c r="OAJ85"/>
      <c r="OAK85"/>
      <c r="OAL85"/>
      <c r="OAM85"/>
      <c r="OAN85"/>
      <c r="OAO85"/>
      <c r="OAP85"/>
      <c r="OAQ85"/>
      <c r="OAR85"/>
      <c r="OAS85"/>
      <c r="OAT85"/>
      <c r="OAU85"/>
      <c r="OAV85"/>
      <c r="OAW85"/>
      <c r="OAX85"/>
      <c r="OAY85"/>
      <c r="OAZ85"/>
      <c r="OBA85"/>
      <c r="OBB85"/>
      <c r="OBC85"/>
      <c r="OBD85"/>
      <c r="OBE85"/>
      <c r="OBF85"/>
      <c r="OBG85"/>
      <c r="OBH85"/>
      <c r="OBI85"/>
      <c r="OBJ85"/>
      <c r="OBK85"/>
      <c r="OBL85"/>
      <c r="OBM85"/>
      <c r="OBN85"/>
      <c r="OBO85"/>
      <c r="OBP85"/>
      <c r="OBQ85"/>
      <c r="OBR85"/>
      <c r="OBS85"/>
      <c r="OBT85"/>
      <c r="OBU85"/>
      <c r="OBV85"/>
      <c r="OBW85"/>
      <c r="OBX85"/>
      <c r="OBY85"/>
      <c r="OBZ85"/>
      <c r="OCA85"/>
      <c r="OCB85"/>
      <c r="OCC85"/>
      <c r="OCD85"/>
      <c r="OCE85"/>
      <c r="OCF85"/>
      <c r="OCG85"/>
      <c r="OCH85"/>
      <c r="OCI85"/>
      <c r="OCJ85"/>
      <c r="OCK85"/>
      <c r="OCL85"/>
      <c r="OCM85"/>
      <c r="OCN85"/>
      <c r="OCO85"/>
      <c r="OCP85"/>
      <c r="OCQ85"/>
      <c r="OCR85"/>
      <c r="OCS85"/>
      <c r="OCT85"/>
      <c r="OCU85"/>
      <c r="OCV85"/>
      <c r="OCW85"/>
      <c r="OCX85"/>
      <c r="OCY85"/>
      <c r="OCZ85"/>
      <c r="ODA85"/>
      <c r="ODB85"/>
      <c r="ODC85"/>
      <c r="ODD85"/>
      <c r="ODE85"/>
      <c r="ODF85"/>
      <c r="ODG85"/>
      <c r="ODH85"/>
      <c r="ODI85"/>
      <c r="ODJ85"/>
      <c r="ODK85"/>
      <c r="ODL85"/>
      <c r="ODM85"/>
      <c r="ODN85"/>
      <c r="ODO85"/>
      <c r="ODP85"/>
      <c r="ODQ85"/>
      <c r="ODR85"/>
      <c r="ODS85"/>
      <c r="ODT85"/>
      <c r="ODU85"/>
      <c r="ODV85"/>
      <c r="ODW85"/>
      <c r="ODX85"/>
      <c r="ODY85"/>
      <c r="ODZ85"/>
      <c r="OEA85"/>
      <c r="OEB85"/>
      <c r="OEC85"/>
      <c r="OED85"/>
      <c r="OEE85"/>
      <c r="OEF85"/>
      <c r="OEG85"/>
      <c r="OEH85"/>
      <c r="OEI85"/>
      <c r="OEJ85"/>
      <c r="OEK85"/>
      <c r="OEL85"/>
      <c r="OEM85"/>
      <c r="OEN85"/>
      <c r="OEO85"/>
      <c r="OEP85"/>
      <c r="OEQ85"/>
      <c r="OER85"/>
      <c r="OES85"/>
      <c r="OET85"/>
      <c r="OEU85"/>
      <c r="OEV85"/>
      <c r="OEW85"/>
      <c r="OEX85"/>
      <c r="OEY85"/>
      <c r="OEZ85"/>
      <c r="OFA85"/>
      <c r="OFB85"/>
      <c r="OFC85"/>
      <c r="OFD85"/>
      <c r="OFE85"/>
      <c r="OFF85"/>
      <c r="OFG85"/>
      <c r="OFH85"/>
      <c r="OFI85"/>
      <c r="OFJ85"/>
      <c r="OFK85"/>
      <c r="OFL85"/>
      <c r="OFM85"/>
      <c r="OFN85"/>
      <c r="OFO85"/>
      <c r="OFP85"/>
      <c r="OFQ85"/>
      <c r="OFR85"/>
      <c r="OFS85"/>
      <c r="OFT85"/>
      <c r="OFU85"/>
      <c r="OFV85"/>
      <c r="OFW85"/>
      <c r="OFX85"/>
      <c r="OFY85"/>
      <c r="OFZ85"/>
      <c r="OGA85"/>
      <c r="OGB85"/>
      <c r="OGC85"/>
      <c r="OGD85"/>
      <c r="OGE85"/>
      <c r="OGF85"/>
      <c r="OGG85"/>
      <c r="OGH85"/>
      <c r="OGI85"/>
      <c r="OGJ85"/>
      <c r="OGK85"/>
      <c r="OGL85"/>
      <c r="OGM85"/>
      <c r="OGN85"/>
      <c r="OGO85"/>
      <c r="OGP85"/>
      <c r="OGQ85"/>
      <c r="OGR85"/>
      <c r="OGS85"/>
      <c r="OGT85"/>
      <c r="OGU85"/>
      <c r="OGV85"/>
      <c r="OGW85"/>
      <c r="OGX85"/>
      <c r="OGY85"/>
      <c r="OGZ85"/>
      <c r="OHA85"/>
      <c r="OHB85"/>
      <c r="OHC85"/>
      <c r="OHD85"/>
      <c r="OHE85"/>
      <c r="OHF85"/>
      <c r="OHG85"/>
      <c r="OHH85"/>
      <c r="OHI85"/>
      <c r="OHJ85"/>
      <c r="OHK85"/>
      <c r="OHL85"/>
      <c r="OHM85"/>
      <c r="OHN85"/>
      <c r="OHO85"/>
      <c r="OHP85"/>
      <c r="OHQ85"/>
      <c r="OHR85"/>
      <c r="OHS85"/>
      <c r="OHT85"/>
      <c r="OHU85"/>
      <c r="OHV85"/>
      <c r="OHW85"/>
      <c r="OHX85"/>
      <c r="OHY85"/>
      <c r="OHZ85"/>
      <c r="OIA85"/>
      <c r="OIB85"/>
      <c r="OIC85"/>
      <c r="OID85"/>
      <c r="OIE85"/>
      <c r="OIF85"/>
      <c r="OIG85"/>
      <c r="OIH85"/>
      <c r="OII85"/>
      <c r="OIJ85"/>
      <c r="OIK85"/>
      <c r="OIL85"/>
      <c r="OIM85"/>
      <c r="OIN85"/>
      <c r="OIO85"/>
      <c r="OIP85"/>
      <c r="OIQ85"/>
      <c r="OIR85"/>
      <c r="OIS85"/>
      <c r="OIT85"/>
      <c r="OIU85"/>
      <c r="OIV85"/>
      <c r="OIW85"/>
      <c r="OIX85"/>
      <c r="OIY85"/>
      <c r="OIZ85"/>
      <c r="OJA85"/>
      <c r="OJB85"/>
      <c r="OJC85"/>
      <c r="OJD85"/>
      <c r="OJE85"/>
      <c r="OJF85"/>
      <c r="OJG85"/>
      <c r="OJH85"/>
      <c r="OJI85"/>
      <c r="OJJ85"/>
      <c r="OJK85"/>
      <c r="OJL85"/>
      <c r="OJM85"/>
      <c r="OJN85"/>
      <c r="OJO85"/>
      <c r="OJP85"/>
      <c r="OJQ85"/>
      <c r="OJR85"/>
      <c r="OJS85"/>
      <c r="OJT85"/>
      <c r="OJU85"/>
      <c r="OJV85"/>
      <c r="OJW85"/>
      <c r="OJX85"/>
      <c r="OJY85"/>
      <c r="OJZ85"/>
      <c r="OKA85"/>
      <c r="OKB85"/>
      <c r="OKC85"/>
      <c r="OKD85"/>
      <c r="OKE85"/>
      <c r="OKF85"/>
      <c r="OKG85"/>
      <c r="OKH85"/>
      <c r="OKI85"/>
      <c r="OKJ85"/>
      <c r="OKK85"/>
      <c r="OKL85"/>
      <c r="OKM85"/>
      <c r="OKN85"/>
      <c r="OKO85"/>
      <c r="OKP85"/>
      <c r="OKQ85"/>
      <c r="OKR85"/>
      <c r="OKS85"/>
      <c r="OKT85"/>
      <c r="OKU85"/>
      <c r="OKV85"/>
      <c r="OKW85"/>
      <c r="OKX85"/>
      <c r="OKY85"/>
      <c r="OKZ85"/>
      <c r="OLA85"/>
      <c r="OLB85"/>
      <c r="OLC85"/>
      <c r="OLD85"/>
      <c r="OLE85"/>
      <c r="OLF85"/>
      <c r="OLG85"/>
      <c r="OLH85"/>
      <c r="OLI85"/>
      <c r="OLJ85"/>
      <c r="OLK85"/>
      <c r="OLL85"/>
      <c r="OLM85"/>
      <c r="OLN85"/>
      <c r="OLO85"/>
      <c r="OLP85"/>
      <c r="OLQ85"/>
      <c r="OLR85"/>
      <c r="OLS85"/>
      <c r="OLT85"/>
      <c r="OLU85"/>
      <c r="OLV85"/>
      <c r="OLW85"/>
      <c r="OLX85"/>
      <c r="OLY85"/>
      <c r="OLZ85"/>
      <c r="OMA85"/>
      <c r="OMB85"/>
      <c r="OMC85"/>
      <c r="OMD85"/>
      <c r="OME85"/>
      <c r="OMF85"/>
      <c r="OMG85"/>
      <c r="OMH85"/>
      <c r="OMI85"/>
      <c r="OMJ85"/>
      <c r="OMK85"/>
      <c r="OML85"/>
      <c r="OMM85"/>
      <c r="OMN85"/>
      <c r="OMO85"/>
      <c r="OMP85"/>
      <c r="OMQ85"/>
      <c r="OMR85"/>
      <c r="OMS85"/>
      <c r="OMT85"/>
      <c r="OMU85"/>
      <c r="OMV85"/>
      <c r="OMW85"/>
      <c r="OMX85"/>
      <c r="OMY85"/>
      <c r="OMZ85"/>
      <c r="ONA85"/>
      <c r="ONB85"/>
      <c r="ONC85"/>
      <c r="OND85"/>
      <c r="ONE85"/>
      <c r="ONF85"/>
      <c r="ONG85"/>
      <c r="ONH85"/>
      <c r="ONI85"/>
      <c r="ONJ85"/>
      <c r="ONK85"/>
      <c r="ONL85"/>
      <c r="ONM85"/>
      <c r="ONN85"/>
      <c r="ONO85"/>
      <c r="ONP85"/>
      <c r="ONQ85"/>
      <c r="ONR85"/>
      <c r="ONS85"/>
      <c r="ONT85"/>
      <c r="ONU85"/>
      <c r="ONV85"/>
      <c r="ONW85"/>
      <c r="ONX85"/>
      <c r="ONY85"/>
      <c r="ONZ85"/>
      <c r="OOA85"/>
      <c r="OOB85"/>
      <c r="OOC85"/>
      <c r="OOD85"/>
      <c r="OOE85"/>
      <c r="OOF85"/>
      <c r="OOG85"/>
      <c r="OOH85"/>
      <c r="OOI85"/>
      <c r="OOJ85"/>
      <c r="OOK85"/>
      <c r="OOL85"/>
      <c r="OOM85"/>
      <c r="OON85"/>
      <c r="OOO85"/>
      <c r="OOP85"/>
      <c r="OOQ85"/>
      <c r="OOR85"/>
      <c r="OOS85"/>
      <c r="OOT85"/>
      <c r="OOU85"/>
      <c r="OOV85"/>
      <c r="OOW85"/>
      <c r="OOX85"/>
      <c r="OOY85"/>
      <c r="OOZ85"/>
      <c r="OPA85"/>
      <c r="OPB85"/>
      <c r="OPC85"/>
      <c r="OPD85"/>
      <c r="OPE85"/>
      <c r="OPF85"/>
      <c r="OPG85"/>
      <c r="OPH85"/>
      <c r="OPI85"/>
      <c r="OPJ85"/>
      <c r="OPK85"/>
      <c r="OPL85"/>
      <c r="OPM85"/>
      <c r="OPN85"/>
      <c r="OPO85"/>
      <c r="OPP85"/>
      <c r="OPQ85"/>
      <c r="OPR85"/>
      <c r="OPS85"/>
      <c r="OPT85"/>
      <c r="OPU85"/>
      <c r="OPV85"/>
      <c r="OPW85"/>
      <c r="OPX85"/>
      <c r="OPY85"/>
      <c r="OPZ85"/>
      <c r="OQA85"/>
      <c r="OQB85"/>
      <c r="OQC85"/>
      <c r="OQD85"/>
      <c r="OQE85"/>
      <c r="OQF85"/>
      <c r="OQG85"/>
      <c r="OQH85"/>
      <c r="OQI85"/>
      <c r="OQJ85"/>
      <c r="OQK85"/>
      <c r="OQL85"/>
      <c r="OQM85"/>
      <c r="OQN85"/>
      <c r="OQO85"/>
      <c r="OQP85"/>
      <c r="OQQ85"/>
      <c r="OQR85"/>
      <c r="OQS85"/>
      <c r="OQT85"/>
      <c r="OQU85"/>
      <c r="OQV85"/>
      <c r="OQW85"/>
      <c r="OQX85"/>
      <c r="OQY85"/>
      <c r="OQZ85"/>
      <c r="ORA85"/>
      <c r="ORB85"/>
      <c r="ORC85"/>
      <c r="ORD85"/>
      <c r="ORE85"/>
      <c r="ORF85"/>
      <c r="ORG85"/>
      <c r="ORH85"/>
      <c r="ORI85"/>
      <c r="ORJ85"/>
      <c r="ORK85"/>
      <c r="ORL85"/>
      <c r="ORM85"/>
      <c r="ORN85"/>
      <c r="ORO85"/>
      <c r="ORP85"/>
      <c r="ORQ85"/>
      <c r="ORR85"/>
      <c r="ORS85"/>
      <c r="ORT85"/>
      <c r="ORU85"/>
      <c r="ORV85"/>
      <c r="ORW85"/>
      <c r="ORX85"/>
      <c r="ORY85"/>
      <c r="ORZ85"/>
      <c r="OSA85"/>
      <c r="OSB85"/>
      <c r="OSC85"/>
      <c r="OSD85"/>
      <c r="OSE85"/>
      <c r="OSF85"/>
      <c r="OSG85"/>
      <c r="OSH85"/>
      <c r="OSI85"/>
      <c r="OSJ85"/>
      <c r="OSK85"/>
      <c r="OSL85"/>
      <c r="OSM85"/>
      <c r="OSN85"/>
      <c r="OSO85"/>
      <c r="OSP85"/>
      <c r="OSQ85"/>
      <c r="OSR85"/>
      <c r="OSS85"/>
      <c r="OST85"/>
      <c r="OSU85"/>
      <c r="OSV85"/>
      <c r="OSW85"/>
      <c r="OSX85"/>
      <c r="OSY85"/>
      <c r="OSZ85"/>
      <c r="OTA85"/>
      <c r="OTB85"/>
      <c r="OTC85"/>
      <c r="OTD85"/>
      <c r="OTE85"/>
      <c r="OTF85"/>
      <c r="OTG85"/>
      <c r="OTH85"/>
      <c r="OTI85"/>
      <c r="OTJ85"/>
      <c r="OTK85"/>
      <c r="OTL85"/>
      <c r="OTM85"/>
      <c r="OTN85"/>
      <c r="OTO85"/>
      <c r="OTP85"/>
      <c r="OTQ85"/>
      <c r="OTR85"/>
      <c r="OTS85"/>
      <c r="OTT85"/>
      <c r="OTU85"/>
      <c r="OTV85"/>
      <c r="OTW85"/>
      <c r="OTX85"/>
      <c r="OTY85"/>
      <c r="OTZ85"/>
      <c r="OUA85"/>
      <c r="OUB85"/>
      <c r="OUC85"/>
      <c r="OUD85"/>
      <c r="OUE85"/>
      <c r="OUF85"/>
      <c r="OUG85"/>
      <c r="OUH85"/>
      <c r="OUI85"/>
      <c r="OUJ85"/>
      <c r="OUK85"/>
      <c r="OUL85"/>
      <c r="OUM85"/>
      <c r="OUN85"/>
      <c r="OUO85"/>
      <c r="OUP85"/>
      <c r="OUQ85"/>
      <c r="OUR85"/>
      <c r="OUS85"/>
      <c r="OUT85"/>
      <c r="OUU85"/>
      <c r="OUV85"/>
      <c r="OUW85"/>
      <c r="OUX85"/>
      <c r="OUY85"/>
      <c r="OUZ85"/>
      <c r="OVA85"/>
      <c r="OVB85"/>
      <c r="OVC85"/>
      <c r="OVD85"/>
      <c r="OVE85"/>
      <c r="OVF85"/>
      <c r="OVG85"/>
      <c r="OVH85"/>
      <c r="OVI85"/>
      <c r="OVJ85"/>
      <c r="OVK85"/>
      <c r="OVL85"/>
      <c r="OVM85"/>
      <c r="OVN85"/>
      <c r="OVO85"/>
      <c r="OVP85"/>
      <c r="OVQ85"/>
      <c r="OVR85"/>
      <c r="OVS85"/>
      <c r="OVT85"/>
      <c r="OVU85"/>
      <c r="OVV85"/>
      <c r="OVW85"/>
      <c r="OVX85"/>
      <c r="OVY85"/>
      <c r="OVZ85"/>
      <c r="OWA85"/>
      <c r="OWB85"/>
      <c r="OWC85"/>
      <c r="OWD85"/>
      <c r="OWE85"/>
      <c r="OWF85"/>
      <c r="OWG85"/>
      <c r="OWH85"/>
      <c r="OWI85"/>
      <c r="OWJ85"/>
      <c r="OWK85"/>
      <c r="OWL85"/>
      <c r="OWM85"/>
      <c r="OWN85"/>
      <c r="OWO85"/>
      <c r="OWP85"/>
      <c r="OWQ85"/>
      <c r="OWR85"/>
      <c r="OWS85"/>
      <c r="OWT85"/>
      <c r="OWU85"/>
      <c r="OWV85"/>
      <c r="OWW85"/>
      <c r="OWX85"/>
      <c r="OWY85"/>
      <c r="OWZ85"/>
      <c r="OXA85"/>
      <c r="OXB85"/>
      <c r="OXC85"/>
      <c r="OXD85"/>
      <c r="OXE85"/>
      <c r="OXF85"/>
      <c r="OXG85"/>
      <c r="OXH85"/>
      <c r="OXI85"/>
      <c r="OXJ85"/>
      <c r="OXK85"/>
      <c r="OXL85"/>
      <c r="OXM85"/>
      <c r="OXN85"/>
      <c r="OXO85"/>
      <c r="OXP85"/>
      <c r="OXQ85"/>
      <c r="OXR85"/>
      <c r="OXS85"/>
      <c r="OXT85"/>
      <c r="OXU85"/>
      <c r="OXV85"/>
      <c r="OXW85"/>
      <c r="OXX85"/>
      <c r="OXY85"/>
      <c r="OXZ85"/>
      <c r="OYA85"/>
      <c r="OYB85"/>
      <c r="OYC85"/>
      <c r="OYD85"/>
      <c r="OYE85"/>
      <c r="OYF85"/>
      <c r="OYG85"/>
      <c r="OYH85"/>
      <c r="OYI85"/>
      <c r="OYJ85"/>
      <c r="OYK85"/>
      <c r="OYL85"/>
      <c r="OYM85"/>
      <c r="OYN85"/>
      <c r="OYO85"/>
      <c r="OYP85"/>
      <c r="OYQ85"/>
      <c r="OYR85"/>
      <c r="OYS85"/>
      <c r="OYT85"/>
      <c r="OYU85"/>
      <c r="OYV85"/>
      <c r="OYW85"/>
      <c r="OYX85"/>
      <c r="OYY85"/>
      <c r="OYZ85"/>
      <c r="OZA85"/>
      <c r="OZB85"/>
      <c r="OZC85"/>
      <c r="OZD85"/>
      <c r="OZE85"/>
      <c r="OZF85"/>
      <c r="OZG85"/>
      <c r="OZH85"/>
      <c r="OZI85"/>
      <c r="OZJ85"/>
      <c r="OZK85"/>
      <c r="OZL85"/>
      <c r="OZM85"/>
      <c r="OZN85"/>
      <c r="OZO85"/>
      <c r="OZP85"/>
      <c r="OZQ85"/>
      <c r="OZR85"/>
      <c r="OZS85"/>
      <c r="OZT85"/>
      <c r="OZU85"/>
      <c r="OZV85"/>
      <c r="OZW85"/>
      <c r="OZX85"/>
      <c r="OZY85"/>
      <c r="OZZ85"/>
      <c r="PAA85"/>
      <c r="PAB85"/>
      <c r="PAC85"/>
      <c r="PAD85"/>
      <c r="PAE85"/>
      <c r="PAF85"/>
      <c r="PAG85"/>
      <c r="PAH85"/>
      <c r="PAI85"/>
      <c r="PAJ85"/>
      <c r="PAK85"/>
      <c r="PAL85"/>
      <c r="PAM85"/>
      <c r="PAN85"/>
      <c r="PAO85"/>
      <c r="PAP85"/>
      <c r="PAQ85"/>
      <c r="PAR85"/>
      <c r="PAS85"/>
      <c r="PAT85"/>
      <c r="PAU85"/>
      <c r="PAV85"/>
      <c r="PAW85"/>
      <c r="PAX85"/>
      <c r="PAY85"/>
      <c r="PAZ85"/>
      <c r="PBA85"/>
      <c r="PBB85"/>
      <c r="PBC85"/>
      <c r="PBD85"/>
      <c r="PBE85"/>
      <c r="PBF85"/>
      <c r="PBG85"/>
      <c r="PBH85"/>
      <c r="PBI85"/>
      <c r="PBJ85"/>
      <c r="PBK85"/>
      <c r="PBL85"/>
      <c r="PBM85"/>
      <c r="PBN85"/>
      <c r="PBO85"/>
      <c r="PBP85"/>
      <c r="PBQ85"/>
      <c r="PBR85"/>
      <c r="PBS85"/>
      <c r="PBT85"/>
      <c r="PBU85"/>
      <c r="PBV85"/>
      <c r="PBW85"/>
      <c r="PBX85"/>
      <c r="PBY85"/>
      <c r="PBZ85"/>
      <c r="PCA85"/>
      <c r="PCB85"/>
      <c r="PCC85"/>
      <c r="PCD85"/>
      <c r="PCE85"/>
      <c r="PCF85"/>
      <c r="PCG85"/>
      <c r="PCH85"/>
      <c r="PCI85"/>
      <c r="PCJ85"/>
      <c r="PCK85"/>
      <c r="PCL85"/>
      <c r="PCM85"/>
      <c r="PCN85"/>
      <c r="PCO85"/>
      <c r="PCP85"/>
      <c r="PCQ85"/>
      <c r="PCR85"/>
      <c r="PCS85"/>
      <c r="PCT85"/>
      <c r="PCU85"/>
      <c r="PCV85"/>
      <c r="PCW85"/>
      <c r="PCX85"/>
      <c r="PCY85"/>
      <c r="PCZ85"/>
      <c r="PDA85"/>
      <c r="PDB85"/>
      <c r="PDC85"/>
      <c r="PDD85"/>
      <c r="PDE85"/>
      <c r="PDF85"/>
      <c r="PDG85"/>
      <c r="PDH85"/>
      <c r="PDI85"/>
      <c r="PDJ85"/>
      <c r="PDK85"/>
      <c r="PDL85"/>
      <c r="PDM85"/>
      <c r="PDN85"/>
      <c r="PDO85"/>
      <c r="PDP85"/>
      <c r="PDQ85"/>
      <c r="PDR85"/>
      <c r="PDS85"/>
      <c r="PDT85"/>
      <c r="PDU85"/>
      <c r="PDV85"/>
      <c r="PDW85"/>
      <c r="PDX85"/>
      <c r="PDY85"/>
      <c r="PDZ85"/>
      <c r="PEA85"/>
      <c r="PEB85"/>
      <c r="PEC85"/>
      <c r="PED85"/>
      <c r="PEE85"/>
      <c r="PEF85"/>
      <c r="PEG85"/>
      <c r="PEH85"/>
      <c r="PEI85"/>
      <c r="PEJ85"/>
      <c r="PEK85"/>
      <c r="PEL85"/>
      <c r="PEM85"/>
      <c r="PEN85"/>
      <c r="PEO85"/>
      <c r="PEP85"/>
      <c r="PEQ85"/>
      <c r="PER85"/>
      <c r="PES85"/>
      <c r="PET85"/>
      <c r="PEU85"/>
      <c r="PEV85"/>
      <c r="PEW85"/>
      <c r="PEX85"/>
      <c r="PEY85"/>
      <c r="PEZ85"/>
      <c r="PFA85"/>
      <c r="PFB85"/>
      <c r="PFC85"/>
      <c r="PFD85"/>
      <c r="PFE85"/>
      <c r="PFF85"/>
      <c r="PFG85"/>
      <c r="PFH85"/>
      <c r="PFI85"/>
      <c r="PFJ85"/>
      <c r="PFK85"/>
      <c r="PFL85"/>
      <c r="PFM85"/>
      <c r="PFN85"/>
      <c r="PFO85"/>
      <c r="PFP85"/>
      <c r="PFQ85"/>
      <c r="PFR85"/>
      <c r="PFS85"/>
      <c r="PFT85"/>
      <c r="PFU85"/>
      <c r="PFV85"/>
      <c r="PFW85"/>
      <c r="PFX85"/>
      <c r="PFY85"/>
      <c r="PFZ85"/>
      <c r="PGA85"/>
      <c r="PGB85"/>
      <c r="PGC85"/>
      <c r="PGD85"/>
      <c r="PGE85"/>
      <c r="PGF85"/>
      <c r="PGG85"/>
      <c r="PGH85"/>
      <c r="PGI85"/>
      <c r="PGJ85"/>
      <c r="PGK85"/>
      <c r="PGL85"/>
      <c r="PGM85"/>
      <c r="PGN85"/>
      <c r="PGO85"/>
      <c r="PGP85"/>
      <c r="PGQ85"/>
      <c r="PGR85"/>
      <c r="PGS85"/>
      <c r="PGT85"/>
      <c r="PGU85"/>
      <c r="PGV85"/>
      <c r="PGW85"/>
      <c r="PGX85"/>
      <c r="PGY85"/>
      <c r="PGZ85"/>
      <c r="PHA85"/>
      <c r="PHB85"/>
      <c r="PHC85"/>
      <c r="PHD85"/>
      <c r="PHE85"/>
      <c r="PHF85"/>
      <c r="PHG85"/>
      <c r="PHH85"/>
      <c r="PHI85"/>
      <c r="PHJ85"/>
      <c r="PHK85"/>
      <c r="PHL85"/>
      <c r="PHM85"/>
      <c r="PHN85"/>
      <c r="PHO85"/>
      <c r="PHP85"/>
      <c r="PHQ85"/>
      <c r="PHR85"/>
      <c r="PHS85"/>
      <c r="PHT85"/>
      <c r="PHU85"/>
      <c r="PHV85"/>
      <c r="PHW85"/>
      <c r="PHX85"/>
      <c r="PHY85"/>
      <c r="PHZ85"/>
      <c r="PIA85"/>
      <c r="PIB85"/>
      <c r="PIC85"/>
      <c r="PID85"/>
      <c r="PIE85"/>
      <c r="PIF85"/>
      <c r="PIG85"/>
      <c r="PIH85"/>
      <c r="PII85"/>
      <c r="PIJ85"/>
      <c r="PIK85"/>
      <c r="PIL85"/>
      <c r="PIM85"/>
      <c r="PIN85"/>
      <c r="PIO85"/>
      <c r="PIP85"/>
      <c r="PIQ85"/>
      <c r="PIR85"/>
      <c r="PIS85"/>
      <c r="PIT85"/>
      <c r="PIU85"/>
      <c r="PIV85"/>
      <c r="PIW85"/>
      <c r="PIX85"/>
      <c r="PIY85"/>
      <c r="PIZ85"/>
      <c r="PJA85"/>
      <c r="PJB85"/>
      <c r="PJC85"/>
      <c r="PJD85"/>
      <c r="PJE85"/>
      <c r="PJF85"/>
      <c r="PJG85"/>
      <c r="PJH85"/>
      <c r="PJI85"/>
      <c r="PJJ85"/>
      <c r="PJK85"/>
      <c r="PJL85"/>
      <c r="PJM85"/>
      <c r="PJN85"/>
      <c r="PJO85"/>
      <c r="PJP85"/>
      <c r="PJQ85"/>
      <c r="PJR85"/>
      <c r="PJS85"/>
      <c r="PJT85"/>
      <c r="PJU85"/>
      <c r="PJV85"/>
      <c r="PJW85"/>
      <c r="PJX85"/>
      <c r="PJY85"/>
      <c r="PJZ85"/>
      <c r="PKA85"/>
      <c r="PKB85"/>
      <c r="PKC85"/>
      <c r="PKD85"/>
      <c r="PKE85"/>
      <c r="PKF85"/>
      <c r="PKG85"/>
      <c r="PKH85"/>
      <c r="PKI85"/>
      <c r="PKJ85"/>
      <c r="PKK85"/>
      <c r="PKL85"/>
      <c r="PKM85"/>
      <c r="PKN85"/>
      <c r="PKO85"/>
      <c r="PKP85"/>
      <c r="PKQ85"/>
      <c r="PKR85"/>
      <c r="PKS85"/>
      <c r="PKT85"/>
      <c r="PKU85"/>
      <c r="PKV85"/>
      <c r="PKW85"/>
      <c r="PKX85"/>
      <c r="PKY85"/>
      <c r="PKZ85"/>
      <c r="PLA85"/>
      <c r="PLB85"/>
      <c r="PLC85"/>
      <c r="PLD85"/>
      <c r="PLE85"/>
      <c r="PLF85"/>
      <c r="PLG85"/>
      <c r="PLH85"/>
      <c r="PLI85"/>
      <c r="PLJ85"/>
      <c r="PLK85"/>
      <c r="PLL85"/>
      <c r="PLM85"/>
      <c r="PLN85"/>
      <c r="PLO85"/>
      <c r="PLP85"/>
      <c r="PLQ85"/>
      <c r="PLR85"/>
      <c r="PLS85"/>
      <c r="PLT85"/>
      <c r="PLU85"/>
      <c r="PLV85"/>
      <c r="PLW85"/>
      <c r="PLX85"/>
      <c r="PLY85"/>
      <c r="PLZ85"/>
      <c r="PMA85"/>
      <c r="PMB85"/>
      <c r="PMC85"/>
      <c r="PMD85"/>
      <c r="PME85"/>
      <c r="PMF85"/>
      <c r="PMG85"/>
      <c r="PMH85"/>
      <c r="PMI85"/>
      <c r="PMJ85"/>
      <c r="PMK85"/>
      <c r="PML85"/>
      <c r="PMM85"/>
      <c r="PMN85"/>
      <c r="PMO85"/>
      <c r="PMP85"/>
      <c r="PMQ85"/>
      <c r="PMR85"/>
      <c r="PMS85"/>
      <c r="PMT85"/>
      <c r="PMU85"/>
      <c r="PMV85"/>
      <c r="PMW85"/>
      <c r="PMX85"/>
      <c r="PMY85"/>
      <c r="PMZ85"/>
      <c r="PNA85"/>
      <c r="PNB85"/>
      <c r="PNC85"/>
      <c r="PND85"/>
      <c r="PNE85"/>
      <c r="PNF85"/>
      <c r="PNG85"/>
      <c r="PNH85"/>
      <c r="PNI85"/>
      <c r="PNJ85"/>
      <c r="PNK85"/>
      <c r="PNL85"/>
      <c r="PNM85"/>
      <c r="PNN85"/>
      <c r="PNO85"/>
      <c r="PNP85"/>
      <c r="PNQ85"/>
      <c r="PNR85"/>
      <c r="PNS85"/>
      <c r="PNT85"/>
      <c r="PNU85"/>
      <c r="PNV85"/>
      <c r="PNW85"/>
      <c r="PNX85"/>
      <c r="PNY85"/>
      <c r="PNZ85"/>
      <c r="POA85"/>
      <c r="POB85"/>
      <c r="POC85"/>
      <c r="POD85"/>
      <c r="POE85"/>
      <c r="POF85"/>
      <c r="POG85"/>
      <c r="POH85"/>
      <c r="POI85"/>
      <c r="POJ85"/>
      <c r="POK85"/>
      <c r="POL85"/>
      <c r="POM85"/>
      <c r="PON85"/>
      <c r="POO85"/>
      <c r="POP85"/>
      <c r="POQ85"/>
      <c r="POR85"/>
      <c r="POS85"/>
      <c r="POT85"/>
      <c r="POU85"/>
      <c r="POV85"/>
      <c r="POW85"/>
      <c r="POX85"/>
      <c r="POY85"/>
      <c r="POZ85"/>
      <c r="PPA85"/>
      <c r="PPB85"/>
      <c r="PPC85"/>
      <c r="PPD85"/>
      <c r="PPE85"/>
      <c r="PPF85"/>
      <c r="PPG85"/>
      <c r="PPH85"/>
      <c r="PPI85"/>
      <c r="PPJ85"/>
      <c r="PPK85"/>
      <c r="PPL85"/>
      <c r="PPM85"/>
      <c r="PPN85"/>
      <c r="PPO85"/>
      <c r="PPP85"/>
      <c r="PPQ85"/>
      <c r="PPR85"/>
      <c r="PPS85"/>
      <c r="PPT85"/>
      <c r="PPU85"/>
      <c r="PPV85"/>
      <c r="PPW85"/>
      <c r="PPX85"/>
      <c r="PPY85"/>
      <c r="PPZ85"/>
      <c r="PQA85"/>
      <c r="PQB85"/>
      <c r="PQC85"/>
      <c r="PQD85"/>
      <c r="PQE85"/>
      <c r="PQF85"/>
      <c r="PQG85"/>
      <c r="PQH85"/>
      <c r="PQI85"/>
      <c r="PQJ85"/>
      <c r="PQK85"/>
      <c r="PQL85"/>
      <c r="PQM85"/>
      <c r="PQN85"/>
      <c r="PQO85"/>
      <c r="PQP85"/>
      <c r="PQQ85"/>
      <c r="PQR85"/>
      <c r="PQS85"/>
      <c r="PQT85"/>
      <c r="PQU85"/>
      <c r="PQV85"/>
      <c r="PQW85"/>
      <c r="PQX85"/>
      <c r="PQY85"/>
      <c r="PQZ85"/>
      <c r="PRA85"/>
      <c r="PRB85"/>
      <c r="PRC85"/>
      <c r="PRD85"/>
      <c r="PRE85"/>
      <c r="PRF85"/>
      <c r="PRG85"/>
      <c r="PRH85"/>
      <c r="PRI85"/>
      <c r="PRJ85"/>
      <c r="PRK85"/>
      <c r="PRL85"/>
      <c r="PRM85"/>
      <c r="PRN85"/>
      <c r="PRO85"/>
      <c r="PRP85"/>
      <c r="PRQ85"/>
      <c r="PRR85"/>
      <c r="PRS85"/>
      <c r="PRT85"/>
      <c r="PRU85"/>
      <c r="PRV85"/>
      <c r="PRW85"/>
      <c r="PRX85"/>
      <c r="PRY85"/>
      <c r="PRZ85"/>
      <c r="PSA85"/>
      <c r="PSB85"/>
      <c r="PSC85"/>
      <c r="PSD85"/>
      <c r="PSE85"/>
      <c r="PSF85"/>
      <c r="PSG85"/>
      <c r="PSH85"/>
      <c r="PSI85"/>
      <c r="PSJ85"/>
      <c r="PSK85"/>
      <c r="PSL85"/>
      <c r="PSM85"/>
      <c r="PSN85"/>
      <c r="PSO85"/>
      <c r="PSP85"/>
      <c r="PSQ85"/>
      <c r="PSR85"/>
      <c r="PSS85"/>
      <c r="PST85"/>
      <c r="PSU85"/>
      <c r="PSV85"/>
      <c r="PSW85"/>
      <c r="PSX85"/>
      <c r="PSY85"/>
      <c r="PSZ85"/>
      <c r="PTA85"/>
      <c r="PTB85"/>
      <c r="PTC85"/>
      <c r="PTD85"/>
      <c r="PTE85"/>
      <c r="PTF85"/>
      <c r="PTG85"/>
      <c r="PTH85"/>
      <c r="PTI85"/>
      <c r="PTJ85"/>
      <c r="PTK85"/>
      <c r="PTL85"/>
      <c r="PTM85"/>
      <c r="PTN85"/>
      <c r="PTO85"/>
      <c r="PTP85"/>
      <c r="PTQ85"/>
      <c r="PTR85"/>
      <c r="PTS85"/>
      <c r="PTT85"/>
      <c r="PTU85"/>
      <c r="PTV85"/>
      <c r="PTW85"/>
      <c r="PTX85"/>
      <c r="PTY85"/>
      <c r="PTZ85"/>
      <c r="PUA85"/>
      <c r="PUB85"/>
      <c r="PUC85"/>
      <c r="PUD85"/>
      <c r="PUE85"/>
      <c r="PUF85"/>
      <c r="PUG85"/>
      <c r="PUH85"/>
      <c r="PUI85"/>
      <c r="PUJ85"/>
      <c r="PUK85"/>
      <c r="PUL85"/>
      <c r="PUM85"/>
      <c r="PUN85"/>
      <c r="PUO85"/>
      <c r="PUP85"/>
      <c r="PUQ85"/>
      <c r="PUR85"/>
      <c r="PUS85"/>
      <c r="PUT85"/>
      <c r="PUU85"/>
      <c r="PUV85"/>
      <c r="PUW85"/>
      <c r="PUX85"/>
      <c r="PUY85"/>
      <c r="PUZ85"/>
      <c r="PVA85"/>
      <c r="PVB85"/>
      <c r="PVC85"/>
      <c r="PVD85"/>
      <c r="PVE85"/>
      <c r="PVF85"/>
      <c r="PVG85"/>
      <c r="PVH85"/>
      <c r="PVI85"/>
      <c r="PVJ85"/>
      <c r="PVK85"/>
      <c r="PVL85"/>
      <c r="PVM85"/>
      <c r="PVN85"/>
      <c r="PVO85"/>
      <c r="PVP85"/>
      <c r="PVQ85"/>
      <c r="PVR85"/>
      <c r="PVS85"/>
      <c r="PVT85"/>
      <c r="PVU85"/>
      <c r="PVV85"/>
      <c r="PVW85"/>
      <c r="PVX85"/>
      <c r="PVY85"/>
      <c r="PVZ85"/>
      <c r="PWA85"/>
      <c r="PWB85"/>
      <c r="PWC85"/>
      <c r="PWD85"/>
      <c r="PWE85"/>
      <c r="PWF85"/>
      <c r="PWG85"/>
      <c r="PWH85"/>
      <c r="PWI85"/>
      <c r="PWJ85"/>
      <c r="PWK85"/>
      <c r="PWL85"/>
      <c r="PWM85"/>
      <c r="PWN85"/>
      <c r="PWO85"/>
      <c r="PWP85"/>
      <c r="PWQ85"/>
      <c r="PWR85"/>
      <c r="PWS85"/>
      <c r="PWT85"/>
      <c r="PWU85"/>
      <c r="PWV85"/>
      <c r="PWW85"/>
      <c r="PWX85"/>
      <c r="PWY85"/>
      <c r="PWZ85"/>
      <c r="PXA85"/>
      <c r="PXB85"/>
      <c r="PXC85"/>
      <c r="PXD85"/>
      <c r="PXE85"/>
      <c r="PXF85"/>
      <c r="PXG85"/>
      <c r="PXH85"/>
      <c r="PXI85"/>
      <c r="PXJ85"/>
      <c r="PXK85"/>
      <c r="PXL85"/>
      <c r="PXM85"/>
      <c r="PXN85"/>
      <c r="PXO85"/>
      <c r="PXP85"/>
      <c r="PXQ85"/>
      <c r="PXR85"/>
      <c r="PXS85"/>
      <c r="PXT85"/>
      <c r="PXU85"/>
      <c r="PXV85"/>
      <c r="PXW85"/>
      <c r="PXX85"/>
      <c r="PXY85"/>
      <c r="PXZ85"/>
      <c r="PYA85"/>
      <c r="PYB85"/>
      <c r="PYC85"/>
      <c r="PYD85"/>
      <c r="PYE85"/>
      <c r="PYF85"/>
      <c r="PYG85"/>
      <c r="PYH85"/>
      <c r="PYI85"/>
      <c r="PYJ85"/>
      <c r="PYK85"/>
      <c r="PYL85"/>
      <c r="PYM85"/>
      <c r="PYN85"/>
      <c r="PYO85"/>
      <c r="PYP85"/>
      <c r="PYQ85"/>
      <c r="PYR85"/>
      <c r="PYS85"/>
      <c r="PYT85"/>
      <c r="PYU85"/>
      <c r="PYV85"/>
      <c r="PYW85"/>
      <c r="PYX85"/>
      <c r="PYY85"/>
      <c r="PYZ85"/>
      <c r="PZA85"/>
      <c r="PZB85"/>
      <c r="PZC85"/>
      <c r="PZD85"/>
      <c r="PZE85"/>
      <c r="PZF85"/>
      <c r="PZG85"/>
      <c r="PZH85"/>
      <c r="PZI85"/>
      <c r="PZJ85"/>
      <c r="PZK85"/>
      <c r="PZL85"/>
      <c r="PZM85"/>
      <c r="PZN85"/>
      <c r="PZO85"/>
      <c r="PZP85"/>
      <c r="PZQ85"/>
      <c r="PZR85"/>
      <c r="PZS85"/>
      <c r="PZT85"/>
      <c r="PZU85"/>
      <c r="PZV85"/>
      <c r="PZW85"/>
      <c r="PZX85"/>
      <c r="PZY85"/>
      <c r="PZZ85"/>
      <c r="QAA85"/>
      <c r="QAB85"/>
      <c r="QAC85"/>
      <c r="QAD85"/>
      <c r="QAE85"/>
      <c r="QAF85"/>
      <c r="QAG85"/>
      <c r="QAH85"/>
      <c r="QAI85"/>
      <c r="QAJ85"/>
      <c r="QAK85"/>
      <c r="QAL85"/>
      <c r="QAM85"/>
      <c r="QAN85"/>
      <c r="QAO85"/>
      <c r="QAP85"/>
      <c r="QAQ85"/>
      <c r="QAR85"/>
      <c r="QAS85"/>
      <c r="QAT85"/>
      <c r="QAU85"/>
      <c r="QAV85"/>
      <c r="QAW85"/>
      <c r="QAX85"/>
      <c r="QAY85"/>
      <c r="QAZ85"/>
      <c r="QBA85"/>
      <c r="QBB85"/>
      <c r="QBC85"/>
      <c r="QBD85"/>
      <c r="QBE85"/>
      <c r="QBF85"/>
      <c r="QBG85"/>
      <c r="QBH85"/>
      <c r="QBI85"/>
      <c r="QBJ85"/>
      <c r="QBK85"/>
      <c r="QBL85"/>
      <c r="QBM85"/>
      <c r="QBN85"/>
      <c r="QBO85"/>
      <c r="QBP85"/>
      <c r="QBQ85"/>
      <c r="QBR85"/>
      <c r="QBS85"/>
      <c r="QBT85"/>
      <c r="QBU85"/>
      <c r="QBV85"/>
      <c r="QBW85"/>
      <c r="QBX85"/>
      <c r="QBY85"/>
      <c r="QBZ85"/>
      <c r="QCA85"/>
      <c r="QCB85"/>
      <c r="QCC85"/>
      <c r="QCD85"/>
      <c r="QCE85"/>
      <c r="QCF85"/>
      <c r="QCG85"/>
      <c r="QCH85"/>
      <c r="QCI85"/>
      <c r="QCJ85"/>
      <c r="QCK85"/>
      <c r="QCL85"/>
      <c r="QCM85"/>
      <c r="QCN85"/>
      <c r="QCO85"/>
      <c r="QCP85"/>
      <c r="QCQ85"/>
      <c r="QCR85"/>
      <c r="QCS85"/>
      <c r="QCT85"/>
      <c r="QCU85"/>
      <c r="QCV85"/>
      <c r="QCW85"/>
      <c r="QCX85"/>
      <c r="QCY85"/>
      <c r="QCZ85"/>
      <c r="QDA85"/>
      <c r="QDB85"/>
      <c r="QDC85"/>
      <c r="QDD85"/>
      <c r="QDE85"/>
      <c r="QDF85"/>
      <c r="QDG85"/>
      <c r="QDH85"/>
      <c r="QDI85"/>
      <c r="QDJ85"/>
      <c r="QDK85"/>
      <c r="QDL85"/>
      <c r="QDM85"/>
      <c r="QDN85"/>
      <c r="QDO85"/>
      <c r="QDP85"/>
      <c r="QDQ85"/>
      <c r="QDR85"/>
      <c r="QDS85"/>
      <c r="QDT85"/>
      <c r="QDU85"/>
      <c r="QDV85"/>
      <c r="QDW85"/>
      <c r="QDX85"/>
      <c r="QDY85"/>
      <c r="QDZ85"/>
      <c r="QEA85"/>
      <c r="QEB85"/>
      <c r="QEC85"/>
      <c r="QED85"/>
      <c r="QEE85"/>
      <c r="QEF85"/>
      <c r="QEG85"/>
      <c r="QEH85"/>
      <c r="QEI85"/>
      <c r="QEJ85"/>
      <c r="QEK85"/>
      <c r="QEL85"/>
      <c r="QEM85"/>
      <c r="QEN85"/>
      <c r="QEO85"/>
      <c r="QEP85"/>
      <c r="QEQ85"/>
      <c r="QER85"/>
      <c r="QES85"/>
      <c r="QET85"/>
      <c r="QEU85"/>
      <c r="QEV85"/>
      <c r="QEW85"/>
      <c r="QEX85"/>
      <c r="QEY85"/>
      <c r="QEZ85"/>
      <c r="QFA85"/>
      <c r="QFB85"/>
      <c r="QFC85"/>
      <c r="QFD85"/>
      <c r="QFE85"/>
      <c r="QFF85"/>
      <c r="QFG85"/>
      <c r="QFH85"/>
      <c r="QFI85"/>
      <c r="QFJ85"/>
      <c r="QFK85"/>
      <c r="QFL85"/>
      <c r="QFM85"/>
      <c r="QFN85"/>
      <c r="QFO85"/>
      <c r="QFP85"/>
      <c r="QFQ85"/>
      <c r="QFR85"/>
      <c r="QFS85"/>
      <c r="QFT85"/>
      <c r="QFU85"/>
      <c r="QFV85"/>
      <c r="QFW85"/>
      <c r="QFX85"/>
      <c r="QFY85"/>
      <c r="QFZ85"/>
      <c r="QGA85"/>
      <c r="QGB85"/>
      <c r="QGC85"/>
      <c r="QGD85"/>
      <c r="QGE85"/>
      <c r="QGF85"/>
      <c r="QGG85"/>
      <c r="QGH85"/>
      <c r="QGI85"/>
      <c r="QGJ85"/>
      <c r="QGK85"/>
      <c r="QGL85"/>
      <c r="QGM85"/>
      <c r="QGN85"/>
      <c r="QGO85"/>
      <c r="QGP85"/>
      <c r="QGQ85"/>
      <c r="QGR85"/>
      <c r="QGS85"/>
      <c r="QGT85"/>
      <c r="QGU85"/>
      <c r="QGV85"/>
      <c r="QGW85"/>
      <c r="QGX85"/>
      <c r="QGY85"/>
      <c r="QGZ85"/>
      <c r="QHA85"/>
      <c r="QHB85"/>
      <c r="QHC85"/>
      <c r="QHD85"/>
      <c r="QHE85"/>
      <c r="QHF85"/>
      <c r="QHG85"/>
      <c r="QHH85"/>
      <c r="QHI85"/>
      <c r="QHJ85"/>
      <c r="QHK85"/>
      <c r="QHL85"/>
      <c r="QHM85"/>
      <c r="QHN85"/>
      <c r="QHO85"/>
      <c r="QHP85"/>
      <c r="QHQ85"/>
      <c r="QHR85"/>
      <c r="QHS85"/>
      <c r="QHT85"/>
      <c r="QHU85"/>
      <c r="QHV85"/>
      <c r="QHW85"/>
      <c r="QHX85"/>
      <c r="QHY85"/>
      <c r="QHZ85"/>
      <c r="QIA85"/>
      <c r="QIB85"/>
      <c r="QIC85"/>
      <c r="QID85"/>
      <c r="QIE85"/>
      <c r="QIF85"/>
      <c r="QIG85"/>
      <c r="QIH85"/>
      <c r="QII85"/>
      <c r="QIJ85"/>
      <c r="QIK85"/>
      <c r="QIL85"/>
      <c r="QIM85"/>
      <c r="QIN85"/>
      <c r="QIO85"/>
      <c r="QIP85"/>
      <c r="QIQ85"/>
      <c r="QIR85"/>
      <c r="QIS85"/>
      <c r="QIT85"/>
      <c r="QIU85"/>
      <c r="QIV85"/>
      <c r="QIW85"/>
      <c r="QIX85"/>
      <c r="QIY85"/>
      <c r="QIZ85"/>
      <c r="QJA85"/>
      <c r="QJB85"/>
      <c r="QJC85"/>
      <c r="QJD85"/>
      <c r="QJE85"/>
      <c r="QJF85"/>
      <c r="QJG85"/>
      <c r="QJH85"/>
      <c r="QJI85"/>
      <c r="QJJ85"/>
      <c r="QJK85"/>
      <c r="QJL85"/>
      <c r="QJM85"/>
      <c r="QJN85"/>
      <c r="QJO85"/>
      <c r="QJP85"/>
      <c r="QJQ85"/>
      <c r="QJR85"/>
      <c r="QJS85"/>
      <c r="QJT85"/>
      <c r="QJU85"/>
      <c r="QJV85"/>
      <c r="QJW85"/>
      <c r="QJX85"/>
      <c r="QJY85"/>
      <c r="QJZ85"/>
      <c r="QKA85"/>
      <c r="QKB85"/>
      <c r="QKC85"/>
      <c r="QKD85"/>
      <c r="QKE85"/>
      <c r="QKF85"/>
      <c r="QKG85"/>
      <c r="QKH85"/>
      <c r="QKI85"/>
      <c r="QKJ85"/>
      <c r="QKK85"/>
      <c r="QKL85"/>
      <c r="QKM85"/>
      <c r="QKN85"/>
      <c r="QKO85"/>
      <c r="QKP85"/>
      <c r="QKQ85"/>
      <c r="QKR85"/>
      <c r="QKS85"/>
      <c r="QKT85"/>
      <c r="QKU85"/>
      <c r="QKV85"/>
      <c r="QKW85"/>
      <c r="QKX85"/>
      <c r="QKY85"/>
      <c r="QKZ85"/>
      <c r="QLA85"/>
      <c r="QLB85"/>
      <c r="QLC85"/>
      <c r="QLD85"/>
      <c r="QLE85"/>
      <c r="QLF85"/>
      <c r="QLG85"/>
      <c r="QLH85"/>
      <c r="QLI85"/>
      <c r="QLJ85"/>
      <c r="QLK85"/>
      <c r="QLL85"/>
      <c r="QLM85"/>
      <c r="QLN85"/>
      <c r="QLO85"/>
      <c r="QLP85"/>
      <c r="QLQ85"/>
      <c r="QLR85"/>
      <c r="QLS85"/>
      <c r="QLT85"/>
      <c r="QLU85"/>
      <c r="QLV85"/>
      <c r="QLW85"/>
      <c r="QLX85"/>
      <c r="QLY85"/>
      <c r="QLZ85"/>
      <c r="QMA85"/>
      <c r="QMB85"/>
      <c r="QMC85"/>
      <c r="QMD85"/>
      <c r="QME85"/>
      <c r="QMF85"/>
      <c r="QMG85"/>
      <c r="QMH85"/>
      <c r="QMI85"/>
      <c r="QMJ85"/>
      <c r="QMK85"/>
      <c r="QML85"/>
      <c r="QMM85"/>
      <c r="QMN85"/>
      <c r="QMO85"/>
      <c r="QMP85"/>
      <c r="QMQ85"/>
      <c r="QMR85"/>
      <c r="QMS85"/>
      <c r="QMT85"/>
      <c r="QMU85"/>
      <c r="QMV85"/>
      <c r="QMW85"/>
      <c r="QMX85"/>
      <c r="QMY85"/>
      <c r="QMZ85"/>
      <c r="QNA85"/>
      <c r="QNB85"/>
      <c r="QNC85"/>
      <c r="QND85"/>
      <c r="QNE85"/>
      <c r="QNF85"/>
      <c r="QNG85"/>
      <c r="QNH85"/>
      <c r="QNI85"/>
      <c r="QNJ85"/>
      <c r="QNK85"/>
      <c r="QNL85"/>
      <c r="QNM85"/>
      <c r="QNN85"/>
      <c r="QNO85"/>
      <c r="QNP85"/>
      <c r="QNQ85"/>
      <c r="QNR85"/>
      <c r="QNS85"/>
      <c r="QNT85"/>
      <c r="QNU85"/>
      <c r="QNV85"/>
      <c r="QNW85"/>
      <c r="QNX85"/>
      <c r="QNY85"/>
      <c r="QNZ85"/>
      <c r="QOA85"/>
      <c r="QOB85"/>
      <c r="QOC85"/>
      <c r="QOD85"/>
      <c r="QOE85"/>
      <c r="QOF85"/>
      <c r="QOG85"/>
      <c r="QOH85"/>
      <c r="QOI85"/>
      <c r="QOJ85"/>
      <c r="QOK85"/>
      <c r="QOL85"/>
      <c r="QOM85"/>
      <c r="QON85"/>
      <c r="QOO85"/>
      <c r="QOP85"/>
      <c r="QOQ85"/>
      <c r="QOR85"/>
      <c r="QOS85"/>
      <c r="QOT85"/>
      <c r="QOU85"/>
      <c r="QOV85"/>
      <c r="QOW85"/>
      <c r="QOX85"/>
      <c r="QOY85"/>
      <c r="QOZ85"/>
      <c r="QPA85"/>
      <c r="QPB85"/>
      <c r="QPC85"/>
      <c r="QPD85"/>
      <c r="QPE85"/>
      <c r="QPF85"/>
      <c r="QPG85"/>
      <c r="QPH85"/>
      <c r="QPI85"/>
      <c r="QPJ85"/>
      <c r="QPK85"/>
      <c r="QPL85"/>
      <c r="QPM85"/>
      <c r="QPN85"/>
      <c r="QPO85"/>
      <c r="QPP85"/>
      <c r="QPQ85"/>
      <c r="QPR85"/>
      <c r="QPS85"/>
      <c r="QPT85"/>
      <c r="QPU85"/>
      <c r="QPV85"/>
      <c r="QPW85"/>
      <c r="QPX85"/>
      <c r="QPY85"/>
      <c r="QPZ85"/>
      <c r="QQA85"/>
      <c r="QQB85"/>
      <c r="QQC85"/>
      <c r="QQD85"/>
      <c r="QQE85"/>
      <c r="QQF85"/>
      <c r="QQG85"/>
      <c r="QQH85"/>
      <c r="QQI85"/>
      <c r="QQJ85"/>
      <c r="QQK85"/>
      <c r="QQL85"/>
      <c r="QQM85"/>
      <c r="QQN85"/>
      <c r="QQO85"/>
      <c r="QQP85"/>
      <c r="QQQ85"/>
      <c r="QQR85"/>
      <c r="QQS85"/>
      <c r="QQT85"/>
      <c r="QQU85"/>
      <c r="QQV85"/>
      <c r="QQW85"/>
      <c r="QQX85"/>
      <c r="QQY85"/>
      <c r="QQZ85"/>
      <c r="QRA85"/>
      <c r="QRB85"/>
      <c r="QRC85"/>
      <c r="QRD85"/>
      <c r="QRE85"/>
      <c r="QRF85"/>
      <c r="QRG85"/>
      <c r="QRH85"/>
      <c r="QRI85"/>
      <c r="QRJ85"/>
      <c r="QRK85"/>
      <c r="QRL85"/>
      <c r="QRM85"/>
      <c r="QRN85"/>
      <c r="QRO85"/>
      <c r="QRP85"/>
      <c r="QRQ85"/>
      <c r="QRR85"/>
      <c r="QRS85"/>
      <c r="QRT85"/>
      <c r="QRU85"/>
      <c r="QRV85"/>
      <c r="QRW85"/>
      <c r="QRX85"/>
      <c r="QRY85"/>
      <c r="QRZ85"/>
      <c r="QSA85"/>
      <c r="QSB85"/>
      <c r="QSC85"/>
      <c r="QSD85"/>
      <c r="QSE85"/>
      <c r="QSF85"/>
      <c r="QSG85"/>
      <c r="QSH85"/>
      <c r="QSI85"/>
      <c r="QSJ85"/>
      <c r="QSK85"/>
      <c r="QSL85"/>
      <c r="QSM85"/>
      <c r="QSN85"/>
      <c r="QSO85"/>
      <c r="QSP85"/>
      <c r="QSQ85"/>
      <c r="QSR85"/>
      <c r="QSS85"/>
      <c r="QST85"/>
      <c r="QSU85"/>
      <c r="QSV85"/>
      <c r="QSW85"/>
      <c r="QSX85"/>
      <c r="QSY85"/>
      <c r="QSZ85"/>
      <c r="QTA85"/>
      <c r="QTB85"/>
      <c r="QTC85"/>
      <c r="QTD85"/>
      <c r="QTE85"/>
      <c r="QTF85"/>
      <c r="QTG85"/>
      <c r="QTH85"/>
      <c r="QTI85"/>
      <c r="QTJ85"/>
      <c r="QTK85"/>
      <c r="QTL85"/>
      <c r="QTM85"/>
      <c r="QTN85"/>
      <c r="QTO85"/>
      <c r="QTP85"/>
      <c r="QTQ85"/>
      <c r="QTR85"/>
      <c r="QTS85"/>
      <c r="QTT85"/>
      <c r="QTU85"/>
      <c r="QTV85"/>
      <c r="QTW85"/>
      <c r="QTX85"/>
      <c r="QTY85"/>
      <c r="QTZ85"/>
      <c r="QUA85"/>
      <c r="QUB85"/>
      <c r="QUC85"/>
      <c r="QUD85"/>
      <c r="QUE85"/>
      <c r="QUF85"/>
      <c r="QUG85"/>
      <c r="QUH85"/>
      <c r="QUI85"/>
      <c r="QUJ85"/>
      <c r="QUK85"/>
      <c r="QUL85"/>
      <c r="QUM85"/>
      <c r="QUN85"/>
      <c r="QUO85"/>
      <c r="QUP85"/>
      <c r="QUQ85"/>
      <c r="QUR85"/>
      <c r="QUS85"/>
      <c r="QUT85"/>
      <c r="QUU85"/>
      <c r="QUV85"/>
      <c r="QUW85"/>
      <c r="QUX85"/>
      <c r="QUY85"/>
      <c r="QUZ85"/>
      <c r="QVA85"/>
      <c r="QVB85"/>
      <c r="QVC85"/>
      <c r="QVD85"/>
      <c r="QVE85"/>
      <c r="QVF85"/>
      <c r="QVG85"/>
      <c r="QVH85"/>
      <c r="QVI85"/>
      <c r="QVJ85"/>
      <c r="QVK85"/>
      <c r="QVL85"/>
      <c r="QVM85"/>
      <c r="QVN85"/>
      <c r="QVO85"/>
      <c r="QVP85"/>
      <c r="QVQ85"/>
      <c r="QVR85"/>
      <c r="QVS85"/>
      <c r="QVT85"/>
      <c r="QVU85"/>
      <c r="QVV85"/>
      <c r="QVW85"/>
      <c r="QVX85"/>
      <c r="QVY85"/>
      <c r="QVZ85"/>
      <c r="QWA85"/>
      <c r="QWB85"/>
      <c r="QWC85"/>
      <c r="QWD85"/>
      <c r="QWE85"/>
      <c r="QWF85"/>
      <c r="QWG85"/>
      <c r="QWH85"/>
      <c r="QWI85"/>
      <c r="QWJ85"/>
      <c r="QWK85"/>
      <c r="QWL85"/>
      <c r="QWM85"/>
      <c r="QWN85"/>
      <c r="QWO85"/>
      <c r="QWP85"/>
      <c r="QWQ85"/>
      <c r="QWR85"/>
      <c r="QWS85"/>
      <c r="QWT85"/>
      <c r="QWU85"/>
      <c r="QWV85"/>
      <c r="QWW85"/>
      <c r="QWX85"/>
      <c r="QWY85"/>
      <c r="QWZ85"/>
      <c r="QXA85"/>
      <c r="QXB85"/>
      <c r="QXC85"/>
      <c r="QXD85"/>
      <c r="QXE85"/>
      <c r="QXF85"/>
      <c r="QXG85"/>
      <c r="QXH85"/>
      <c r="QXI85"/>
      <c r="QXJ85"/>
      <c r="QXK85"/>
      <c r="QXL85"/>
      <c r="QXM85"/>
      <c r="QXN85"/>
      <c r="QXO85"/>
      <c r="QXP85"/>
      <c r="QXQ85"/>
      <c r="QXR85"/>
      <c r="QXS85"/>
      <c r="QXT85"/>
      <c r="QXU85"/>
      <c r="QXV85"/>
      <c r="QXW85"/>
      <c r="QXX85"/>
      <c r="QXY85"/>
      <c r="QXZ85"/>
      <c r="QYA85"/>
      <c r="QYB85"/>
      <c r="QYC85"/>
      <c r="QYD85"/>
      <c r="QYE85"/>
      <c r="QYF85"/>
      <c r="QYG85"/>
      <c r="QYH85"/>
      <c r="QYI85"/>
      <c r="QYJ85"/>
      <c r="QYK85"/>
      <c r="QYL85"/>
      <c r="QYM85"/>
      <c r="QYN85"/>
      <c r="QYO85"/>
      <c r="QYP85"/>
      <c r="QYQ85"/>
      <c r="QYR85"/>
      <c r="QYS85"/>
      <c r="QYT85"/>
      <c r="QYU85"/>
      <c r="QYV85"/>
      <c r="QYW85"/>
      <c r="QYX85"/>
      <c r="QYY85"/>
      <c r="QYZ85"/>
      <c r="QZA85"/>
      <c r="QZB85"/>
      <c r="QZC85"/>
      <c r="QZD85"/>
      <c r="QZE85"/>
      <c r="QZF85"/>
      <c r="QZG85"/>
      <c r="QZH85"/>
      <c r="QZI85"/>
      <c r="QZJ85"/>
      <c r="QZK85"/>
      <c r="QZL85"/>
      <c r="QZM85"/>
      <c r="QZN85"/>
      <c r="QZO85"/>
      <c r="QZP85"/>
      <c r="QZQ85"/>
      <c r="QZR85"/>
      <c r="QZS85"/>
      <c r="QZT85"/>
      <c r="QZU85"/>
      <c r="QZV85"/>
      <c r="QZW85"/>
      <c r="QZX85"/>
      <c r="QZY85"/>
      <c r="QZZ85"/>
      <c r="RAA85"/>
      <c r="RAB85"/>
      <c r="RAC85"/>
      <c r="RAD85"/>
      <c r="RAE85"/>
      <c r="RAF85"/>
      <c r="RAG85"/>
      <c r="RAH85"/>
      <c r="RAI85"/>
      <c r="RAJ85"/>
      <c r="RAK85"/>
      <c r="RAL85"/>
      <c r="RAM85"/>
      <c r="RAN85"/>
      <c r="RAO85"/>
      <c r="RAP85"/>
      <c r="RAQ85"/>
      <c r="RAR85"/>
      <c r="RAS85"/>
      <c r="RAT85"/>
      <c r="RAU85"/>
      <c r="RAV85"/>
      <c r="RAW85"/>
      <c r="RAX85"/>
      <c r="RAY85"/>
      <c r="RAZ85"/>
      <c r="RBA85"/>
      <c r="RBB85"/>
      <c r="RBC85"/>
      <c r="RBD85"/>
      <c r="RBE85"/>
      <c r="RBF85"/>
      <c r="RBG85"/>
      <c r="RBH85"/>
      <c r="RBI85"/>
      <c r="RBJ85"/>
      <c r="RBK85"/>
      <c r="RBL85"/>
      <c r="RBM85"/>
      <c r="RBN85"/>
      <c r="RBO85"/>
      <c r="RBP85"/>
      <c r="RBQ85"/>
      <c r="RBR85"/>
      <c r="RBS85"/>
      <c r="RBT85"/>
      <c r="RBU85"/>
      <c r="RBV85"/>
      <c r="RBW85"/>
      <c r="RBX85"/>
      <c r="RBY85"/>
      <c r="RBZ85"/>
      <c r="RCA85"/>
      <c r="RCB85"/>
      <c r="RCC85"/>
      <c r="RCD85"/>
      <c r="RCE85"/>
      <c r="RCF85"/>
      <c r="RCG85"/>
      <c r="RCH85"/>
      <c r="RCI85"/>
      <c r="RCJ85"/>
      <c r="RCK85"/>
      <c r="RCL85"/>
      <c r="RCM85"/>
      <c r="RCN85"/>
      <c r="RCO85"/>
      <c r="RCP85"/>
      <c r="RCQ85"/>
      <c r="RCR85"/>
      <c r="RCS85"/>
      <c r="RCT85"/>
      <c r="RCU85"/>
      <c r="RCV85"/>
      <c r="RCW85"/>
      <c r="RCX85"/>
      <c r="RCY85"/>
      <c r="RCZ85"/>
      <c r="RDA85"/>
      <c r="RDB85"/>
      <c r="RDC85"/>
      <c r="RDD85"/>
      <c r="RDE85"/>
      <c r="RDF85"/>
      <c r="RDG85"/>
      <c r="RDH85"/>
      <c r="RDI85"/>
      <c r="RDJ85"/>
      <c r="RDK85"/>
      <c r="RDL85"/>
      <c r="RDM85"/>
      <c r="RDN85"/>
      <c r="RDO85"/>
      <c r="RDP85"/>
      <c r="RDQ85"/>
      <c r="RDR85"/>
      <c r="RDS85"/>
      <c r="RDT85"/>
      <c r="RDU85"/>
      <c r="RDV85"/>
      <c r="RDW85"/>
      <c r="RDX85"/>
      <c r="RDY85"/>
      <c r="RDZ85"/>
      <c r="REA85"/>
      <c r="REB85"/>
      <c r="REC85"/>
      <c r="RED85"/>
      <c r="REE85"/>
      <c r="REF85"/>
      <c r="REG85"/>
      <c r="REH85"/>
      <c r="REI85"/>
      <c r="REJ85"/>
      <c r="REK85"/>
      <c r="REL85"/>
      <c r="REM85"/>
      <c r="REN85"/>
      <c r="REO85"/>
      <c r="REP85"/>
      <c r="REQ85"/>
      <c r="RER85"/>
      <c r="RES85"/>
      <c r="RET85"/>
      <c r="REU85"/>
      <c r="REV85"/>
      <c r="REW85"/>
      <c r="REX85"/>
      <c r="REY85"/>
      <c r="REZ85"/>
      <c r="RFA85"/>
      <c r="RFB85"/>
      <c r="RFC85"/>
      <c r="RFD85"/>
      <c r="RFE85"/>
      <c r="RFF85"/>
      <c r="RFG85"/>
      <c r="RFH85"/>
      <c r="RFI85"/>
      <c r="RFJ85"/>
      <c r="RFK85"/>
      <c r="RFL85"/>
      <c r="RFM85"/>
      <c r="RFN85"/>
      <c r="RFO85"/>
      <c r="RFP85"/>
      <c r="RFQ85"/>
      <c r="RFR85"/>
      <c r="RFS85"/>
      <c r="RFT85"/>
      <c r="RFU85"/>
      <c r="RFV85"/>
      <c r="RFW85"/>
      <c r="RFX85"/>
      <c r="RFY85"/>
      <c r="RFZ85"/>
      <c r="RGA85"/>
      <c r="RGB85"/>
      <c r="RGC85"/>
      <c r="RGD85"/>
      <c r="RGE85"/>
      <c r="RGF85"/>
      <c r="RGG85"/>
      <c r="RGH85"/>
      <c r="RGI85"/>
      <c r="RGJ85"/>
      <c r="RGK85"/>
      <c r="RGL85"/>
      <c r="RGM85"/>
      <c r="RGN85"/>
      <c r="RGO85"/>
      <c r="RGP85"/>
      <c r="RGQ85"/>
      <c r="RGR85"/>
      <c r="RGS85"/>
      <c r="RGT85"/>
      <c r="RGU85"/>
      <c r="RGV85"/>
      <c r="RGW85"/>
      <c r="RGX85"/>
      <c r="RGY85"/>
      <c r="RGZ85"/>
      <c r="RHA85"/>
      <c r="RHB85"/>
      <c r="RHC85"/>
      <c r="RHD85"/>
      <c r="RHE85"/>
      <c r="RHF85"/>
      <c r="RHG85"/>
      <c r="RHH85"/>
      <c r="RHI85"/>
      <c r="RHJ85"/>
      <c r="RHK85"/>
      <c r="RHL85"/>
      <c r="RHM85"/>
      <c r="RHN85"/>
      <c r="RHO85"/>
      <c r="RHP85"/>
      <c r="RHQ85"/>
      <c r="RHR85"/>
      <c r="RHS85"/>
      <c r="RHT85"/>
      <c r="RHU85"/>
      <c r="RHV85"/>
      <c r="RHW85"/>
      <c r="RHX85"/>
      <c r="RHY85"/>
      <c r="RHZ85"/>
      <c r="RIA85"/>
      <c r="RIB85"/>
      <c r="RIC85"/>
      <c r="RID85"/>
      <c r="RIE85"/>
      <c r="RIF85"/>
      <c r="RIG85"/>
      <c r="RIH85"/>
      <c r="RII85"/>
      <c r="RIJ85"/>
      <c r="RIK85"/>
      <c r="RIL85"/>
      <c r="RIM85"/>
      <c r="RIN85"/>
      <c r="RIO85"/>
      <c r="RIP85"/>
      <c r="RIQ85"/>
      <c r="RIR85"/>
      <c r="RIS85"/>
      <c r="RIT85"/>
      <c r="RIU85"/>
      <c r="RIV85"/>
      <c r="RIW85"/>
      <c r="RIX85"/>
      <c r="RIY85"/>
      <c r="RIZ85"/>
      <c r="RJA85"/>
      <c r="RJB85"/>
      <c r="RJC85"/>
      <c r="RJD85"/>
      <c r="RJE85"/>
      <c r="RJF85"/>
      <c r="RJG85"/>
      <c r="RJH85"/>
      <c r="RJI85"/>
      <c r="RJJ85"/>
      <c r="RJK85"/>
      <c r="RJL85"/>
      <c r="RJM85"/>
      <c r="RJN85"/>
      <c r="RJO85"/>
      <c r="RJP85"/>
      <c r="RJQ85"/>
      <c r="RJR85"/>
      <c r="RJS85"/>
      <c r="RJT85"/>
      <c r="RJU85"/>
      <c r="RJV85"/>
      <c r="RJW85"/>
      <c r="RJX85"/>
      <c r="RJY85"/>
      <c r="RJZ85"/>
      <c r="RKA85"/>
      <c r="RKB85"/>
      <c r="RKC85"/>
      <c r="RKD85"/>
      <c r="RKE85"/>
      <c r="RKF85"/>
      <c r="RKG85"/>
      <c r="RKH85"/>
      <c r="RKI85"/>
      <c r="RKJ85"/>
      <c r="RKK85"/>
      <c r="RKL85"/>
      <c r="RKM85"/>
      <c r="RKN85"/>
      <c r="RKO85"/>
      <c r="RKP85"/>
      <c r="RKQ85"/>
      <c r="RKR85"/>
      <c r="RKS85"/>
      <c r="RKT85"/>
      <c r="RKU85"/>
      <c r="RKV85"/>
      <c r="RKW85"/>
      <c r="RKX85"/>
      <c r="RKY85"/>
      <c r="RKZ85"/>
      <c r="RLA85"/>
      <c r="RLB85"/>
      <c r="RLC85"/>
      <c r="RLD85"/>
      <c r="RLE85"/>
      <c r="RLF85"/>
      <c r="RLG85"/>
      <c r="RLH85"/>
      <c r="RLI85"/>
      <c r="RLJ85"/>
      <c r="RLK85"/>
      <c r="RLL85"/>
      <c r="RLM85"/>
      <c r="RLN85"/>
      <c r="RLO85"/>
      <c r="RLP85"/>
      <c r="RLQ85"/>
      <c r="RLR85"/>
      <c r="RLS85"/>
      <c r="RLT85"/>
      <c r="RLU85"/>
      <c r="RLV85"/>
      <c r="RLW85"/>
      <c r="RLX85"/>
      <c r="RLY85"/>
      <c r="RLZ85"/>
      <c r="RMA85"/>
      <c r="RMB85"/>
      <c r="RMC85"/>
      <c r="RMD85"/>
      <c r="RME85"/>
      <c r="RMF85"/>
      <c r="RMG85"/>
      <c r="RMH85"/>
      <c r="RMI85"/>
      <c r="RMJ85"/>
      <c r="RMK85"/>
      <c r="RML85"/>
      <c r="RMM85"/>
      <c r="RMN85"/>
      <c r="RMO85"/>
      <c r="RMP85"/>
      <c r="RMQ85"/>
      <c r="RMR85"/>
      <c r="RMS85"/>
      <c r="RMT85"/>
      <c r="RMU85"/>
      <c r="RMV85"/>
      <c r="RMW85"/>
      <c r="RMX85"/>
      <c r="RMY85"/>
      <c r="RMZ85"/>
      <c r="RNA85"/>
      <c r="RNB85"/>
      <c r="RNC85"/>
      <c r="RND85"/>
      <c r="RNE85"/>
      <c r="RNF85"/>
      <c r="RNG85"/>
      <c r="RNH85"/>
      <c r="RNI85"/>
      <c r="RNJ85"/>
      <c r="RNK85"/>
      <c r="RNL85"/>
      <c r="RNM85"/>
      <c r="RNN85"/>
      <c r="RNO85"/>
      <c r="RNP85"/>
      <c r="RNQ85"/>
      <c r="RNR85"/>
      <c r="RNS85"/>
      <c r="RNT85"/>
      <c r="RNU85"/>
      <c r="RNV85"/>
      <c r="RNW85"/>
      <c r="RNX85"/>
      <c r="RNY85"/>
      <c r="RNZ85"/>
      <c r="ROA85"/>
      <c r="ROB85"/>
      <c r="ROC85"/>
      <c r="ROD85"/>
      <c r="ROE85"/>
      <c r="ROF85"/>
      <c r="ROG85"/>
      <c r="ROH85"/>
      <c r="ROI85"/>
      <c r="ROJ85"/>
      <c r="ROK85"/>
      <c r="ROL85"/>
      <c r="ROM85"/>
      <c r="RON85"/>
      <c r="ROO85"/>
      <c r="ROP85"/>
      <c r="ROQ85"/>
      <c r="ROR85"/>
      <c r="ROS85"/>
      <c r="ROT85"/>
      <c r="ROU85"/>
      <c r="ROV85"/>
      <c r="ROW85"/>
      <c r="ROX85"/>
      <c r="ROY85"/>
      <c r="ROZ85"/>
      <c r="RPA85"/>
      <c r="RPB85"/>
      <c r="RPC85"/>
      <c r="RPD85"/>
      <c r="RPE85"/>
      <c r="RPF85"/>
      <c r="RPG85"/>
      <c r="RPH85"/>
      <c r="RPI85"/>
      <c r="RPJ85"/>
      <c r="RPK85"/>
      <c r="RPL85"/>
      <c r="RPM85"/>
      <c r="RPN85"/>
      <c r="RPO85"/>
      <c r="RPP85"/>
      <c r="RPQ85"/>
      <c r="RPR85"/>
      <c r="RPS85"/>
      <c r="RPT85"/>
      <c r="RPU85"/>
      <c r="RPV85"/>
      <c r="RPW85"/>
      <c r="RPX85"/>
      <c r="RPY85"/>
      <c r="RPZ85"/>
      <c r="RQA85"/>
      <c r="RQB85"/>
      <c r="RQC85"/>
      <c r="RQD85"/>
      <c r="RQE85"/>
      <c r="RQF85"/>
      <c r="RQG85"/>
      <c r="RQH85"/>
      <c r="RQI85"/>
      <c r="RQJ85"/>
      <c r="RQK85"/>
      <c r="RQL85"/>
      <c r="RQM85"/>
      <c r="RQN85"/>
      <c r="RQO85"/>
      <c r="RQP85"/>
      <c r="RQQ85"/>
      <c r="RQR85"/>
      <c r="RQS85"/>
      <c r="RQT85"/>
      <c r="RQU85"/>
      <c r="RQV85"/>
      <c r="RQW85"/>
      <c r="RQX85"/>
      <c r="RQY85"/>
      <c r="RQZ85"/>
      <c r="RRA85"/>
      <c r="RRB85"/>
      <c r="RRC85"/>
      <c r="RRD85"/>
      <c r="RRE85"/>
      <c r="RRF85"/>
      <c r="RRG85"/>
      <c r="RRH85"/>
      <c r="RRI85"/>
      <c r="RRJ85"/>
      <c r="RRK85"/>
      <c r="RRL85"/>
      <c r="RRM85"/>
      <c r="RRN85"/>
      <c r="RRO85"/>
      <c r="RRP85"/>
      <c r="RRQ85"/>
      <c r="RRR85"/>
      <c r="RRS85"/>
      <c r="RRT85"/>
      <c r="RRU85"/>
      <c r="RRV85"/>
      <c r="RRW85"/>
      <c r="RRX85"/>
      <c r="RRY85"/>
      <c r="RRZ85"/>
      <c r="RSA85"/>
      <c r="RSB85"/>
      <c r="RSC85"/>
      <c r="RSD85"/>
      <c r="RSE85"/>
      <c r="RSF85"/>
      <c r="RSG85"/>
      <c r="RSH85"/>
      <c r="RSI85"/>
      <c r="RSJ85"/>
      <c r="RSK85"/>
      <c r="RSL85"/>
      <c r="RSM85"/>
      <c r="RSN85"/>
      <c r="RSO85"/>
      <c r="RSP85"/>
      <c r="RSQ85"/>
      <c r="RSR85"/>
      <c r="RSS85"/>
      <c r="RST85"/>
      <c r="RSU85"/>
      <c r="RSV85"/>
      <c r="RSW85"/>
      <c r="RSX85"/>
      <c r="RSY85"/>
      <c r="RSZ85"/>
      <c r="RTA85"/>
      <c r="RTB85"/>
      <c r="RTC85"/>
      <c r="RTD85"/>
      <c r="RTE85"/>
      <c r="RTF85"/>
      <c r="RTG85"/>
      <c r="RTH85"/>
      <c r="RTI85"/>
      <c r="RTJ85"/>
      <c r="RTK85"/>
      <c r="RTL85"/>
      <c r="RTM85"/>
      <c r="RTN85"/>
      <c r="RTO85"/>
      <c r="RTP85"/>
      <c r="RTQ85"/>
      <c r="RTR85"/>
      <c r="RTS85"/>
      <c r="RTT85"/>
      <c r="RTU85"/>
      <c r="RTV85"/>
      <c r="RTW85"/>
      <c r="RTX85"/>
      <c r="RTY85"/>
      <c r="RTZ85"/>
      <c r="RUA85"/>
      <c r="RUB85"/>
      <c r="RUC85"/>
      <c r="RUD85"/>
      <c r="RUE85"/>
      <c r="RUF85"/>
      <c r="RUG85"/>
      <c r="RUH85"/>
      <c r="RUI85"/>
      <c r="RUJ85"/>
      <c r="RUK85"/>
      <c r="RUL85"/>
      <c r="RUM85"/>
      <c r="RUN85"/>
      <c r="RUO85"/>
      <c r="RUP85"/>
      <c r="RUQ85"/>
      <c r="RUR85"/>
      <c r="RUS85"/>
      <c r="RUT85"/>
      <c r="RUU85"/>
      <c r="RUV85"/>
      <c r="RUW85"/>
      <c r="RUX85"/>
      <c r="RUY85"/>
      <c r="RUZ85"/>
      <c r="RVA85"/>
      <c r="RVB85"/>
      <c r="RVC85"/>
      <c r="RVD85"/>
      <c r="RVE85"/>
      <c r="RVF85"/>
      <c r="RVG85"/>
      <c r="RVH85"/>
      <c r="RVI85"/>
      <c r="RVJ85"/>
      <c r="RVK85"/>
      <c r="RVL85"/>
      <c r="RVM85"/>
      <c r="RVN85"/>
      <c r="RVO85"/>
      <c r="RVP85"/>
      <c r="RVQ85"/>
      <c r="RVR85"/>
      <c r="RVS85"/>
      <c r="RVT85"/>
      <c r="RVU85"/>
      <c r="RVV85"/>
      <c r="RVW85"/>
      <c r="RVX85"/>
      <c r="RVY85"/>
      <c r="RVZ85"/>
      <c r="RWA85"/>
      <c r="RWB85"/>
      <c r="RWC85"/>
      <c r="RWD85"/>
      <c r="RWE85"/>
      <c r="RWF85"/>
      <c r="RWG85"/>
      <c r="RWH85"/>
      <c r="RWI85"/>
      <c r="RWJ85"/>
      <c r="RWK85"/>
      <c r="RWL85"/>
      <c r="RWM85"/>
      <c r="RWN85"/>
      <c r="RWO85"/>
      <c r="RWP85"/>
      <c r="RWQ85"/>
      <c r="RWR85"/>
      <c r="RWS85"/>
      <c r="RWT85"/>
      <c r="RWU85"/>
      <c r="RWV85"/>
      <c r="RWW85"/>
      <c r="RWX85"/>
      <c r="RWY85"/>
      <c r="RWZ85"/>
      <c r="RXA85"/>
      <c r="RXB85"/>
      <c r="RXC85"/>
      <c r="RXD85"/>
      <c r="RXE85"/>
      <c r="RXF85"/>
      <c r="RXG85"/>
      <c r="RXH85"/>
      <c r="RXI85"/>
      <c r="RXJ85"/>
      <c r="RXK85"/>
      <c r="RXL85"/>
      <c r="RXM85"/>
      <c r="RXN85"/>
      <c r="RXO85"/>
      <c r="RXP85"/>
      <c r="RXQ85"/>
      <c r="RXR85"/>
      <c r="RXS85"/>
      <c r="RXT85"/>
      <c r="RXU85"/>
      <c r="RXV85"/>
      <c r="RXW85"/>
      <c r="RXX85"/>
      <c r="RXY85"/>
      <c r="RXZ85"/>
      <c r="RYA85"/>
      <c r="RYB85"/>
      <c r="RYC85"/>
      <c r="RYD85"/>
      <c r="RYE85"/>
      <c r="RYF85"/>
      <c r="RYG85"/>
      <c r="RYH85"/>
      <c r="RYI85"/>
      <c r="RYJ85"/>
      <c r="RYK85"/>
      <c r="RYL85"/>
      <c r="RYM85"/>
      <c r="RYN85"/>
      <c r="RYO85"/>
      <c r="RYP85"/>
      <c r="RYQ85"/>
      <c r="RYR85"/>
      <c r="RYS85"/>
      <c r="RYT85"/>
      <c r="RYU85"/>
      <c r="RYV85"/>
      <c r="RYW85"/>
      <c r="RYX85"/>
      <c r="RYY85"/>
      <c r="RYZ85"/>
      <c r="RZA85"/>
      <c r="RZB85"/>
      <c r="RZC85"/>
      <c r="RZD85"/>
      <c r="RZE85"/>
      <c r="RZF85"/>
      <c r="RZG85"/>
      <c r="RZH85"/>
      <c r="RZI85"/>
      <c r="RZJ85"/>
      <c r="RZK85"/>
      <c r="RZL85"/>
      <c r="RZM85"/>
      <c r="RZN85"/>
      <c r="RZO85"/>
      <c r="RZP85"/>
      <c r="RZQ85"/>
      <c r="RZR85"/>
      <c r="RZS85"/>
      <c r="RZT85"/>
      <c r="RZU85"/>
      <c r="RZV85"/>
      <c r="RZW85"/>
      <c r="RZX85"/>
      <c r="RZY85"/>
      <c r="RZZ85"/>
      <c r="SAA85"/>
      <c r="SAB85"/>
      <c r="SAC85"/>
      <c r="SAD85"/>
      <c r="SAE85"/>
      <c r="SAF85"/>
      <c r="SAG85"/>
      <c r="SAH85"/>
      <c r="SAI85"/>
      <c r="SAJ85"/>
      <c r="SAK85"/>
      <c r="SAL85"/>
      <c r="SAM85"/>
      <c r="SAN85"/>
      <c r="SAO85"/>
      <c r="SAP85"/>
      <c r="SAQ85"/>
      <c r="SAR85"/>
      <c r="SAS85"/>
      <c r="SAT85"/>
      <c r="SAU85"/>
      <c r="SAV85"/>
      <c r="SAW85"/>
      <c r="SAX85"/>
      <c r="SAY85"/>
      <c r="SAZ85"/>
      <c r="SBA85"/>
      <c r="SBB85"/>
      <c r="SBC85"/>
      <c r="SBD85"/>
      <c r="SBE85"/>
      <c r="SBF85"/>
      <c r="SBG85"/>
      <c r="SBH85"/>
      <c r="SBI85"/>
      <c r="SBJ85"/>
      <c r="SBK85"/>
      <c r="SBL85"/>
      <c r="SBM85"/>
      <c r="SBN85"/>
      <c r="SBO85"/>
      <c r="SBP85"/>
      <c r="SBQ85"/>
      <c r="SBR85"/>
      <c r="SBS85"/>
      <c r="SBT85"/>
      <c r="SBU85"/>
      <c r="SBV85"/>
      <c r="SBW85"/>
      <c r="SBX85"/>
      <c r="SBY85"/>
      <c r="SBZ85"/>
      <c r="SCA85"/>
      <c r="SCB85"/>
      <c r="SCC85"/>
      <c r="SCD85"/>
      <c r="SCE85"/>
      <c r="SCF85"/>
      <c r="SCG85"/>
      <c r="SCH85"/>
      <c r="SCI85"/>
      <c r="SCJ85"/>
      <c r="SCK85"/>
      <c r="SCL85"/>
      <c r="SCM85"/>
      <c r="SCN85"/>
      <c r="SCO85"/>
      <c r="SCP85"/>
      <c r="SCQ85"/>
      <c r="SCR85"/>
      <c r="SCS85"/>
      <c r="SCT85"/>
      <c r="SCU85"/>
      <c r="SCV85"/>
      <c r="SCW85"/>
      <c r="SCX85"/>
      <c r="SCY85"/>
      <c r="SCZ85"/>
      <c r="SDA85"/>
      <c r="SDB85"/>
      <c r="SDC85"/>
      <c r="SDD85"/>
      <c r="SDE85"/>
      <c r="SDF85"/>
      <c r="SDG85"/>
      <c r="SDH85"/>
      <c r="SDI85"/>
      <c r="SDJ85"/>
      <c r="SDK85"/>
      <c r="SDL85"/>
      <c r="SDM85"/>
      <c r="SDN85"/>
      <c r="SDO85"/>
      <c r="SDP85"/>
      <c r="SDQ85"/>
      <c r="SDR85"/>
      <c r="SDS85"/>
      <c r="SDT85"/>
      <c r="SDU85"/>
      <c r="SDV85"/>
      <c r="SDW85"/>
      <c r="SDX85"/>
      <c r="SDY85"/>
      <c r="SDZ85"/>
      <c r="SEA85"/>
      <c r="SEB85"/>
      <c r="SEC85"/>
      <c r="SED85"/>
      <c r="SEE85"/>
      <c r="SEF85"/>
      <c r="SEG85"/>
      <c r="SEH85"/>
      <c r="SEI85"/>
      <c r="SEJ85"/>
      <c r="SEK85"/>
      <c r="SEL85"/>
      <c r="SEM85"/>
      <c r="SEN85"/>
      <c r="SEO85"/>
      <c r="SEP85"/>
      <c r="SEQ85"/>
      <c r="SER85"/>
      <c r="SES85"/>
      <c r="SET85"/>
      <c r="SEU85"/>
      <c r="SEV85"/>
      <c r="SEW85"/>
      <c r="SEX85"/>
      <c r="SEY85"/>
      <c r="SEZ85"/>
      <c r="SFA85"/>
      <c r="SFB85"/>
      <c r="SFC85"/>
      <c r="SFD85"/>
      <c r="SFE85"/>
      <c r="SFF85"/>
      <c r="SFG85"/>
      <c r="SFH85"/>
      <c r="SFI85"/>
      <c r="SFJ85"/>
      <c r="SFK85"/>
      <c r="SFL85"/>
      <c r="SFM85"/>
      <c r="SFN85"/>
      <c r="SFO85"/>
      <c r="SFP85"/>
      <c r="SFQ85"/>
      <c r="SFR85"/>
      <c r="SFS85"/>
      <c r="SFT85"/>
      <c r="SFU85"/>
      <c r="SFV85"/>
      <c r="SFW85"/>
      <c r="SFX85"/>
      <c r="SFY85"/>
      <c r="SFZ85"/>
      <c r="SGA85"/>
      <c r="SGB85"/>
      <c r="SGC85"/>
      <c r="SGD85"/>
      <c r="SGE85"/>
      <c r="SGF85"/>
      <c r="SGG85"/>
      <c r="SGH85"/>
      <c r="SGI85"/>
      <c r="SGJ85"/>
      <c r="SGK85"/>
      <c r="SGL85"/>
      <c r="SGM85"/>
      <c r="SGN85"/>
      <c r="SGO85"/>
      <c r="SGP85"/>
      <c r="SGQ85"/>
      <c r="SGR85"/>
      <c r="SGS85"/>
      <c r="SGT85"/>
      <c r="SGU85"/>
      <c r="SGV85"/>
      <c r="SGW85"/>
      <c r="SGX85"/>
      <c r="SGY85"/>
      <c r="SGZ85"/>
      <c r="SHA85"/>
      <c r="SHB85"/>
      <c r="SHC85"/>
      <c r="SHD85"/>
      <c r="SHE85"/>
      <c r="SHF85"/>
      <c r="SHG85"/>
      <c r="SHH85"/>
      <c r="SHI85"/>
      <c r="SHJ85"/>
      <c r="SHK85"/>
      <c r="SHL85"/>
      <c r="SHM85"/>
      <c r="SHN85"/>
      <c r="SHO85"/>
      <c r="SHP85"/>
      <c r="SHQ85"/>
      <c r="SHR85"/>
      <c r="SHS85"/>
      <c r="SHT85"/>
      <c r="SHU85"/>
      <c r="SHV85"/>
      <c r="SHW85"/>
      <c r="SHX85"/>
      <c r="SHY85"/>
      <c r="SHZ85"/>
      <c r="SIA85"/>
      <c r="SIB85"/>
      <c r="SIC85"/>
      <c r="SID85"/>
      <c r="SIE85"/>
      <c r="SIF85"/>
      <c r="SIG85"/>
      <c r="SIH85"/>
      <c r="SII85"/>
      <c r="SIJ85"/>
      <c r="SIK85"/>
      <c r="SIL85"/>
      <c r="SIM85"/>
      <c r="SIN85"/>
      <c r="SIO85"/>
      <c r="SIP85"/>
      <c r="SIQ85"/>
      <c r="SIR85"/>
      <c r="SIS85"/>
      <c r="SIT85"/>
      <c r="SIU85"/>
      <c r="SIV85"/>
      <c r="SIW85"/>
      <c r="SIX85"/>
      <c r="SIY85"/>
      <c r="SIZ85"/>
      <c r="SJA85"/>
      <c r="SJB85"/>
      <c r="SJC85"/>
      <c r="SJD85"/>
      <c r="SJE85"/>
      <c r="SJF85"/>
      <c r="SJG85"/>
      <c r="SJH85"/>
      <c r="SJI85"/>
      <c r="SJJ85"/>
      <c r="SJK85"/>
      <c r="SJL85"/>
      <c r="SJM85"/>
      <c r="SJN85"/>
      <c r="SJO85"/>
      <c r="SJP85"/>
      <c r="SJQ85"/>
      <c r="SJR85"/>
      <c r="SJS85"/>
      <c r="SJT85"/>
      <c r="SJU85"/>
      <c r="SJV85"/>
      <c r="SJW85"/>
      <c r="SJX85"/>
      <c r="SJY85"/>
      <c r="SJZ85"/>
      <c r="SKA85"/>
      <c r="SKB85"/>
      <c r="SKC85"/>
      <c r="SKD85"/>
      <c r="SKE85"/>
      <c r="SKF85"/>
      <c r="SKG85"/>
      <c r="SKH85"/>
      <c r="SKI85"/>
      <c r="SKJ85"/>
      <c r="SKK85"/>
      <c r="SKL85"/>
      <c r="SKM85"/>
      <c r="SKN85"/>
      <c r="SKO85"/>
      <c r="SKP85"/>
      <c r="SKQ85"/>
      <c r="SKR85"/>
      <c r="SKS85"/>
      <c r="SKT85"/>
      <c r="SKU85"/>
      <c r="SKV85"/>
      <c r="SKW85"/>
      <c r="SKX85"/>
      <c r="SKY85"/>
      <c r="SKZ85"/>
      <c r="SLA85"/>
      <c r="SLB85"/>
      <c r="SLC85"/>
      <c r="SLD85"/>
      <c r="SLE85"/>
      <c r="SLF85"/>
      <c r="SLG85"/>
      <c r="SLH85"/>
      <c r="SLI85"/>
      <c r="SLJ85"/>
      <c r="SLK85"/>
      <c r="SLL85"/>
      <c r="SLM85"/>
      <c r="SLN85"/>
      <c r="SLO85"/>
      <c r="SLP85"/>
      <c r="SLQ85"/>
      <c r="SLR85"/>
      <c r="SLS85"/>
      <c r="SLT85"/>
      <c r="SLU85"/>
      <c r="SLV85"/>
      <c r="SLW85"/>
      <c r="SLX85"/>
      <c r="SLY85"/>
      <c r="SLZ85"/>
      <c r="SMA85"/>
      <c r="SMB85"/>
      <c r="SMC85"/>
      <c r="SMD85"/>
      <c r="SME85"/>
      <c r="SMF85"/>
      <c r="SMG85"/>
      <c r="SMH85"/>
      <c r="SMI85"/>
      <c r="SMJ85"/>
      <c r="SMK85"/>
      <c r="SML85"/>
      <c r="SMM85"/>
      <c r="SMN85"/>
      <c r="SMO85"/>
      <c r="SMP85"/>
      <c r="SMQ85"/>
      <c r="SMR85"/>
      <c r="SMS85"/>
      <c r="SMT85"/>
      <c r="SMU85"/>
      <c r="SMV85"/>
      <c r="SMW85"/>
      <c r="SMX85"/>
      <c r="SMY85"/>
      <c r="SMZ85"/>
      <c r="SNA85"/>
      <c r="SNB85"/>
      <c r="SNC85"/>
      <c r="SND85"/>
      <c r="SNE85"/>
      <c r="SNF85"/>
      <c r="SNG85"/>
      <c r="SNH85"/>
      <c r="SNI85"/>
      <c r="SNJ85"/>
      <c r="SNK85"/>
      <c r="SNL85"/>
      <c r="SNM85"/>
      <c r="SNN85"/>
      <c r="SNO85"/>
      <c r="SNP85"/>
      <c r="SNQ85"/>
      <c r="SNR85"/>
      <c r="SNS85"/>
      <c r="SNT85"/>
      <c r="SNU85"/>
      <c r="SNV85"/>
      <c r="SNW85"/>
      <c r="SNX85"/>
      <c r="SNY85"/>
      <c r="SNZ85"/>
      <c r="SOA85"/>
      <c r="SOB85"/>
      <c r="SOC85"/>
      <c r="SOD85"/>
      <c r="SOE85"/>
      <c r="SOF85"/>
      <c r="SOG85"/>
      <c r="SOH85"/>
      <c r="SOI85"/>
      <c r="SOJ85"/>
      <c r="SOK85"/>
      <c r="SOL85"/>
      <c r="SOM85"/>
      <c r="SON85"/>
      <c r="SOO85"/>
      <c r="SOP85"/>
      <c r="SOQ85"/>
      <c r="SOR85"/>
      <c r="SOS85"/>
      <c r="SOT85"/>
      <c r="SOU85"/>
      <c r="SOV85"/>
      <c r="SOW85"/>
      <c r="SOX85"/>
      <c r="SOY85"/>
      <c r="SOZ85"/>
      <c r="SPA85"/>
      <c r="SPB85"/>
      <c r="SPC85"/>
      <c r="SPD85"/>
      <c r="SPE85"/>
      <c r="SPF85"/>
      <c r="SPG85"/>
      <c r="SPH85"/>
      <c r="SPI85"/>
      <c r="SPJ85"/>
      <c r="SPK85"/>
      <c r="SPL85"/>
      <c r="SPM85"/>
      <c r="SPN85"/>
      <c r="SPO85"/>
      <c r="SPP85"/>
      <c r="SPQ85"/>
      <c r="SPR85"/>
      <c r="SPS85"/>
      <c r="SPT85"/>
      <c r="SPU85"/>
      <c r="SPV85"/>
      <c r="SPW85"/>
      <c r="SPX85"/>
      <c r="SPY85"/>
      <c r="SPZ85"/>
      <c r="SQA85"/>
      <c r="SQB85"/>
      <c r="SQC85"/>
      <c r="SQD85"/>
      <c r="SQE85"/>
      <c r="SQF85"/>
      <c r="SQG85"/>
      <c r="SQH85"/>
      <c r="SQI85"/>
      <c r="SQJ85"/>
      <c r="SQK85"/>
      <c r="SQL85"/>
      <c r="SQM85"/>
      <c r="SQN85"/>
      <c r="SQO85"/>
      <c r="SQP85"/>
      <c r="SQQ85"/>
      <c r="SQR85"/>
      <c r="SQS85"/>
      <c r="SQT85"/>
      <c r="SQU85"/>
      <c r="SQV85"/>
      <c r="SQW85"/>
      <c r="SQX85"/>
      <c r="SQY85"/>
      <c r="SQZ85"/>
      <c r="SRA85"/>
      <c r="SRB85"/>
      <c r="SRC85"/>
      <c r="SRD85"/>
      <c r="SRE85"/>
      <c r="SRF85"/>
      <c r="SRG85"/>
      <c r="SRH85"/>
      <c r="SRI85"/>
      <c r="SRJ85"/>
      <c r="SRK85"/>
      <c r="SRL85"/>
      <c r="SRM85"/>
      <c r="SRN85"/>
      <c r="SRO85"/>
      <c r="SRP85"/>
      <c r="SRQ85"/>
      <c r="SRR85"/>
      <c r="SRS85"/>
      <c r="SRT85"/>
      <c r="SRU85"/>
      <c r="SRV85"/>
      <c r="SRW85"/>
      <c r="SRX85"/>
      <c r="SRY85"/>
      <c r="SRZ85"/>
      <c r="SSA85"/>
      <c r="SSB85"/>
      <c r="SSC85"/>
      <c r="SSD85"/>
      <c r="SSE85"/>
      <c r="SSF85"/>
      <c r="SSG85"/>
      <c r="SSH85"/>
      <c r="SSI85"/>
      <c r="SSJ85"/>
      <c r="SSK85"/>
      <c r="SSL85"/>
      <c r="SSM85"/>
      <c r="SSN85"/>
      <c r="SSO85"/>
      <c r="SSP85"/>
      <c r="SSQ85"/>
      <c r="SSR85"/>
      <c r="SSS85"/>
      <c r="SST85"/>
      <c r="SSU85"/>
      <c r="SSV85"/>
      <c r="SSW85"/>
      <c r="SSX85"/>
      <c r="SSY85"/>
      <c r="SSZ85"/>
      <c r="STA85"/>
      <c r="STB85"/>
      <c r="STC85"/>
      <c r="STD85"/>
      <c r="STE85"/>
      <c r="STF85"/>
      <c r="STG85"/>
      <c r="STH85"/>
      <c r="STI85"/>
      <c r="STJ85"/>
      <c r="STK85"/>
      <c r="STL85"/>
      <c r="STM85"/>
      <c r="STN85"/>
      <c r="STO85"/>
      <c r="STP85"/>
      <c r="STQ85"/>
      <c r="STR85"/>
      <c r="STS85"/>
      <c r="STT85"/>
      <c r="STU85"/>
      <c r="STV85"/>
      <c r="STW85"/>
      <c r="STX85"/>
      <c r="STY85"/>
      <c r="STZ85"/>
      <c r="SUA85"/>
      <c r="SUB85"/>
      <c r="SUC85"/>
      <c r="SUD85"/>
      <c r="SUE85"/>
      <c r="SUF85"/>
      <c r="SUG85"/>
      <c r="SUH85"/>
      <c r="SUI85"/>
      <c r="SUJ85"/>
      <c r="SUK85"/>
      <c r="SUL85"/>
      <c r="SUM85"/>
      <c r="SUN85"/>
      <c r="SUO85"/>
      <c r="SUP85"/>
      <c r="SUQ85"/>
      <c r="SUR85"/>
      <c r="SUS85"/>
      <c r="SUT85"/>
      <c r="SUU85"/>
      <c r="SUV85"/>
      <c r="SUW85"/>
      <c r="SUX85"/>
      <c r="SUY85"/>
      <c r="SUZ85"/>
      <c r="SVA85"/>
      <c r="SVB85"/>
      <c r="SVC85"/>
      <c r="SVD85"/>
      <c r="SVE85"/>
      <c r="SVF85"/>
      <c r="SVG85"/>
      <c r="SVH85"/>
      <c r="SVI85"/>
      <c r="SVJ85"/>
      <c r="SVK85"/>
      <c r="SVL85"/>
      <c r="SVM85"/>
      <c r="SVN85"/>
      <c r="SVO85"/>
      <c r="SVP85"/>
      <c r="SVQ85"/>
      <c r="SVR85"/>
      <c r="SVS85"/>
      <c r="SVT85"/>
      <c r="SVU85"/>
      <c r="SVV85"/>
      <c r="SVW85"/>
      <c r="SVX85"/>
      <c r="SVY85"/>
      <c r="SVZ85"/>
      <c r="SWA85"/>
      <c r="SWB85"/>
      <c r="SWC85"/>
      <c r="SWD85"/>
      <c r="SWE85"/>
      <c r="SWF85"/>
      <c r="SWG85"/>
      <c r="SWH85"/>
      <c r="SWI85"/>
      <c r="SWJ85"/>
      <c r="SWK85"/>
      <c r="SWL85"/>
      <c r="SWM85"/>
      <c r="SWN85"/>
      <c r="SWO85"/>
      <c r="SWP85"/>
      <c r="SWQ85"/>
      <c r="SWR85"/>
      <c r="SWS85"/>
      <c r="SWT85"/>
      <c r="SWU85"/>
      <c r="SWV85"/>
      <c r="SWW85"/>
      <c r="SWX85"/>
      <c r="SWY85"/>
      <c r="SWZ85"/>
      <c r="SXA85"/>
      <c r="SXB85"/>
      <c r="SXC85"/>
      <c r="SXD85"/>
      <c r="SXE85"/>
      <c r="SXF85"/>
      <c r="SXG85"/>
      <c r="SXH85"/>
      <c r="SXI85"/>
      <c r="SXJ85"/>
      <c r="SXK85"/>
      <c r="SXL85"/>
      <c r="SXM85"/>
      <c r="SXN85"/>
      <c r="SXO85"/>
      <c r="SXP85"/>
      <c r="SXQ85"/>
      <c r="SXR85"/>
      <c r="SXS85"/>
      <c r="SXT85"/>
      <c r="SXU85"/>
      <c r="SXV85"/>
      <c r="SXW85"/>
      <c r="SXX85"/>
      <c r="SXY85"/>
      <c r="SXZ85"/>
      <c r="SYA85"/>
      <c r="SYB85"/>
      <c r="SYC85"/>
      <c r="SYD85"/>
      <c r="SYE85"/>
      <c r="SYF85"/>
      <c r="SYG85"/>
      <c r="SYH85"/>
      <c r="SYI85"/>
      <c r="SYJ85"/>
      <c r="SYK85"/>
      <c r="SYL85"/>
      <c r="SYM85"/>
      <c r="SYN85"/>
      <c r="SYO85"/>
      <c r="SYP85"/>
      <c r="SYQ85"/>
      <c r="SYR85"/>
      <c r="SYS85"/>
      <c r="SYT85"/>
      <c r="SYU85"/>
      <c r="SYV85"/>
      <c r="SYW85"/>
      <c r="SYX85"/>
      <c r="SYY85"/>
      <c r="SYZ85"/>
      <c r="SZA85"/>
      <c r="SZB85"/>
      <c r="SZC85"/>
      <c r="SZD85"/>
      <c r="SZE85"/>
      <c r="SZF85"/>
      <c r="SZG85"/>
      <c r="SZH85"/>
      <c r="SZI85"/>
      <c r="SZJ85"/>
      <c r="SZK85"/>
      <c r="SZL85"/>
      <c r="SZM85"/>
      <c r="SZN85"/>
      <c r="SZO85"/>
      <c r="SZP85"/>
      <c r="SZQ85"/>
      <c r="SZR85"/>
      <c r="SZS85"/>
      <c r="SZT85"/>
      <c r="SZU85"/>
      <c r="SZV85"/>
      <c r="SZW85"/>
      <c r="SZX85"/>
      <c r="SZY85"/>
      <c r="SZZ85"/>
      <c r="TAA85"/>
      <c r="TAB85"/>
      <c r="TAC85"/>
      <c r="TAD85"/>
      <c r="TAE85"/>
      <c r="TAF85"/>
      <c r="TAG85"/>
      <c r="TAH85"/>
      <c r="TAI85"/>
      <c r="TAJ85"/>
      <c r="TAK85"/>
      <c r="TAL85"/>
      <c r="TAM85"/>
      <c r="TAN85"/>
      <c r="TAO85"/>
      <c r="TAP85"/>
      <c r="TAQ85"/>
      <c r="TAR85"/>
      <c r="TAS85"/>
      <c r="TAT85"/>
      <c r="TAU85"/>
      <c r="TAV85"/>
      <c r="TAW85"/>
      <c r="TAX85"/>
      <c r="TAY85"/>
      <c r="TAZ85"/>
      <c r="TBA85"/>
      <c r="TBB85"/>
      <c r="TBC85"/>
      <c r="TBD85"/>
      <c r="TBE85"/>
      <c r="TBF85"/>
      <c r="TBG85"/>
      <c r="TBH85"/>
      <c r="TBI85"/>
      <c r="TBJ85"/>
      <c r="TBK85"/>
      <c r="TBL85"/>
      <c r="TBM85"/>
      <c r="TBN85"/>
      <c r="TBO85"/>
      <c r="TBP85"/>
      <c r="TBQ85"/>
      <c r="TBR85"/>
      <c r="TBS85"/>
      <c r="TBT85"/>
      <c r="TBU85"/>
      <c r="TBV85"/>
      <c r="TBW85"/>
      <c r="TBX85"/>
      <c r="TBY85"/>
      <c r="TBZ85"/>
      <c r="TCA85"/>
      <c r="TCB85"/>
      <c r="TCC85"/>
      <c r="TCD85"/>
      <c r="TCE85"/>
      <c r="TCF85"/>
      <c r="TCG85"/>
      <c r="TCH85"/>
      <c r="TCI85"/>
      <c r="TCJ85"/>
      <c r="TCK85"/>
      <c r="TCL85"/>
      <c r="TCM85"/>
      <c r="TCN85"/>
      <c r="TCO85"/>
      <c r="TCP85"/>
      <c r="TCQ85"/>
      <c r="TCR85"/>
      <c r="TCS85"/>
      <c r="TCT85"/>
      <c r="TCU85"/>
      <c r="TCV85"/>
      <c r="TCW85"/>
      <c r="TCX85"/>
      <c r="TCY85"/>
      <c r="TCZ85"/>
      <c r="TDA85"/>
      <c r="TDB85"/>
      <c r="TDC85"/>
      <c r="TDD85"/>
      <c r="TDE85"/>
      <c r="TDF85"/>
      <c r="TDG85"/>
      <c r="TDH85"/>
      <c r="TDI85"/>
      <c r="TDJ85"/>
      <c r="TDK85"/>
      <c r="TDL85"/>
      <c r="TDM85"/>
      <c r="TDN85"/>
      <c r="TDO85"/>
      <c r="TDP85"/>
      <c r="TDQ85"/>
      <c r="TDR85"/>
      <c r="TDS85"/>
      <c r="TDT85"/>
      <c r="TDU85"/>
      <c r="TDV85"/>
      <c r="TDW85"/>
      <c r="TDX85"/>
      <c r="TDY85"/>
      <c r="TDZ85"/>
      <c r="TEA85"/>
      <c r="TEB85"/>
      <c r="TEC85"/>
      <c r="TED85"/>
      <c r="TEE85"/>
      <c r="TEF85"/>
      <c r="TEG85"/>
      <c r="TEH85"/>
      <c r="TEI85"/>
      <c r="TEJ85"/>
      <c r="TEK85"/>
      <c r="TEL85"/>
      <c r="TEM85"/>
      <c r="TEN85"/>
      <c r="TEO85"/>
      <c r="TEP85"/>
      <c r="TEQ85"/>
      <c r="TER85"/>
      <c r="TES85"/>
      <c r="TET85"/>
      <c r="TEU85"/>
      <c r="TEV85"/>
      <c r="TEW85"/>
      <c r="TEX85"/>
      <c r="TEY85"/>
      <c r="TEZ85"/>
      <c r="TFA85"/>
      <c r="TFB85"/>
      <c r="TFC85"/>
      <c r="TFD85"/>
      <c r="TFE85"/>
      <c r="TFF85"/>
      <c r="TFG85"/>
      <c r="TFH85"/>
      <c r="TFI85"/>
      <c r="TFJ85"/>
      <c r="TFK85"/>
      <c r="TFL85"/>
      <c r="TFM85"/>
      <c r="TFN85"/>
      <c r="TFO85"/>
      <c r="TFP85"/>
      <c r="TFQ85"/>
      <c r="TFR85"/>
      <c r="TFS85"/>
      <c r="TFT85"/>
      <c r="TFU85"/>
      <c r="TFV85"/>
      <c r="TFW85"/>
      <c r="TFX85"/>
      <c r="TFY85"/>
      <c r="TFZ85"/>
      <c r="TGA85"/>
      <c r="TGB85"/>
      <c r="TGC85"/>
      <c r="TGD85"/>
      <c r="TGE85"/>
      <c r="TGF85"/>
      <c r="TGG85"/>
      <c r="TGH85"/>
      <c r="TGI85"/>
      <c r="TGJ85"/>
      <c r="TGK85"/>
      <c r="TGL85"/>
      <c r="TGM85"/>
      <c r="TGN85"/>
      <c r="TGO85"/>
      <c r="TGP85"/>
      <c r="TGQ85"/>
      <c r="TGR85"/>
      <c r="TGS85"/>
      <c r="TGT85"/>
      <c r="TGU85"/>
      <c r="TGV85"/>
      <c r="TGW85"/>
      <c r="TGX85"/>
      <c r="TGY85"/>
      <c r="TGZ85"/>
      <c r="THA85"/>
      <c r="THB85"/>
      <c r="THC85"/>
      <c r="THD85"/>
      <c r="THE85"/>
      <c r="THF85"/>
      <c r="THG85"/>
      <c r="THH85"/>
      <c r="THI85"/>
      <c r="THJ85"/>
      <c r="THK85"/>
      <c r="THL85"/>
      <c r="THM85"/>
      <c r="THN85"/>
      <c r="THO85"/>
      <c r="THP85"/>
      <c r="THQ85"/>
      <c r="THR85"/>
      <c r="THS85"/>
      <c r="THT85"/>
      <c r="THU85"/>
      <c r="THV85"/>
      <c r="THW85"/>
      <c r="THX85"/>
      <c r="THY85"/>
      <c r="THZ85"/>
      <c r="TIA85"/>
      <c r="TIB85"/>
      <c r="TIC85"/>
      <c r="TID85"/>
      <c r="TIE85"/>
      <c r="TIF85"/>
      <c r="TIG85"/>
      <c r="TIH85"/>
      <c r="TII85"/>
      <c r="TIJ85"/>
      <c r="TIK85"/>
      <c r="TIL85"/>
      <c r="TIM85"/>
      <c r="TIN85"/>
      <c r="TIO85"/>
      <c r="TIP85"/>
      <c r="TIQ85"/>
      <c r="TIR85"/>
      <c r="TIS85"/>
      <c r="TIT85"/>
      <c r="TIU85"/>
      <c r="TIV85"/>
      <c r="TIW85"/>
      <c r="TIX85"/>
      <c r="TIY85"/>
      <c r="TIZ85"/>
      <c r="TJA85"/>
      <c r="TJB85"/>
      <c r="TJC85"/>
      <c r="TJD85"/>
      <c r="TJE85"/>
      <c r="TJF85"/>
      <c r="TJG85"/>
      <c r="TJH85"/>
      <c r="TJI85"/>
      <c r="TJJ85"/>
      <c r="TJK85"/>
      <c r="TJL85"/>
      <c r="TJM85"/>
      <c r="TJN85"/>
      <c r="TJO85"/>
      <c r="TJP85"/>
      <c r="TJQ85"/>
      <c r="TJR85"/>
      <c r="TJS85"/>
      <c r="TJT85"/>
      <c r="TJU85"/>
      <c r="TJV85"/>
      <c r="TJW85"/>
      <c r="TJX85"/>
      <c r="TJY85"/>
      <c r="TJZ85"/>
      <c r="TKA85"/>
      <c r="TKB85"/>
      <c r="TKC85"/>
      <c r="TKD85"/>
      <c r="TKE85"/>
      <c r="TKF85"/>
      <c r="TKG85"/>
      <c r="TKH85"/>
      <c r="TKI85"/>
      <c r="TKJ85"/>
      <c r="TKK85"/>
      <c r="TKL85"/>
      <c r="TKM85"/>
      <c r="TKN85"/>
      <c r="TKO85"/>
      <c r="TKP85"/>
      <c r="TKQ85"/>
      <c r="TKR85"/>
      <c r="TKS85"/>
      <c r="TKT85"/>
      <c r="TKU85"/>
      <c r="TKV85"/>
      <c r="TKW85"/>
      <c r="TKX85"/>
      <c r="TKY85"/>
      <c r="TKZ85"/>
      <c r="TLA85"/>
      <c r="TLB85"/>
      <c r="TLC85"/>
      <c r="TLD85"/>
      <c r="TLE85"/>
      <c r="TLF85"/>
      <c r="TLG85"/>
      <c r="TLH85"/>
      <c r="TLI85"/>
      <c r="TLJ85"/>
      <c r="TLK85"/>
      <c r="TLL85"/>
      <c r="TLM85"/>
      <c r="TLN85"/>
      <c r="TLO85"/>
      <c r="TLP85"/>
      <c r="TLQ85"/>
      <c r="TLR85"/>
      <c r="TLS85"/>
      <c r="TLT85"/>
      <c r="TLU85"/>
      <c r="TLV85"/>
      <c r="TLW85"/>
      <c r="TLX85"/>
      <c r="TLY85"/>
      <c r="TLZ85"/>
      <c r="TMA85"/>
      <c r="TMB85"/>
      <c r="TMC85"/>
      <c r="TMD85"/>
      <c r="TME85"/>
      <c r="TMF85"/>
      <c r="TMG85"/>
      <c r="TMH85"/>
      <c r="TMI85"/>
      <c r="TMJ85"/>
      <c r="TMK85"/>
      <c r="TML85"/>
      <c r="TMM85"/>
      <c r="TMN85"/>
      <c r="TMO85"/>
      <c r="TMP85"/>
      <c r="TMQ85"/>
      <c r="TMR85"/>
      <c r="TMS85"/>
      <c r="TMT85"/>
      <c r="TMU85"/>
      <c r="TMV85"/>
      <c r="TMW85"/>
      <c r="TMX85"/>
      <c r="TMY85"/>
      <c r="TMZ85"/>
      <c r="TNA85"/>
      <c r="TNB85"/>
      <c r="TNC85"/>
      <c r="TND85"/>
      <c r="TNE85"/>
      <c r="TNF85"/>
      <c r="TNG85"/>
      <c r="TNH85"/>
      <c r="TNI85"/>
      <c r="TNJ85"/>
      <c r="TNK85"/>
      <c r="TNL85"/>
      <c r="TNM85"/>
      <c r="TNN85"/>
      <c r="TNO85"/>
      <c r="TNP85"/>
      <c r="TNQ85"/>
      <c r="TNR85"/>
      <c r="TNS85"/>
      <c r="TNT85"/>
      <c r="TNU85"/>
      <c r="TNV85"/>
      <c r="TNW85"/>
      <c r="TNX85"/>
      <c r="TNY85"/>
      <c r="TNZ85"/>
      <c r="TOA85"/>
      <c r="TOB85"/>
      <c r="TOC85"/>
      <c r="TOD85"/>
      <c r="TOE85"/>
      <c r="TOF85"/>
      <c r="TOG85"/>
      <c r="TOH85"/>
      <c r="TOI85"/>
      <c r="TOJ85"/>
      <c r="TOK85"/>
      <c r="TOL85"/>
      <c r="TOM85"/>
      <c r="TON85"/>
      <c r="TOO85"/>
      <c r="TOP85"/>
      <c r="TOQ85"/>
      <c r="TOR85"/>
      <c r="TOS85"/>
      <c r="TOT85"/>
      <c r="TOU85"/>
      <c r="TOV85"/>
      <c r="TOW85"/>
      <c r="TOX85"/>
      <c r="TOY85"/>
      <c r="TOZ85"/>
      <c r="TPA85"/>
      <c r="TPB85"/>
      <c r="TPC85"/>
      <c r="TPD85"/>
      <c r="TPE85"/>
      <c r="TPF85"/>
      <c r="TPG85"/>
      <c r="TPH85"/>
      <c r="TPI85"/>
      <c r="TPJ85"/>
      <c r="TPK85"/>
      <c r="TPL85"/>
      <c r="TPM85"/>
      <c r="TPN85"/>
      <c r="TPO85"/>
      <c r="TPP85"/>
      <c r="TPQ85"/>
      <c r="TPR85"/>
      <c r="TPS85"/>
      <c r="TPT85"/>
      <c r="TPU85"/>
      <c r="TPV85"/>
      <c r="TPW85"/>
      <c r="TPX85"/>
      <c r="TPY85"/>
      <c r="TPZ85"/>
      <c r="TQA85"/>
      <c r="TQB85"/>
      <c r="TQC85"/>
      <c r="TQD85"/>
      <c r="TQE85"/>
      <c r="TQF85"/>
      <c r="TQG85"/>
      <c r="TQH85"/>
      <c r="TQI85"/>
      <c r="TQJ85"/>
      <c r="TQK85"/>
      <c r="TQL85"/>
      <c r="TQM85"/>
      <c r="TQN85"/>
      <c r="TQO85"/>
      <c r="TQP85"/>
      <c r="TQQ85"/>
      <c r="TQR85"/>
      <c r="TQS85"/>
      <c r="TQT85"/>
      <c r="TQU85"/>
      <c r="TQV85"/>
      <c r="TQW85"/>
      <c r="TQX85"/>
      <c r="TQY85"/>
      <c r="TQZ85"/>
      <c r="TRA85"/>
      <c r="TRB85"/>
      <c r="TRC85"/>
      <c r="TRD85"/>
      <c r="TRE85"/>
      <c r="TRF85"/>
      <c r="TRG85"/>
      <c r="TRH85"/>
      <c r="TRI85"/>
      <c r="TRJ85"/>
      <c r="TRK85"/>
      <c r="TRL85"/>
      <c r="TRM85"/>
      <c r="TRN85"/>
      <c r="TRO85"/>
      <c r="TRP85"/>
      <c r="TRQ85"/>
      <c r="TRR85"/>
      <c r="TRS85"/>
      <c r="TRT85"/>
      <c r="TRU85"/>
      <c r="TRV85"/>
      <c r="TRW85"/>
      <c r="TRX85"/>
      <c r="TRY85"/>
      <c r="TRZ85"/>
      <c r="TSA85"/>
      <c r="TSB85"/>
      <c r="TSC85"/>
      <c r="TSD85"/>
      <c r="TSE85"/>
      <c r="TSF85"/>
      <c r="TSG85"/>
      <c r="TSH85"/>
      <c r="TSI85"/>
      <c r="TSJ85"/>
      <c r="TSK85"/>
      <c r="TSL85"/>
      <c r="TSM85"/>
      <c r="TSN85"/>
      <c r="TSO85"/>
      <c r="TSP85"/>
      <c r="TSQ85"/>
      <c r="TSR85"/>
      <c r="TSS85"/>
      <c r="TST85"/>
      <c r="TSU85"/>
      <c r="TSV85"/>
      <c r="TSW85"/>
      <c r="TSX85"/>
      <c r="TSY85"/>
      <c r="TSZ85"/>
      <c r="TTA85"/>
      <c r="TTB85"/>
      <c r="TTC85"/>
      <c r="TTD85"/>
      <c r="TTE85"/>
      <c r="TTF85"/>
      <c r="TTG85"/>
      <c r="TTH85"/>
      <c r="TTI85"/>
      <c r="TTJ85"/>
      <c r="TTK85"/>
      <c r="TTL85"/>
      <c r="TTM85"/>
      <c r="TTN85"/>
      <c r="TTO85"/>
      <c r="TTP85"/>
      <c r="TTQ85"/>
      <c r="TTR85"/>
      <c r="TTS85"/>
      <c r="TTT85"/>
      <c r="TTU85"/>
      <c r="TTV85"/>
      <c r="TTW85"/>
      <c r="TTX85"/>
      <c r="TTY85"/>
      <c r="TTZ85"/>
      <c r="TUA85"/>
      <c r="TUB85"/>
      <c r="TUC85"/>
      <c r="TUD85"/>
      <c r="TUE85"/>
      <c r="TUF85"/>
      <c r="TUG85"/>
      <c r="TUH85"/>
      <c r="TUI85"/>
      <c r="TUJ85"/>
      <c r="TUK85"/>
      <c r="TUL85"/>
      <c r="TUM85"/>
      <c r="TUN85"/>
      <c r="TUO85"/>
      <c r="TUP85"/>
      <c r="TUQ85"/>
      <c r="TUR85"/>
      <c r="TUS85"/>
      <c r="TUT85"/>
      <c r="TUU85"/>
      <c r="TUV85"/>
      <c r="TUW85"/>
      <c r="TUX85"/>
      <c r="TUY85"/>
      <c r="TUZ85"/>
      <c r="TVA85"/>
      <c r="TVB85"/>
      <c r="TVC85"/>
      <c r="TVD85"/>
      <c r="TVE85"/>
      <c r="TVF85"/>
      <c r="TVG85"/>
      <c r="TVH85"/>
      <c r="TVI85"/>
      <c r="TVJ85"/>
      <c r="TVK85"/>
      <c r="TVL85"/>
      <c r="TVM85"/>
      <c r="TVN85"/>
      <c r="TVO85"/>
      <c r="TVP85"/>
      <c r="TVQ85"/>
      <c r="TVR85"/>
      <c r="TVS85"/>
      <c r="TVT85"/>
      <c r="TVU85"/>
      <c r="TVV85"/>
      <c r="TVW85"/>
      <c r="TVX85"/>
      <c r="TVY85"/>
      <c r="TVZ85"/>
      <c r="TWA85"/>
      <c r="TWB85"/>
      <c r="TWC85"/>
      <c r="TWD85"/>
      <c r="TWE85"/>
      <c r="TWF85"/>
      <c r="TWG85"/>
      <c r="TWH85"/>
      <c r="TWI85"/>
      <c r="TWJ85"/>
      <c r="TWK85"/>
      <c r="TWL85"/>
      <c r="TWM85"/>
      <c r="TWN85"/>
      <c r="TWO85"/>
      <c r="TWP85"/>
      <c r="TWQ85"/>
      <c r="TWR85"/>
      <c r="TWS85"/>
      <c r="TWT85"/>
      <c r="TWU85"/>
      <c r="TWV85"/>
      <c r="TWW85"/>
      <c r="TWX85"/>
      <c r="TWY85"/>
      <c r="TWZ85"/>
      <c r="TXA85"/>
      <c r="TXB85"/>
      <c r="TXC85"/>
      <c r="TXD85"/>
      <c r="TXE85"/>
      <c r="TXF85"/>
      <c r="TXG85"/>
      <c r="TXH85"/>
      <c r="TXI85"/>
      <c r="TXJ85"/>
      <c r="TXK85"/>
      <c r="TXL85"/>
      <c r="TXM85"/>
      <c r="TXN85"/>
      <c r="TXO85"/>
      <c r="TXP85"/>
      <c r="TXQ85"/>
      <c r="TXR85"/>
      <c r="TXS85"/>
      <c r="TXT85"/>
      <c r="TXU85"/>
      <c r="TXV85"/>
      <c r="TXW85"/>
      <c r="TXX85"/>
      <c r="TXY85"/>
      <c r="TXZ85"/>
      <c r="TYA85"/>
      <c r="TYB85"/>
      <c r="TYC85"/>
      <c r="TYD85"/>
      <c r="TYE85"/>
      <c r="TYF85"/>
      <c r="TYG85"/>
      <c r="TYH85"/>
      <c r="TYI85"/>
      <c r="TYJ85"/>
      <c r="TYK85"/>
      <c r="TYL85"/>
      <c r="TYM85"/>
      <c r="TYN85"/>
      <c r="TYO85"/>
      <c r="TYP85"/>
      <c r="TYQ85"/>
      <c r="TYR85"/>
      <c r="TYS85"/>
      <c r="TYT85"/>
      <c r="TYU85"/>
      <c r="TYV85"/>
      <c r="TYW85"/>
      <c r="TYX85"/>
      <c r="TYY85"/>
      <c r="TYZ85"/>
      <c r="TZA85"/>
      <c r="TZB85"/>
      <c r="TZC85"/>
      <c r="TZD85"/>
      <c r="TZE85"/>
      <c r="TZF85"/>
      <c r="TZG85"/>
      <c r="TZH85"/>
      <c r="TZI85"/>
      <c r="TZJ85"/>
      <c r="TZK85"/>
      <c r="TZL85"/>
      <c r="TZM85"/>
      <c r="TZN85"/>
      <c r="TZO85"/>
      <c r="TZP85"/>
      <c r="TZQ85"/>
      <c r="TZR85"/>
      <c r="TZS85"/>
      <c r="TZT85"/>
      <c r="TZU85"/>
      <c r="TZV85"/>
      <c r="TZW85"/>
      <c r="TZX85"/>
      <c r="TZY85"/>
      <c r="TZZ85"/>
      <c r="UAA85"/>
      <c r="UAB85"/>
      <c r="UAC85"/>
      <c r="UAD85"/>
      <c r="UAE85"/>
      <c r="UAF85"/>
      <c r="UAG85"/>
      <c r="UAH85"/>
      <c r="UAI85"/>
      <c r="UAJ85"/>
      <c r="UAK85"/>
      <c r="UAL85"/>
      <c r="UAM85"/>
      <c r="UAN85"/>
      <c r="UAO85"/>
      <c r="UAP85"/>
      <c r="UAQ85"/>
      <c r="UAR85"/>
      <c r="UAS85"/>
      <c r="UAT85"/>
      <c r="UAU85"/>
      <c r="UAV85"/>
      <c r="UAW85"/>
      <c r="UAX85"/>
      <c r="UAY85"/>
      <c r="UAZ85"/>
      <c r="UBA85"/>
      <c r="UBB85"/>
      <c r="UBC85"/>
      <c r="UBD85"/>
      <c r="UBE85"/>
      <c r="UBF85"/>
      <c r="UBG85"/>
      <c r="UBH85"/>
      <c r="UBI85"/>
      <c r="UBJ85"/>
      <c r="UBK85"/>
      <c r="UBL85"/>
      <c r="UBM85"/>
      <c r="UBN85"/>
      <c r="UBO85"/>
      <c r="UBP85"/>
      <c r="UBQ85"/>
      <c r="UBR85"/>
      <c r="UBS85"/>
      <c r="UBT85"/>
      <c r="UBU85"/>
      <c r="UBV85"/>
      <c r="UBW85"/>
      <c r="UBX85"/>
      <c r="UBY85"/>
      <c r="UBZ85"/>
      <c r="UCA85"/>
      <c r="UCB85"/>
      <c r="UCC85"/>
      <c r="UCD85"/>
      <c r="UCE85"/>
      <c r="UCF85"/>
      <c r="UCG85"/>
      <c r="UCH85"/>
      <c r="UCI85"/>
      <c r="UCJ85"/>
      <c r="UCK85"/>
      <c r="UCL85"/>
      <c r="UCM85"/>
      <c r="UCN85"/>
      <c r="UCO85"/>
      <c r="UCP85"/>
      <c r="UCQ85"/>
      <c r="UCR85"/>
      <c r="UCS85"/>
      <c r="UCT85"/>
      <c r="UCU85"/>
      <c r="UCV85"/>
      <c r="UCW85"/>
      <c r="UCX85"/>
      <c r="UCY85"/>
      <c r="UCZ85"/>
      <c r="UDA85"/>
      <c r="UDB85"/>
      <c r="UDC85"/>
      <c r="UDD85"/>
      <c r="UDE85"/>
      <c r="UDF85"/>
      <c r="UDG85"/>
      <c r="UDH85"/>
      <c r="UDI85"/>
      <c r="UDJ85"/>
      <c r="UDK85"/>
      <c r="UDL85"/>
      <c r="UDM85"/>
      <c r="UDN85"/>
      <c r="UDO85"/>
      <c r="UDP85"/>
      <c r="UDQ85"/>
      <c r="UDR85"/>
      <c r="UDS85"/>
      <c r="UDT85"/>
      <c r="UDU85"/>
      <c r="UDV85"/>
      <c r="UDW85"/>
      <c r="UDX85"/>
      <c r="UDY85"/>
      <c r="UDZ85"/>
      <c r="UEA85"/>
      <c r="UEB85"/>
      <c r="UEC85"/>
      <c r="UED85"/>
      <c r="UEE85"/>
      <c r="UEF85"/>
      <c r="UEG85"/>
      <c r="UEH85"/>
      <c r="UEI85"/>
      <c r="UEJ85"/>
      <c r="UEK85"/>
      <c r="UEL85"/>
      <c r="UEM85"/>
      <c r="UEN85"/>
      <c r="UEO85"/>
      <c r="UEP85"/>
      <c r="UEQ85"/>
      <c r="UER85"/>
      <c r="UES85"/>
      <c r="UET85"/>
      <c r="UEU85"/>
      <c r="UEV85"/>
      <c r="UEW85"/>
      <c r="UEX85"/>
      <c r="UEY85"/>
      <c r="UEZ85"/>
      <c r="UFA85"/>
      <c r="UFB85"/>
      <c r="UFC85"/>
      <c r="UFD85"/>
      <c r="UFE85"/>
      <c r="UFF85"/>
      <c r="UFG85"/>
      <c r="UFH85"/>
      <c r="UFI85"/>
      <c r="UFJ85"/>
      <c r="UFK85"/>
      <c r="UFL85"/>
      <c r="UFM85"/>
      <c r="UFN85"/>
      <c r="UFO85"/>
      <c r="UFP85"/>
      <c r="UFQ85"/>
      <c r="UFR85"/>
      <c r="UFS85"/>
      <c r="UFT85"/>
      <c r="UFU85"/>
      <c r="UFV85"/>
      <c r="UFW85"/>
      <c r="UFX85"/>
      <c r="UFY85"/>
      <c r="UFZ85"/>
      <c r="UGA85"/>
      <c r="UGB85"/>
      <c r="UGC85"/>
      <c r="UGD85"/>
      <c r="UGE85"/>
      <c r="UGF85"/>
      <c r="UGG85"/>
      <c r="UGH85"/>
      <c r="UGI85"/>
      <c r="UGJ85"/>
      <c r="UGK85"/>
      <c r="UGL85"/>
      <c r="UGM85"/>
      <c r="UGN85"/>
      <c r="UGO85"/>
      <c r="UGP85"/>
      <c r="UGQ85"/>
      <c r="UGR85"/>
      <c r="UGS85"/>
      <c r="UGT85"/>
      <c r="UGU85"/>
      <c r="UGV85"/>
      <c r="UGW85"/>
      <c r="UGX85"/>
      <c r="UGY85"/>
      <c r="UGZ85"/>
      <c r="UHA85"/>
      <c r="UHB85"/>
      <c r="UHC85"/>
      <c r="UHD85"/>
      <c r="UHE85"/>
      <c r="UHF85"/>
      <c r="UHG85"/>
      <c r="UHH85"/>
      <c r="UHI85"/>
      <c r="UHJ85"/>
      <c r="UHK85"/>
      <c r="UHL85"/>
      <c r="UHM85"/>
      <c r="UHN85"/>
      <c r="UHO85"/>
      <c r="UHP85"/>
      <c r="UHQ85"/>
      <c r="UHR85"/>
      <c r="UHS85"/>
      <c r="UHT85"/>
      <c r="UHU85"/>
      <c r="UHV85"/>
      <c r="UHW85"/>
      <c r="UHX85"/>
      <c r="UHY85"/>
      <c r="UHZ85"/>
      <c r="UIA85"/>
      <c r="UIB85"/>
      <c r="UIC85"/>
      <c r="UID85"/>
      <c r="UIE85"/>
      <c r="UIF85"/>
      <c r="UIG85"/>
      <c r="UIH85"/>
      <c r="UII85"/>
      <c r="UIJ85"/>
      <c r="UIK85"/>
      <c r="UIL85"/>
      <c r="UIM85"/>
      <c r="UIN85"/>
      <c r="UIO85"/>
      <c r="UIP85"/>
      <c r="UIQ85"/>
      <c r="UIR85"/>
      <c r="UIS85"/>
      <c r="UIT85"/>
      <c r="UIU85"/>
      <c r="UIV85"/>
      <c r="UIW85"/>
      <c r="UIX85"/>
      <c r="UIY85"/>
      <c r="UIZ85"/>
      <c r="UJA85"/>
      <c r="UJB85"/>
      <c r="UJC85"/>
      <c r="UJD85"/>
      <c r="UJE85"/>
      <c r="UJF85"/>
      <c r="UJG85"/>
      <c r="UJH85"/>
      <c r="UJI85"/>
      <c r="UJJ85"/>
      <c r="UJK85"/>
      <c r="UJL85"/>
      <c r="UJM85"/>
      <c r="UJN85"/>
      <c r="UJO85"/>
      <c r="UJP85"/>
      <c r="UJQ85"/>
      <c r="UJR85"/>
      <c r="UJS85"/>
      <c r="UJT85"/>
      <c r="UJU85"/>
      <c r="UJV85"/>
      <c r="UJW85"/>
      <c r="UJX85"/>
      <c r="UJY85"/>
      <c r="UJZ85"/>
      <c r="UKA85"/>
      <c r="UKB85"/>
      <c r="UKC85"/>
      <c r="UKD85"/>
      <c r="UKE85"/>
      <c r="UKF85"/>
      <c r="UKG85"/>
      <c r="UKH85"/>
      <c r="UKI85"/>
      <c r="UKJ85"/>
      <c r="UKK85"/>
      <c r="UKL85"/>
      <c r="UKM85"/>
      <c r="UKN85"/>
      <c r="UKO85"/>
      <c r="UKP85"/>
      <c r="UKQ85"/>
      <c r="UKR85"/>
      <c r="UKS85"/>
      <c r="UKT85"/>
      <c r="UKU85"/>
      <c r="UKV85"/>
      <c r="UKW85"/>
      <c r="UKX85"/>
      <c r="UKY85"/>
      <c r="UKZ85"/>
      <c r="ULA85"/>
      <c r="ULB85"/>
      <c r="ULC85"/>
      <c r="ULD85"/>
      <c r="ULE85"/>
      <c r="ULF85"/>
      <c r="ULG85"/>
      <c r="ULH85"/>
      <c r="ULI85"/>
      <c r="ULJ85"/>
      <c r="ULK85"/>
      <c r="ULL85"/>
      <c r="ULM85"/>
      <c r="ULN85"/>
      <c r="ULO85"/>
      <c r="ULP85"/>
      <c r="ULQ85"/>
      <c r="ULR85"/>
      <c r="ULS85"/>
      <c r="ULT85"/>
      <c r="ULU85"/>
      <c r="ULV85"/>
      <c r="ULW85"/>
      <c r="ULX85"/>
      <c r="ULY85"/>
      <c r="ULZ85"/>
      <c r="UMA85"/>
      <c r="UMB85"/>
      <c r="UMC85"/>
      <c r="UMD85"/>
      <c r="UME85"/>
      <c r="UMF85"/>
      <c r="UMG85"/>
      <c r="UMH85"/>
      <c r="UMI85"/>
      <c r="UMJ85"/>
      <c r="UMK85"/>
      <c r="UML85"/>
      <c r="UMM85"/>
      <c r="UMN85"/>
      <c r="UMO85"/>
      <c r="UMP85"/>
      <c r="UMQ85"/>
      <c r="UMR85"/>
      <c r="UMS85"/>
      <c r="UMT85"/>
      <c r="UMU85"/>
      <c r="UMV85"/>
      <c r="UMW85"/>
      <c r="UMX85"/>
      <c r="UMY85"/>
      <c r="UMZ85"/>
      <c r="UNA85"/>
      <c r="UNB85"/>
      <c r="UNC85"/>
      <c r="UND85"/>
      <c r="UNE85"/>
      <c r="UNF85"/>
      <c r="UNG85"/>
      <c r="UNH85"/>
      <c r="UNI85"/>
      <c r="UNJ85"/>
      <c r="UNK85"/>
      <c r="UNL85"/>
      <c r="UNM85"/>
      <c r="UNN85"/>
      <c r="UNO85"/>
      <c r="UNP85"/>
      <c r="UNQ85"/>
      <c r="UNR85"/>
      <c r="UNS85"/>
      <c r="UNT85"/>
      <c r="UNU85"/>
      <c r="UNV85"/>
      <c r="UNW85"/>
      <c r="UNX85"/>
      <c r="UNY85"/>
      <c r="UNZ85"/>
      <c r="UOA85"/>
      <c r="UOB85"/>
      <c r="UOC85"/>
      <c r="UOD85"/>
      <c r="UOE85"/>
      <c r="UOF85"/>
      <c r="UOG85"/>
      <c r="UOH85"/>
      <c r="UOI85"/>
      <c r="UOJ85"/>
      <c r="UOK85"/>
      <c r="UOL85"/>
      <c r="UOM85"/>
      <c r="UON85"/>
      <c r="UOO85"/>
      <c r="UOP85"/>
      <c r="UOQ85"/>
      <c r="UOR85"/>
      <c r="UOS85"/>
      <c r="UOT85"/>
      <c r="UOU85"/>
      <c r="UOV85"/>
      <c r="UOW85"/>
      <c r="UOX85"/>
      <c r="UOY85"/>
      <c r="UOZ85"/>
      <c r="UPA85"/>
      <c r="UPB85"/>
      <c r="UPC85"/>
      <c r="UPD85"/>
      <c r="UPE85"/>
      <c r="UPF85"/>
      <c r="UPG85"/>
      <c r="UPH85"/>
      <c r="UPI85"/>
      <c r="UPJ85"/>
      <c r="UPK85"/>
      <c r="UPL85"/>
      <c r="UPM85"/>
      <c r="UPN85"/>
      <c r="UPO85"/>
      <c r="UPP85"/>
      <c r="UPQ85"/>
      <c r="UPR85"/>
      <c r="UPS85"/>
      <c r="UPT85"/>
      <c r="UPU85"/>
      <c r="UPV85"/>
      <c r="UPW85"/>
      <c r="UPX85"/>
      <c r="UPY85"/>
      <c r="UPZ85"/>
      <c r="UQA85"/>
      <c r="UQB85"/>
      <c r="UQC85"/>
      <c r="UQD85"/>
      <c r="UQE85"/>
      <c r="UQF85"/>
      <c r="UQG85"/>
      <c r="UQH85"/>
      <c r="UQI85"/>
      <c r="UQJ85"/>
      <c r="UQK85"/>
      <c r="UQL85"/>
      <c r="UQM85"/>
      <c r="UQN85"/>
      <c r="UQO85"/>
      <c r="UQP85"/>
      <c r="UQQ85"/>
      <c r="UQR85"/>
      <c r="UQS85"/>
      <c r="UQT85"/>
      <c r="UQU85"/>
      <c r="UQV85"/>
      <c r="UQW85"/>
      <c r="UQX85"/>
      <c r="UQY85"/>
      <c r="UQZ85"/>
      <c r="URA85"/>
      <c r="URB85"/>
      <c r="URC85"/>
      <c r="URD85"/>
      <c r="URE85"/>
      <c r="URF85"/>
      <c r="URG85"/>
      <c r="URH85"/>
      <c r="URI85"/>
      <c r="URJ85"/>
      <c r="URK85"/>
      <c r="URL85"/>
      <c r="URM85"/>
      <c r="URN85"/>
      <c r="URO85"/>
      <c r="URP85"/>
      <c r="URQ85"/>
      <c r="URR85"/>
      <c r="URS85"/>
      <c r="URT85"/>
      <c r="URU85"/>
      <c r="URV85"/>
      <c r="URW85"/>
      <c r="URX85"/>
      <c r="URY85"/>
      <c r="URZ85"/>
      <c r="USA85"/>
      <c r="USB85"/>
      <c r="USC85"/>
      <c r="USD85"/>
      <c r="USE85"/>
      <c r="USF85"/>
      <c r="USG85"/>
      <c r="USH85"/>
      <c r="USI85"/>
      <c r="USJ85"/>
      <c r="USK85"/>
      <c r="USL85"/>
      <c r="USM85"/>
      <c r="USN85"/>
      <c r="USO85"/>
      <c r="USP85"/>
      <c r="USQ85"/>
      <c r="USR85"/>
      <c r="USS85"/>
      <c r="UST85"/>
      <c r="USU85"/>
      <c r="USV85"/>
      <c r="USW85"/>
      <c r="USX85"/>
      <c r="USY85"/>
      <c r="USZ85"/>
      <c r="UTA85"/>
      <c r="UTB85"/>
      <c r="UTC85"/>
      <c r="UTD85"/>
      <c r="UTE85"/>
      <c r="UTF85"/>
      <c r="UTG85"/>
      <c r="UTH85"/>
      <c r="UTI85"/>
      <c r="UTJ85"/>
      <c r="UTK85"/>
      <c r="UTL85"/>
      <c r="UTM85"/>
      <c r="UTN85"/>
      <c r="UTO85"/>
      <c r="UTP85"/>
      <c r="UTQ85"/>
      <c r="UTR85"/>
      <c r="UTS85"/>
      <c r="UTT85"/>
      <c r="UTU85"/>
      <c r="UTV85"/>
      <c r="UTW85"/>
      <c r="UTX85"/>
      <c r="UTY85"/>
      <c r="UTZ85"/>
      <c r="UUA85"/>
      <c r="UUB85"/>
      <c r="UUC85"/>
      <c r="UUD85"/>
      <c r="UUE85"/>
      <c r="UUF85"/>
      <c r="UUG85"/>
      <c r="UUH85"/>
      <c r="UUI85"/>
      <c r="UUJ85"/>
      <c r="UUK85"/>
      <c r="UUL85"/>
      <c r="UUM85"/>
      <c r="UUN85"/>
      <c r="UUO85"/>
      <c r="UUP85"/>
      <c r="UUQ85"/>
      <c r="UUR85"/>
      <c r="UUS85"/>
      <c r="UUT85"/>
      <c r="UUU85"/>
      <c r="UUV85"/>
      <c r="UUW85"/>
      <c r="UUX85"/>
      <c r="UUY85"/>
      <c r="UUZ85"/>
      <c r="UVA85"/>
      <c r="UVB85"/>
      <c r="UVC85"/>
      <c r="UVD85"/>
      <c r="UVE85"/>
      <c r="UVF85"/>
      <c r="UVG85"/>
      <c r="UVH85"/>
      <c r="UVI85"/>
      <c r="UVJ85"/>
      <c r="UVK85"/>
      <c r="UVL85"/>
      <c r="UVM85"/>
      <c r="UVN85"/>
      <c r="UVO85"/>
      <c r="UVP85"/>
      <c r="UVQ85"/>
      <c r="UVR85"/>
      <c r="UVS85"/>
      <c r="UVT85"/>
      <c r="UVU85"/>
      <c r="UVV85"/>
      <c r="UVW85"/>
      <c r="UVX85"/>
      <c r="UVY85"/>
      <c r="UVZ85"/>
      <c r="UWA85"/>
      <c r="UWB85"/>
      <c r="UWC85"/>
      <c r="UWD85"/>
      <c r="UWE85"/>
      <c r="UWF85"/>
      <c r="UWG85"/>
      <c r="UWH85"/>
      <c r="UWI85"/>
      <c r="UWJ85"/>
      <c r="UWK85"/>
      <c r="UWL85"/>
      <c r="UWM85"/>
      <c r="UWN85"/>
      <c r="UWO85"/>
      <c r="UWP85"/>
      <c r="UWQ85"/>
      <c r="UWR85"/>
      <c r="UWS85"/>
      <c r="UWT85"/>
      <c r="UWU85"/>
      <c r="UWV85"/>
      <c r="UWW85"/>
      <c r="UWX85"/>
      <c r="UWY85"/>
      <c r="UWZ85"/>
      <c r="UXA85"/>
      <c r="UXB85"/>
      <c r="UXC85"/>
      <c r="UXD85"/>
      <c r="UXE85"/>
      <c r="UXF85"/>
      <c r="UXG85"/>
      <c r="UXH85"/>
      <c r="UXI85"/>
      <c r="UXJ85"/>
      <c r="UXK85"/>
      <c r="UXL85"/>
      <c r="UXM85"/>
      <c r="UXN85"/>
      <c r="UXO85"/>
      <c r="UXP85"/>
      <c r="UXQ85"/>
      <c r="UXR85"/>
      <c r="UXS85"/>
      <c r="UXT85"/>
      <c r="UXU85"/>
      <c r="UXV85"/>
      <c r="UXW85"/>
      <c r="UXX85"/>
      <c r="UXY85"/>
      <c r="UXZ85"/>
      <c r="UYA85"/>
      <c r="UYB85"/>
      <c r="UYC85"/>
      <c r="UYD85"/>
      <c r="UYE85"/>
      <c r="UYF85"/>
      <c r="UYG85"/>
      <c r="UYH85"/>
      <c r="UYI85"/>
      <c r="UYJ85"/>
      <c r="UYK85"/>
      <c r="UYL85"/>
      <c r="UYM85"/>
      <c r="UYN85"/>
      <c r="UYO85"/>
      <c r="UYP85"/>
      <c r="UYQ85"/>
      <c r="UYR85"/>
      <c r="UYS85"/>
      <c r="UYT85"/>
      <c r="UYU85"/>
      <c r="UYV85"/>
      <c r="UYW85"/>
      <c r="UYX85"/>
      <c r="UYY85"/>
      <c r="UYZ85"/>
      <c r="UZA85"/>
      <c r="UZB85"/>
      <c r="UZC85"/>
      <c r="UZD85"/>
      <c r="UZE85"/>
      <c r="UZF85"/>
      <c r="UZG85"/>
      <c r="UZH85"/>
      <c r="UZI85"/>
      <c r="UZJ85"/>
      <c r="UZK85"/>
      <c r="UZL85"/>
      <c r="UZM85"/>
      <c r="UZN85"/>
      <c r="UZO85"/>
      <c r="UZP85"/>
      <c r="UZQ85"/>
      <c r="UZR85"/>
      <c r="UZS85"/>
      <c r="UZT85"/>
      <c r="UZU85"/>
      <c r="UZV85"/>
      <c r="UZW85"/>
      <c r="UZX85"/>
      <c r="UZY85"/>
      <c r="UZZ85"/>
      <c r="VAA85"/>
      <c r="VAB85"/>
      <c r="VAC85"/>
      <c r="VAD85"/>
      <c r="VAE85"/>
      <c r="VAF85"/>
      <c r="VAG85"/>
      <c r="VAH85"/>
      <c r="VAI85"/>
      <c r="VAJ85"/>
      <c r="VAK85"/>
      <c r="VAL85"/>
      <c r="VAM85"/>
      <c r="VAN85"/>
      <c r="VAO85"/>
      <c r="VAP85"/>
      <c r="VAQ85"/>
      <c r="VAR85"/>
      <c r="VAS85"/>
      <c r="VAT85"/>
      <c r="VAU85"/>
      <c r="VAV85"/>
      <c r="VAW85"/>
      <c r="VAX85"/>
      <c r="VAY85"/>
      <c r="VAZ85"/>
      <c r="VBA85"/>
      <c r="VBB85"/>
      <c r="VBC85"/>
      <c r="VBD85"/>
      <c r="VBE85"/>
      <c r="VBF85"/>
      <c r="VBG85"/>
      <c r="VBH85"/>
      <c r="VBI85"/>
      <c r="VBJ85"/>
      <c r="VBK85"/>
      <c r="VBL85"/>
      <c r="VBM85"/>
      <c r="VBN85"/>
      <c r="VBO85"/>
      <c r="VBP85"/>
      <c r="VBQ85"/>
      <c r="VBR85"/>
      <c r="VBS85"/>
      <c r="VBT85"/>
      <c r="VBU85"/>
      <c r="VBV85"/>
      <c r="VBW85"/>
      <c r="VBX85"/>
      <c r="VBY85"/>
      <c r="VBZ85"/>
      <c r="VCA85"/>
      <c r="VCB85"/>
      <c r="VCC85"/>
      <c r="VCD85"/>
      <c r="VCE85"/>
      <c r="VCF85"/>
      <c r="VCG85"/>
      <c r="VCH85"/>
      <c r="VCI85"/>
      <c r="VCJ85"/>
      <c r="VCK85"/>
      <c r="VCL85"/>
      <c r="VCM85"/>
      <c r="VCN85"/>
      <c r="VCO85"/>
      <c r="VCP85"/>
      <c r="VCQ85"/>
      <c r="VCR85"/>
      <c r="VCS85"/>
      <c r="VCT85"/>
      <c r="VCU85"/>
      <c r="VCV85"/>
      <c r="VCW85"/>
      <c r="VCX85"/>
      <c r="VCY85"/>
      <c r="VCZ85"/>
      <c r="VDA85"/>
      <c r="VDB85"/>
      <c r="VDC85"/>
      <c r="VDD85"/>
      <c r="VDE85"/>
      <c r="VDF85"/>
      <c r="VDG85"/>
      <c r="VDH85"/>
      <c r="VDI85"/>
      <c r="VDJ85"/>
      <c r="VDK85"/>
      <c r="VDL85"/>
      <c r="VDM85"/>
      <c r="VDN85"/>
      <c r="VDO85"/>
      <c r="VDP85"/>
      <c r="VDQ85"/>
      <c r="VDR85"/>
      <c r="VDS85"/>
      <c r="VDT85"/>
      <c r="VDU85"/>
      <c r="VDV85"/>
      <c r="VDW85"/>
      <c r="VDX85"/>
      <c r="VDY85"/>
      <c r="VDZ85"/>
      <c r="VEA85"/>
      <c r="VEB85"/>
      <c r="VEC85"/>
      <c r="VED85"/>
      <c r="VEE85"/>
      <c r="VEF85"/>
      <c r="VEG85"/>
      <c r="VEH85"/>
      <c r="VEI85"/>
      <c r="VEJ85"/>
      <c r="VEK85"/>
      <c r="VEL85"/>
      <c r="VEM85"/>
      <c r="VEN85"/>
      <c r="VEO85"/>
      <c r="VEP85"/>
      <c r="VEQ85"/>
      <c r="VER85"/>
      <c r="VES85"/>
      <c r="VET85"/>
      <c r="VEU85"/>
      <c r="VEV85"/>
      <c r="VEW85"/>
      <c r="VEX85"/>
      <c r="VEY85"/>
      <c r="VEZ85"/>
      <c r="VFA85"/>
      <c r="VFB85"/>
      <c r="VFC85"/>
      <c r="VFD85"/>
      <c r="VFE85"/>
      <c r="VFF85"/>
      <c r="VFG85"/>
      <c r="VFH85"/>
      <c r="VFI85"/>
      <c r="VFJ85"/>
      <c r="VFK85"/>
      <c r="VFL85"/>
      <c r="VFM85"/>
      <c r="VFN85"/>
      <c r="VFO85"/>
      <c r="VFP85"/>
      <c r="VFQ85"/>
      <c r="VFR85"/>
      <c r="VFS85"/>
      <c r="VFT85"/>
      <c r="VFU85"/>
      <c r="VFV85"/>
      <c r="VFW85"/>
      <c r="VFX85"/>
      <c r="VFY85"/>
      <c r="VFZ85"/>
      <c r="VGA85"/>
      <c r="VGB85"/>
      <c r="VGC85"/>
      <c r="VGD85"/>
      <c r="VGE85"/>
      <c r="VGF85"/>
      <c r="VGG85"/>
      <c r="VGH85"/>
      <c r="VGI85"/>
      <c r="VGJ85"/>
      <c r="VGK85"/>
      <c r="VGL85"/>
      <c r="VGM85"/>
      <c r="VGN85"/>
      <c r="VGO85"/>
      <c r="VGP85"/>
      <c r="VGQ85"/>
      <c r="VGR85"/>
      <c r="VGS85"/>
      <c r="VGT85"/>
      <c r="VGU85"/>
      <c r="VGV85"/>
      <c r="VGW85"/>
      <c r="VGX85"/>
      <c r="VGY85"/>
      <c r="VGZ85"/>
      <c r="VHA85"/>
      <c r="VHB85"/>
      <c r="VHC85"/>
      <c r="VHD85"/>
      <c r="VHE85"/>
      <c r="VHF85"/>
      <c r="VHG85"/>
      <c r="VHH85"/>
      <c r="VHI85"/>
      <c r="VHJ85"/>
      <c r="VHK85"/>
      <c r="VHL85"/>
      <c r="VHM85"/>
      <c r="VHN85"/>
      <c r="VHO85"/>
      <c r="VHP85"/>
      <c r="VHQ85"/>
      <c r="VHR85"/>
      <c r="VHS85"/>
      <c r="VHT85"/>
      <c r="VHU85"/>
      <c r="VHV85"/>
      <c r="VHW85"/>
      <c r="VHX85"/>
      <c r="VHY85"/>
      <c r="VHZ85"/>
      <c r="VIA85"/>
      <c r="VIB85"/>
      <c r="VIC85"/>
      <c r="VID85"/>
      <c r="VIE85"/>
      <c r="VIF85"/>
      <c r="VIG85"/>
      <c r="VIH85"/>
      <c r="VII85"/>
      <c r="VIJ85"/>
      <c r="VIK85"/>
      <c r="VIL85"/>
      <c r="VIM85"/>
      <c r="VIN85"/>
      <c r="VIO85"/>
      <c r="VIP85"/>
      <c r="VIQ85"/>
      <c r="VIR85"/>
      <c r="VIS85"/>
      <c r="VIT85"/>
      <c r="VIU85"/>
      <c r="VIV85"/>
      <c r="VIW85"/>
      <c r="VIX85"/>
      <c r="VIY85"/>
      <c r="VIZ85"/>
      <c r="VJA85"/>
      <c r="VJB85"/>
      <c r="VJC85"/>
      <c r="VJD85"/>
      <c r="VJE85"/>
      <c r="VJF85"/>
      <c r="VJG85"/>
      <c r="VJH85"/>
      <c r="VJI85"/>
      <c r="VJJ85"/>
      <c r="VJK85"/>
      <c r="VJL85"/>
      <c r="VJM85"/>
      <c r="VJN85"/>
      <c r="VJO85"/>
      <c r="VJP85"/>
      <c r="VJQ85"/>
      <c r="VJR85"/>
      <c r="VJS85"/>
      <c r="VJT85"/>
      <c r="VJU85"/>
      <c r="VJV85"/>
      <c r="VJW85"/>
      <c r="VJX85"/>
      <c r="VJY85"/>
      <c r="VJZ85"/>
      <c r="VKA85"/>
      <c r="VKB85"/>
      <c r="VKC85"/>
      <c r="VKD85"/>
      <c r="VKE85"/>
      <c r="VKF85"/>
      <c r="VKG85"/>
      <c r="VKH85"/>
      <c r="VKI85"/>
      <c r="VKJ85"/>
      <c r="VKK85"/>
      <c r="VKL85"/>
      <c r="VKM85"/>
      <c r="VKN85"/>
      <c r="VKO85"/>
      <c r="VKP85"/>
      <c r="VKQ85"/>
      <c r="VKR85"/>
      <c r="VKS85"/>
      <c r="VKT85"/>
      <c r="VKU85"/>
      <c r="VKV85"/>
      <c r="VKW85"/>
      <c r="VKX85"/>
      <c r="VKY85"/>
      <c r="VKZ85"/>
      <c r="VLA85"/>
      <c r="VLB85"/>
      <c r="VLC85"/>
      <c r="VLD85"/>
      <c r="VLE85"/>
      <c r="VLF85"/>
      <c r="VLG85"/>
      <c r="VLH85"/>
      <c r="VLI85"/>
      <c r="VLJ85"/>
      <c r="VLK85"/>
      <c r="VLL85"/>
      <c r="VLM85"/>
      <c r="VLN85"/>
      <c r="VLO85"/>
      <c r="VLP85"/>
      <c r="VLQ85"/>
      <c r="VLR85"/>
      <c r="VLS85"/>
      <c r="VLT85"/>
      <c r="VLU85"/>
      <c r="VLV85"/>
      <c r="VLW85"/>
      <c r="VLX85"/>
      <c r="VLY85"/>
      <c r="VLZ85"/>
      <c r="VMA85"/>
      <c r="VMB85"/>
      <c r="VMC85"/>
      <c r="VMD85"/>
      <c r="VME85"/>
      <c r="VMF85"/>
      <c r="VMG85"/>
      <c r="VMH85"/>
      <c r="VMI85"/>
      <c r="VMJ85"/>
      <c r="VMK85"/>
      <c r="VML85"/>
      <c r="VMM85"/>
      <c r="VMN85"/>
      <c r="VMO85"/>
      <c r="VMP85"/>
      <c r="VMQ85"/>
      <c r="VMR85"/>
      <c r="VMS85"/>
      <c r="VMT85"/>
      <c r="VMU85"/>
      <c r="VMV85"/>
      <c r="VMW85"/>
      <c r="VMX85"/>
      <c r="VMY85"/>
      <c r="VMZ85"/>
      <c r="VNA85"/>
      <c r="VNB85"/>
      <c r="VNC85"/>
      <c r="VND85"/>
      <c r="VNE85"/>
      <c r="VNF85"/>
      <c r="VNG85"/>
      <c r="VNH85"/>
      <c r="VNI85"/>
      <c r="VNJ85"/>
      <c r="VNK85"/>
      <c r="VNL85"/>
      <c r="VNM85"/>
      <c r="VNN85"/>
      <c r="VNO85"/>
      <c r="VNP85"/>
      <c r="VNQ85"/>
      <c r="VNR85"/>
      <c r="VNS85"/>
      <c r="VNT85"/>
      <c r="VNU85"/>
      <c r="VNV85"/>
      <c r="VNW85"/>
      <c r="VNX85"/>
      <c r="VNY85"/>
      <c r="VNZ85"/>
      <c r="VOA85"/>
      <c r="VOB85"/>
      <c r="VOC85"/>
      <c r="VOD85"/>
      <c r="VOE85"/>
      <c r="VOF85"/>
      <c r="VOG85"/>
      <c r="VOH85"/>
      <c r="VOI85"/>
      <c r="VOJ85"/>
      <c r="VOK85"/>
      <c r="VOL85"/>
      <c r="VOM85"/>
      <c r="VON85"/>
      <c r="VOO85"/>
      <c r="VOP85"/>
      <c r="VOQ85"/>
      <c r="VOR85"/>
      <c r="VOS85"/>
      <c r="VOT85"/>
      <c r="VOU85"/>
      <c r="VOV85"/>
      <c r="VOW85"/>
      <c r="VOX85"/>
      <c r="VOY85"/>
      <c r="VOZ85"/>
      <c r="VPA85"/>
      <c r="VPB85"/>
      <c r="VPC85"/>
      <c r="VPD85"/>
      <c r="VPE85"/>
      <c r="VPF85"/>
      <c r="VPG85"/>
      <c r="VPH85"/>
      <c r="VPI85"/>
      <c r="VPJ85"/>
      <c r="VPK85"/>
      <c r="VPL85"/>
      <c r="VPM85"/>
      <c r="VPN85"/>
      <c r="VPO85"/>
      <c r="VPP85"/>
      <c r="VPQ85"/>
      <c r="VPR85"/>
      <c r="VPS85"/>
      <c r="VPT85"/>
      <c r="VPU85"/>
      <c r="VPV85"/>
      <c r="VPW85"/>
      <c r="VPX85"/>
      <c r="VPY85"/>
      <c r="VPZ85"/>
      <c r="VQA85"/>
      <c r="VQB85"/>
      <c r="VQC85"/>
      <c r="VQD85"/>
      <c r="VQE85"/>
      <c r="VQF85"/>
      <c r="VQG85"/>
      <c r="VQH85"/>
      <c r="VQI85"/>
      <c r="VQJ85"/>
      <c r="VQK85"/>
      <c r="VQL85"/>
      <c r="VQM85"/>
      <c r="VQN85"/>
      <c r="VQO85"/>
      <c r="VQP85"/>
      <c r="VQQ85"/>
      <c r="VQR85"/>
      <c r="VQS85"/>
      <c r="VQT85"/>
      <c r="VQU85"/>
      <c r="VQV85"/>
      <c r="VQW85"/>
      <c r="VQX85"/>
      <c r="VQY85"/>
      <c r="VQZ85"/>
      <c r="VRA85"/>
      <c r="VRB85"/>
      <c r="VRC85"/>
      <c r="VRD85"/>
      <c r="VRE85"/>
      <c r="VRF85"/>
      <c r="VRG85"/>
      <c r="VRH85"/>
      <c r="VRI85"/>
      <c r="VRJ85"/>
      <c r="VRK85"/>
      <c r="VRL85"/>
      <c r="VRM85"/>
      <c r="VRN85"/>
      <c r="VRO85"/>
      <c r="VRP85"/>
      <c r="VRQ85"/>
      <c r="VRR85"/>
      <c r="VRS85"/>
      <c r="VRT85"/>
      <c r="VRU85"/>
      <c r="VRV85"/>
      <c r="VRW85"/>
      <c r="VRX85"/>
      <c r="VRY85"/>
      <c r="VRZ85"/>
      <c r="VSA85"/>
      <c r="VSB85"/>
      <c r="VSC85"/>
      <c r="VSD85"/>
      <c r="VSE85"/>
      <c r="VSF85"/>
      <c r="VSG85"/>
      <c r="VSH85"/>
      <c r="VSI85"/>
      <c r="VSJ85"/>
      <c r="VSK85"/>
      <c r="VSL85"/>
      <c r="VSM85"/>
      <c r="VSN85"/>
      <c r="VSO85"/>
      <c r="VSP85"/>
      <c r="VSQ85"/>
      <c r="VSR85"/>
      <c r="VSS85"/>
      <c r="VST85"/>
      <c r="VSU85"/>
      <c r="VSV85"/>
      <c r="VSW85"/>
      <c r="VSX85"/>
      <c r="VSY85"/>
      <c r="VSZ85"/>
      <c r="VTA85"/>
      <c r="VTB85"/>
      <c r="VTC85"/>
      <c r="VTD85"/>
      <c r="VTE85"/>
      <c r="VTF85"/>
      <c r="VTG85"/>
      <c r="VTH85"/>
      <c r="VTI85"/>
      <c r="VTJ85"/>
      <c r="VTK85"/>
      <c r="VTL85"/>
      <c r="VTM85"/>
      <c r="VTN85"/>
      <c r="VTO85"/>
      <c r="VTP85"/>
      <c r="VTQ85"/>
      <c r="VTR85"/>
      <c r="VTS85"/>
      <c r="VTT85"/>
      <c r="VTU85"/>
      <c r="VTV85"/>
      <c r="VTW85"/>
      <c r="VTX85"/>
      <c r="VTY85"/>
      <c r="VTZ85"/>
      <c r="VUA85"/>
      <c r="VUB85"/>
      <c r="VUC85"/>
      <c r="VUD85"/>
      <c r="VUE85"/>
      <c r="VUF85"/>
      <c r="VUG85"/>
      <c r="VUH85"/>
      <c r="VUI85"/>
      <c r="VUJ85"/>
      <c r="VUK85"/>
      <c r="VUL85"/>
      <c r="VUM85"/>
      <c r="VUN85"/>
      <c r="VUO85"/>
      <c r="VUP85"/>
      <c r="VUQ85"/>
      <c r="VUR85"/>
      <c r="VUS85"/>
      <c r="VUT85"/>
      <c r="VUU85"/>
      <c r="VUV85"/>
      <c r="VUW85"/>
      <c r="VUX85"/>
      <c r="VUY85"/>
      <c r="VUZ85"/>
      <c r="VVA85"/>
      <c r="VVB85"/>
      <c r="VVC85"/>
      <c r="VVD85"/>
      <c r="VVE85"/>
      <c r="VVF85"/>
      <c r="VVG85"/>
      <c r="VVH85"/>
      <c r="VVI85"/>
      <c r="VVJ85"/>
      <c r="VVK85"/>
      <c r="VVL85"/>
      <c r="VVM85"/>
      <c r="VVN85"/>
      <c r="VVO85"/>
      <c r="VVP85"/>
      <c r="VVQ85"/>
      <c r="VVR85"/>
      <c r="VVS85"/>
      <c r="VVT85"/>
      <c r="VVU85"/>
      <c r="VVV85"/>
      <c r="VVW85"/>
      <c r="VVX85"/>
      <c r="VVY85"/>
      <c r="VVZ85"/>
      <c r="VWA85"/>
      <c r="VWB85"/>
      <c r="VWC85"/>
      <c r="VWD85"/>
      <c r="VWE85"/>
      <c r="VWF85"/>
      <c r="VWG85"/>
      <c r="VWH85"/>
      <c r="VWI85"/>
      <c r="VWJ85"/>
      <c r="VWK85"/>
      <c r="VWL85"/>
      <c r="VWM85"/>
      <c r="VWN85"/>
      <c r="VWO85"/>
      <c r="VWP85"/>
      <c r="VWQ85"/>
      <c r="VWR85"/>
      <c r="VWS85"/>
      <c r="VWT85"/>
      <c r="VWU85"/>
      <c r="VWV85"/>
      <c r="VWW85"/>
      <c r="VWX85"/>
      <c r="VWY85"/>
      <c r="VWZ85"/>
      <c r="VXA85"/>
      <c r="VXB85"/>
      <c r="VXC85"/>
      <c r="VXD85"/>
      <c r="VXE85"/>
      <c r="VXF85"/>
      <c r="VXG85"/>
      <c r="VXH85"/>
      <c r="VXI85"/>
      <c r="VXJ85"/>
      <c r="VXK85"/>
      <c r="VXL85"/>
      <c r="VXM85"/>
      <c r="VXN85"/>
      <c r="VXO85"/>
      <c r="VXP85"/>
      <c r="VXQ85"/>
      <c r="VXR85"/>
      <c r="VXS85"/>
      <c r="VXT85"/>
      <c r="VXU85"/>
      <c r="VXV85"/>
      <c r="VXW85"/>
      <c r="VXX85"/>
      <c r="VXY85"/>
      <c r="VXZ85"/>
      <c r="VYA85"/>
      <c r="VYB85"/>
      <c r="VYC85"/>
      <c r="VYD85"/>
      <c r="VYE85"/>
      <c r="VYF85"/>
      <c r="VYG85"/>
      <c r="VYH85"/>
      <c r="VYI85"/>
      <c r="VYJ85"/>
      <c r="VYK85"/>
      <c r="VYL85"/>
      <c r="VYM85"/>
      <c r="VYN85"/>
      <c r="VYO85"/>
      <c r="VYP85"/>
      <c r="VYQ85"/>
      <c r="VYR85"/>
      <c r="VYS85"/>
      <c r="VYT85"/>
      <c r="VYU85"/>
      <c r="VYV85"/>
      <c r="VYW85"/>
      <c r="VYX85"/>
      <c r="VYY85"/>
      <c r="VYZ85"/>
      <c r="VZA85"/>
      <c r="VZB85"/>
      <c r="VZC85"/>
      <c r="VZD85"/>
      <c r="VZE85"/>
      <c r="VZF85"/>
      <c r="VZG85"/>
      <c r="VZH85"/>
      <c r="VZI85"/>
      <c r="VZJ85"/>
      <c r="VZK85"/>
      <c r="VZL85"/>
      <c r="VZM85"/>
      <c r="VZN85"/>
      <c r="VZO85"/>
      <c r="VZP85"/>
      <c r="VZQ85"/>
      <c r="VZR85"/>
      <c r="VZS85"/>
      <c r="VZT85"/>
      <c r="VZU85"/>
      <c r="VZV85"/>
      <c r="VZW85"/>
      <c r="VZX85"/>
      <c r="VZY85"/>
      <c r="VZZ85"/>
      <c r="WAA85"/>
      <c r="WAB85"/>
      <c r="WAC85"/>
      <c r="WAD85"/>
      <c r="WAE85"/>
      <c r="WAF85"/>
      <c r="WAG85"/>
      <c r="WAH85"/>
      <c r="WAI85"/>
      <c r="WAJ85"/>
      <c r="WAK85"/>
      <c r="WAL85"/>
      <c r="WAM85"/>
      <c r="WAN85"/>
      <c r="WAO85"/>
      <c r="WAP85"/>
      <c r="WAQ85"/>
      <c r="WAR85"/>
      <c r="WAS85"/>
      <c r="WAT85"/>
      <c r="WAU85"/>
      <c r="WAV85"/>
      <c r="WAW85"/>
      <c r="WAX85"/>
      <c r="WAY85"/>
      <c r="WAZ85"/>
      <c r="WBA85"/>
      <c r="WBB85"/>
      <c r="WBC85"/>
      <c r="WBD85"/>
      <c r="WBE85"/>
      <c r="WBF85"/>
      <c r="WBG85"/>
      <c r="WBH85"/>
      <c r="WBI85"/>
      <c r="WBJ85"/>
      <c r="WBK85"/>
      <c r="WBL85"/>
      <c r="WBM85"/>
      <c r="WBN85"/>
      <c r="WBO85"/>
      <c r="WBP85"/>
      <c r="WBQ85"/>
      <c r="WBR85"/>
      <c r="WBS85"/>
      <c r="WBT85"/>
      <c r="WBU85"/>
      <c r="WBV85"/>
      <c r="WBW85"/>
      <c r="WBX85"/>
      <c r="WBY85"/>
      <c r="WBZ85"/>
      <c r="WCA85"/>
      <c r="WCB85"/>
      <c r="WCC85"/>
      <c r="WCD85"/>
      <c r="WCE85"/>
      <c r="WCF85"/>
      <c r="WCG85"/>
      <c r="WCH85"/>
      <c r="WCI85"/>
      <c r="WCJ85"/>
      <c r="WCK85"/>
      <c r="WCL85"/>
      <c r="WCM85"/>
      <c r="WCN85"/>
      <c r="WCO85"/>
      <c r="WCP85"/>
      <c r="WCQ85"/>
      <c r="WCR85"/>
      <c r="WCS85"/>
      <c r="WCT85"/>
      <c r="WCU85"/>
      <c r="WCV85"/>
      <c r="WCW85"/>
      <c r="WCX85"/>
      <c r="WCY85"/>
      <c r="WCZ85"/>
      <c r="WDA85"/>
      <c r="WDB85"/>
      <c r="WDC85"/>
      <c r="WDD85"/>
      <c r="WDE85"/>
      <c r="WDF85"/>
      <c r="WDG85"/>
      <c r="WDH85"/>
      <c r="WDI85"/>
      <c r="WDJ85"/>
      <c r="WDK85"/>
      <c r="WDL85"/>
      <c r="WDM85"/>
      <c r="WDN85"/>
      <c r="WDO85"/>
      <c r="WDP85"/>
      <c r="WDQ85"/>
      <c r="WDR85"/>
      <c r="WDS85"/>
      <c r="WDT85"/>
      <c r="WDU85"/>
      <c r="WDV85"/>
      <c r="WDW85"/>
      <c r="WDX85"/>
      <c r="WDY85"/>
      <c r="WDZ85"/>
      <c r="WEA85"/>
      <c r="WEB85"/>
      <c r="WEC85"/>
      <c r="WED85"/>
      <c r="WEE85"/>
      <c r="WEF85"/>
      <c r="WEG85"/>
      <c r="WEH85"/>
      <c r="WEI85"/>
      <c r="WEJ85"/>
      <c r="WEK85"/>
      <c r="WEL85"/>
      <c r="WEM85"/>
      <c r="WEN85"/>
      <c r="WEO85"/>
      <c r="WEP85"/>
      <c r="WEQ85"/>
      <c r="WER85"/>
      <c r="WES85"/>
      <c r="WET85"/>
      <c r="WEU85"/>
      <c r="WEV85"/>
      <c r="WEW85"/>
      <c r="WEX85"/>
      <c r="WEY85"/>
      <c r="WEZ85"/>
      <c r="WFA85"/>
      <c r="WFB85"/>
      <c r="WFC85"/>
      <c r="WFD85"/>
      <c r="WFE85"/>
      <c r="WFF85"/>
      <c r="WFG85"/>
      <c r="WFH85"/>
      <c r="WFI85"/>
      <c r="WFJ85"/>
      <c r="WFK85"/>
      <c r="WFL85"/>
      <c r="WFM85"/>
      <c r="WFN85"/>
      <c r="WFO85"/>
      <c r="WFP85"/>
      <c r="WFQ85"/>
      <c r="WFR85"/>
      <c r="WFS85"/>
      <c r="WFT85"/>
      <c r="WFU85"/>
      <c r="WFV85"/>
      <c r="WFW85"/>
      <c r="WFX85"/>
      <c r="WFY85"/>
      <c r="WFZ85"/>
      <c r="WGA85"/>
      <c r="WGB85"/>
      <c r="WGC85"/>
      <c r="WGD85"/>
      <c r="WGE85"/>
      <c r="WGF85"/>
      <c r="WGG85"/>
      <c r="WGH85"/>
      <c r="WGI85"/>
      <c r="WGJ85"/>
      <c r="WGK85"/>
      <c r="WGL85"/>
      <c r="WGM85"/>
      <c r="WGN85"/>
      <c r="WGO85"/>
      <c r="WGP85"/>
      <c r="WGQ85"/>
      <c r="WGR85"/>
      <c r="WGS85"/>
      <c r="WGT85"/>
      <c r="WGU85"/>
      <c r="WGV85"/>
      <c r="WGW85"/>
      <c r="WGX85"/>
      <c r="WGY85"/>
      <c r="WGZ85"/>
      <c r="WHA85"/>
      <c r="WHB85"/>
      <c r="WHC85"/>
      <c r="WHD85"/>
      <c r="WHE85"/>
      <c r="WHF85"/>
      <c r="WHG85"/>
      <c r="WHH85"/>
      <c r="WHI85"/>
      <c r="WHJ85"/>
      <c r="WHK85"/>
      <c r="WHL85"/>
      <c r="WHM85"/>
      <c r="WHN85"/>
      <c r="WHO85"/>
      <c r="WHP85"/>
      <c r="WHQ85"/>
      <c r="WHR85"/>
      <c r="WHS85"/>
      <c r="WHT85"/>
      <c r="WHU85"/>
      <c r="WHV85"/>
      <c r="WHW85"/>
      <c r="WHX85"/>
      <c r="WHY85"/>
      <c r="WHZ85"/>
      <c r="WIA85"/>
      <c r="WIB85"/>
      <c r="WIC85"/>
      <c r="WID85"/>
      <c r="WIE85"/>
      <c r="WIF85"/>
      <c r="WIG85"/>
      <c r="WIH85"/>
      <c r="WII85"/>
      <c r="WIJ85"/>
      <c r="WIK85"/>
      <c r="WIL85"/>
      <c r="WIM85"/>
      <c r="WIN85"/>
      <c r="WIO85"/>
      <c r="WIP85"/>
      <c r="WIQ85"/>
      <c r="WIR85"/>
      <c r="WIS85"/>
      <c r="WIT85"/>
      <c r="WIU85"/>
      <c r="WIV85"/>
      <c r="WIW85"/>
      <c r="WIX85"/>
      <c r="WIY85"/>
      <c r="WIZ85"/>
      <c r="WJA85"/>
      <c r="WJB85"/>
      <c r="WJC85"/>
      <c r="WJD85"/>
      <c r="WJE85"/>
      <c r="WJF85"/>
      <c r="WJG85"/>
      <c r="WJH85"/>
      <c r="WJI85"/>
      <c r="WJJ85"/>
      <c r="WJK85"/>
      <c r="WJL85"/>
      <c r="WJM85"/>
      <c r="WJN85"/>
      <c r="WJO85"/>
      <c r="WJP85"/>
      <c r="WJQ85"/>
      <c r="WJR85"/>
      <c r="WJS85"/>
      <c r="WJT85"/>
      <c r="WJU85"/>
      <c r="WJV85"/>
      <c r="WJW85"/>
      <c r="WJX85"/>
      <c r="WJY85"/>
      <c r="WJZ85"/>
      <c r="WKA85"/>
      <c r="WKB85"/>
      <c r="WKC85"/>
      <c r="WKD85"/>
      <c r="WKE85"/>
      <c r="WKF85"/>
      <c r="WKG85"/>
      <c r="WKH85"/>
      <c r="WKI85"/>
      <c r="WKJ85"/>
      <c r="WKK85"/>
      <c r="WKL85"/>
      <c r="WKM85"/>
      <c r="WKN85"/>
      <c r="WKO85"/>
      <c r="WKP85"/>
      <c r="WKQ85"/>
      <c r="WKR85"/>
      <c r="WKS85"/>
      <c r="WKT85"/>
      <c r="WKU85"/>
      <c r="WKV85"/>
      <c r="WKW85"/>
      <c r="WKX85"/>
      <c r="WKY85"/>
      <c r="WKZ85"/>
      <c r="WLA85"/>
      <c r="WLB85"/>
      <c r="WLC85"/>
      <c r="WLD85"/>
      <c r="WLE85"/>
      <c r="WLF85"/>
      <c r="WLG85"/>
      <c r="WLH85"/>
      <c r="WLI85"/>
      <c r="WLJ85"/>
      <c r="WLK85"/>
      <c r="WLL85"/>
      <c r="WLM85"/>
      <c r="WLN85"/>
      <c r="WLO85"/>
      <c r="WLP85"/>
      <c r="WLQ85"/>
      <c r="WLR85"/>
      <c r="WLS85"/>
      <c r="WLT85"/>
      <c r="WLU85"/>
      <c r="WLV85"/>
      <c r="WLW85"/>
      <c r="WLX85"/>
      <c r="WLY85"/>
      <c r="WLZ85"/>
      <c r="WMA85"/>
      <c r="WMB85"/>
      <c r="WMC85"/>
      <c r="WMD85"/>
      <c r="WME85"/>
      <c r="WMF85"/>
      <c r="WMG85"/>
      <c r="WMH85"/>
      <c r="WMI85"/>
      <c r="WMJ85"/>
      <c r="WMK85"/>
      <c r="WML85"/>
      <c r="WMM85"/>
      <c r="WMN85"/>
      <c r="WMO85"/>
      <c r="WMP85"/>
      <c r="WMQ85"/>
      <c r="WMR85"/>
      <c r="WMS85"/>
      <c r="WMT85"/>
      <c r="WMU85"/>
      <c r="WMV85"/>
      <c r="WMW85"/>
      <c r="WMX85"/>
      <c r="WMY85"/>
      <c r="WMZ85"/>
      <c r="WNA85"/>
      <c r="WNB85"/>
      <c r="WNC85"/>
      <c r="WND85"/>
      <c r="WNE85"/>
      <c r="WNF85"/>
      <c r="WNG85"/>
      <c r="WNH85"/>
      <c r="WNI85"/>
      <c r="WNJ85"/>
      <c r="WNK85"/>
      <c r="WNL85"/>
      <c r="WNM85"/>
      <c r="WNN85"/>
      <c r="WNO85"/>
      <c r="WNP85"/>
      <c r="WNQ85"/>
      <c r="WNR85"/>
      <c r="WNS85"/>
      <c r="WNT85"/>
      <c r="WNU85"/>
      <c r="WNV85"/>
      <c r="WNW85"/>
      <c r="WNX85"/>
      <c r="WNY85"/>
      <c r="WNZ85"/>
      <c r="WOA85"/>
      <c r="WOB85"/>
      <c r="WOC85"/>
      <c r="WOD85"/>
      <c r="WOE85"/>
      <c r="WOF85"/>
      <c r="WOG85"/>
      <c r="WOH85"/>
      <c r="WOI85"/>
      <c r="WOJ85"/>
      <c r="WOK85"/>
      <c r="WOL85"/>
      <c r="WOM85"/>
      <c r="WON85"/>
      <c r="WOO85"/>
      <c r="WOP85"/>
      <c r="WOQ85"/>
      <c r="WOR85"/>
      <c r="WOS85"/>
      <c r="WOT85"/>
      <c r="WOU85"/>
      <c r="WOV85"/>
      <c r="WOW85"/>
      <c r="WOX85"/>
      <c r="WOY85"/>
      <c r="WOZ85"/>
      <c r="WPA85"/>
      <c r="WPB85"/>
      <c r="WPC85"/>
      <c r="WPD85"/>
      <c r="WPE85"/>
      <c r="WPF85"/>
      <c r="WPG85"/>
      <c r="WPH85"/>
      <c r="WPI85"/>
      <c r="WPJ85"/>
      <c r="WPK85"/>
      <c r="WPL85"/>
      <c r="WPM85"/>
      <c r="WPN85"/>
      <c r="WPO85"/>
      <c r="WPP85"/>
      <c r="WPQ85"/>
      <c r="WPR85"/>
      <c r="WPS85"/>
      <c r="WPT85"/>
      <c r="WPU85"/>
      <c r="WPV85"/>
      <c r="WPW85"/>
      <c r="WPX85"/>
      <c r="WPY85"/>
      <c r="WPZ85"/>
      <c r="WQA85"/>
      <c r="WQB85"/>
      <c r="WQC85"/>
      <c r="WQD85"/>
      <c r="WQE85"/>
      <c r="WQF85"/>
      <c r="WQG85"/>
      <c r="WQH85"/>
      <c r="WQI85"/>
      <c r="WQJ85"/>
      <c r="WQK85"/>
      <c r="WQL85"/>
      <c r="WQM85"/>
      <c r="WQN85"/>
      <c r="WQO85"/>
      <c r="WQP85"/>
      <c r="WQQ85"/>
      <c r="WQR85"/>
      <c r="WQS85"/>
      <c r="WQT85"/>
      <c r="WQU85"/>
      <c r="WQV85"/>
      <c r="WQW85"/>
      <c r="WQX85"/>
      <c r="WQY85"/>
      <c r="WQZ85"/>
      <c r="WRA85"/>
      <c r="WRB85"/>
      <c r="WRC85"/>
      <c r="WRD85"/>
      <c r="WRE85"/>
      <c r="WRF85"/>
      <c r="WRG85"/>
      <c r="WRH85"/>
      <c r="WRI85"/>
      <c r="WRJ85"/>
      <c r="WRK85"/>
      <c r="WRL85"/>
      <c r="WRM85"/>
      <c r="WRN85"/>
      <c r="WRO85"/>
      <c r="WRP85"/>
      <c r="WRQ85"/>
      <c r="WRR85"/>
      <c r="WRS85"/>
      <c r="WRT85"/>
      <c r="WRU85"/>
      <c r="WRV85"/>
      <c r="WRW85"/>
      <c r="WRX85"/>
      <c r="WRY85"/>
      <c r="WRZ85"/>
      <c r="WSA85"/>
      <c r="WSB85"/>
      <c r="WSC85"/>
      <c r="WSD85"/>
      <c r="WSE85"/>
      <c r="WSF85"/>
      <c r="WSG85"/>
      <c r="WSH85"/>
      <c r="WSI85"/>
      <c r="WSJ85"/>
      <c r="WSK85"/>
      <c r="WSL85"/>
      <c r="WSM85"/>
      <c r="WSN85"/>
      <c r="WSO85"/>
      <c r="WSP85"/>
      <c r="WSQ85"/>
      <c r="WSR85"/>
      <c r="WSS85"/>
      <c r="WST85"/>
      <c r="WSU85"/>
      <c r="WSV85"/>
      <c r="WSW85"/>
      <c r="WSX85"/>
      <c r="WSY85"/>
      <c r="WSZ85"/>
      <c r="WTA85"/>
      <c r="WTB85"/>
      <c r="WTC85"/>
      <c r="WTD85"/>
      <c r="WTE85"/>
      <c r="WTF85"/>
      <c r="WTG85"/>
      <c r="WTH85"/>
      <c r="WTI85"/>
      <c r="WTJ85"/>
      <c r="WTK85"/>
      <c r="WTL85"/>
      <c r="WTM85"/>
      <c r="WTN85"/>
      <c r="WTO85"/>
      <c r="WTP85"/>
      <c r="WTQ85"/>
      <c r="WTR85"/>
      <c r="WTS85"/>
      <c r="WTT85"/>
      <c r="WTU85"/>
      <c r="WTV85"/>
      <c r="WTW85"/>
      <c r="WTX85"/>
      <c r="WTY85"/>
      <c r="WTZ85"/>
      <c r="WUA85"/>
      <c r="WUB85"/>
      <c r="WUC85"/>
      <c r="WUD85"/>
      <c r="WUE85"/>
      <c r="WUF85"/>
      <c r="WUG85"/>
      <c r="WUH85"/>
      <c r="WUI85"/>
      <c r="WUJ85"/>
      <c r="WUK85"/>
      <c r="WUL85"/>
      <c r="WUM85"/>
      <c r="WUN85"/>
      <c r="WUO85"/>
      <c r="WUP85"/>
      <c r="WUQ85"/>
      <c r="WUR85"/>
      <c r="WUS85"/>
      <c r="WUT85"/>
      <c r="WUU85"/>
      <c r="WUV85"/>
      <c r="WUW85"/>
      <c r="WUX85"/>
      <c r="WUY85"/>
      <c r="WUZ85"/>
      <c r="WVA85"/>
      <c r="WVB85"/>
      <c r="WVC85"/>
      <c r="WVD85"/>
      <c r="WVE85"/>
      <c r="WVF85"/>
      <c r="WVG85"/>
      <c r="WVH85"/>
      <c r="WVI85"/>
      <c r="WVJ85"/>
      <c r="WVK85"/>
      <c r="WVL85"/>
      <c r="WVM85"/>
      <c r="WVN85"/>
      <c r="WVO85"/>
      <c r="WVP85"/>
      <c r="WVQ85"/>
      <c r="WVR85"/>
      <c r="WVS85"/>
      <c r="WVT85"/>
      <c r="WVU85"/>
      <c r="WVV85"/>
      <c r="WVW85"/>
      <c r="WVX85"/>
      <c r="WVY85"/>
      <c r="WVZ85"/>
      <c r="WWA85"/>
      <c r="WWB85"/>
      <c r="WWC85"/>
      <c r="WWD85"/>
      <c r="WWE85"/>
      <c r="WWF85"/>
      <c r="WWG85"/>
      <c r="WWH85"/>
      <c r="WWI85"/>
      <c r="WWJ85"/>
      <c r="WWK85"/>
      <c r="WWL85"/>
      <c r="WWM85"/>
      <c r="WWN85"/>
      <c r="WWO85"/>
      <c r="WWP85"/>
      <c r="WWQ85"/>
      <c r="WWR85"/>
      <c r="WWS85"/>
      <c r="WWT85"/>
      <c r="WWU85"/>
      <c r="WWV85"/>
      <c r="WWW85"/>
      <c r="WWX85"/>
      <c r="WWY85"/>
      <c r="WWZ85"/>
      <c r="WXA85"/>
      <c r="WXB85"/>
      <c r="WXC85"/>
      <c r="WXD85"/>
      <c r="WXE85"/>
      <c r="WXF85"/>
      <c r="WXG85"/>
      <c r="WXH85"/>
      <c r="WXI85"/>
      <c r="WXJ85"/>
      <c r="WXK85"/>
      <c r="WXL85"/>
      <c r="WXM85"/>
      <c r="WXN85"/>
      <c r="WXO85"/>
      <c r="WXP85"/>
      <c r="WXQ85"/>
      <c r="WXR85"/>
      <c r="WXS85"/>
      <c r="WXT85"/>
      <c r="WXU85"/>
      <c r="WXV85"/>
      <c r="WXW85"/>
      <c r="WXX85"/>
      <c r="WXY85"/>
      <c r="WXZ85"/>
      <c r="WYA85"/>
      <c r="WYB85"/>
      <c r="WYC85"/>
      <c r="WYD85"/>
      <c r="WYE85"/>
      <c r="WYF85"/>
      <c r="WYG85"/>
      <c r="WYH85"/>
      <c r="WYI85"/>
      <c r="WYJ85"/>
      <c r="WYK85"/>
      <c r="WYL85"/>
      <c r="WYM85"/>
      <c r="WYN85"/>
      <c r="WYO85"/>
      <c r="WYP85"/>
      <c r="WYQ85"/>
      <c r="WYR85"/>
      <c r="WYS85"/>
      <c r="WYT85"/>
      <c r="WYU85"/>
      <c r="WYV85"/>
      <c r="WYW85"/>
      <c r="WYX85"/>
      <c r="WYY85"/>
      <c r="WYZ85"/>
      <c r="WZA85"/>
      <c r="WZB85"/>
      <c r="WZC85"/>
      <c r="WZD85"/>
      <c r="WZE85"/>
      <c r="WZF85"/>
      <c r="WZG85"/>
      <c r="WZH85"/>
      <c r="WZI85"/>
      <c r="WZJ85"/>
      <c r="WZK85"/>
      <c r="WZL85"/>
      <c r="WZM85"/>
      <c r="WZN85"/>
      <c r="WZO85"/>
      <c r="WZP85"/>
      <c r="WZQ85"/>
      <c r="WZR85"/>
      <c r="WZS85"/>
      <c r="WZT85"/>
      <c r="WZU85"/>
      <c r="WZV85"/>
      <c r="WZW85"/>
      <c r="WZX85"/>
      <c r="WZY85"/>
      <c r="WZZ85"/>
      <c r="XAA85"/>
      <c r="XAB85"/>
      <c r="XAC85"/>
      <c r="XAD85"/>
      <c r="XAE85"/>
      <c r="XAF85"/>
      <c r="XAG85"/>
      <c r="XAH85"/>
      <c r="XAI85"/>
      <c r="XAJ85"/>
      <c r="XAK85"/>
      <c r="XAL85"/>
      <c r="XAM85"/>
      <c r="XAN85"/>
      <c r="XAO85"/>
      <c r="XAP85"/>
      <c r="XAQ85"/>
      <c r="XAR85"/>
      <c r="XAS85"/>
      <c r="XAT85"/>
      <c r="XAU85"/>
      <c r="XAV85"/>
      <c r="XAW85"/>
      <c r="XAX85"/>
      <c r="XAY85"/>
      <c r="XAZ85"/>
      <c r="XBA85"/>
      <c r="XBB85"/>
      <c r="XBC85"/>
      <c r="XBD85"/>
      <c r="XBE85"/>
      <c r="XBF85"/>
      <c r="XBG85"/>
      <c r="XBH85"/>
      <c r="XBI85"/>
      <c r="XBJ85"/>
      <c r="XBK85"/>
      <c r="XBL85"/>
      <c r="XBM85"/>
      <c r="XBN85"/>
      <c r="XBO85"/>
      <c r="XBP85"/>
      <c r="XBQ85"/>
      <c r="XBR85"/>
      <c r="XBS85"/>
      <c r="XBT85"/>
      <c r="XBU85"/>
      <c r="XBV85"/>
      <c r="XBW85"/>
      <c r="XBX85"/>
      <c r="XBY85"/>
      <c r="XBZ85"/>
      <c r="XCA85"/>
      <c r="XCB85"/>
      <c r="XCC85"/>
      <c r="XCD85"/>
      <c r="XCE85"/>
      <c r="XCF85"/>
      <c r="XCG85"/>
      <c r="XCH85"/>
      <c r="XCI85"/>
      <c r="XCJ85"/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</row>
    <row r="86" spans="2:16328" x14ac:dyDescent="0.35">
      <c r="B86" t="s">
        <v>125</v>
      </c>
      <c r="C86" s="40">
        <f ca="1">IFERROR(C84*(1-C85),0)</f>
        <v>1083.0680342134763</v>
      </c>
      <c r="D86" s="40">
        <f t="shared" ref="D86:M86" ca="1" si="23">IFERROR(D84*(1-D85),0)</f>
        <v>1160.7529932018565</v>
      </c>
      <c r="E86" s="40">
        <f t="shared" ca="1" si="23"/>
        <v>1236.4635336164883</v>
      </c>
      <c r="F86" s="40">
        <f t="shared" ca="1" si="23"/>
        <v>1309.8883829494057</v>
      </c>
      <c r="G86" s="40">
        <f t="shared" ca="1" si="23"/>
        <v>1368.9570396558167</v>
      </c>
      <c r="H86" s="40">
        <f t="shared" ca="1" si="23"/>
        <v>1411.8231882520854</v>
      </c>
      <c r="I86" s="40">
        <f t="shared" ca="1" si="23"/>
        <v>1440.2680462736473</v>
      </c>
      <c r="J86" s="40">
        <f t="shared" ca="1" si="23"/>
        <v>1455.0244507139303</v>
      </c>
      <c r="K86" s="40">
        <f t="shared" ca="1" si="23"/>
        <v>1458.218200732807</v>
      </c>
      <c r="L86" s="40">
        <f t="shared" ca="1" si="23"/>
        <v>1451.1333290144546</v>
      </c>
      <c r="M86" s="40">
        <f t="shared" ca="1" si="23"/>
        <v>1393.0879958538765</v>
      </c>
      <c r="N86" s="28"/>
      <c r="O86" s="28"/>
      <c r="P86" s="28"/>
      <c r="Q86" s="28"/>
      <c r="R86" s="28"/>
      <c r="S86" s="28"/>
      <c r="T86" s="28"/>
      <c r="U86" s="28"/>
    </row>
    <row r="87" spans="2:16328" x14ac:dyDescent="0.35">
      <c r="B87" s="10" t="s">
        <v>171</v>
      </c>
      <c r="C87" s="40">
        <f t="shared" ref="C87" si="24">+C45</f>
        <v>691.02094350394657</v>
      </c>
      <c r="D87" s="40">
        <f t="shared" ref="D87:M87" ca="1" si="25">+D45</f>
        <v>663.94761282971797</v>
      </c>
      <c r="E87" s="40">
        <f t="shared" ca="1" si="25"/>
        <v>675.59143152622516</v>
      </c>
      <c r="F87" s="40">
        <f t="shared" ca="1" si="25"/>
        <v>688.12403451254022</v>
      </c>
      <c r="G87" s="40">
        <f t="shared" ca="1" si="25"/>
        <v>699.63451504406021</v>
      </c>
      <c r="H87" s="40">
        <f t="shared" ca="1" si="25"/>
        <v>705.09468030329379</v>
      </c>
      <c r="I87" s="40">
        <f t="shared" ca="1" si="25"/>
        <v>704.61914096821408</v>
      </c>
      <c r="J87" s="40">
        <f t="shared" ca="1" si="25"/>
        <v>698.87154228584711</v>
      </c>
      <c r="K87" s="40">
        <f t="shared" ca="1" si="25"/>
        <v>688.37196177440853</v>
      </c>
      <c r="L87" s="40">
        <f t="shared" ca="1" si="25"/>
        <v>673.88607749278708</v>
      </c>
      <c r="M87" s="40">
        <f t="shared" si="25"/>
        <v>670.32406782124133</v>
      </c>
      <c r="N87" s="28"/>
      <c r="O87" s="28"/>
      <c r="P87" s="28"/>
      <c r="Q87" s="28"/>
      <c r="R87" s="28"/>
      <c r="S87" s="28"/>
      <c r="T87" s="28"/>
      <c r="U87" s="28"/>
    </row>
    <row r="88" spans="2:16328" x14ac:dyDescent="0.35">
      <c r="B88" s="10" t="s">
        <v>108</v>
      </c>
      <c r="C88" s="40">
        <f t="shared" ref="C88:M88" ca="1" si="26">+C46</f>
        <v>0</v>
      </c>
      <c r="D88" s="40">
        <f t="shared" ca="1" si="26"/>
        <v>0</v>
      </c>
      <c r="E88" s="40">
        <f t="shared" ca="1" si="26"/>
        <v>0</v>
      </c>
      <c r="F88" s="40">
        <f t="shared" ca="1" si="26"/>
        <v>0</v>
      </c>
      <c r="G88" s="40">
        <f t="shared" ca="1" si="26"/>
        <v>0</v>
      </c>
      <c r="H88" s="40">
        <f t="shared" ca="1" si="26"/>
        <v>0</v>
      </c>
      <c r="I88" s="40">
        <f t="shared" ca="1" si="26"/>
        <v>0</v>
      </c>
      <c r="J88" s="40">
        <f t="shared" ca="1" si="26"/>
        <v>0</v>
      </c>
      <c r="K88" s="40">
        <f t="shared" ca="1" si="26"/>
        <v>0</v>
      </c>
      <c r="L88" s="40">
        <f t="shared" ca="1" si="26"/>
        <v>0</v>
      </c>
      <c r="M88" s="40">
        <f t="shared" ca="1" si="26"/>
        <v>0</v>
      </c>
      <c r="N88" s="28"/>
      <c r="O88" s="28"/>
      <c r="P88" s="28"/>
      <c r="Q88" s="28"/>
      <c r="R88" s="28"/>
      <c r="S88" s="28"/>
      <c r="T88" s="28"/>
      <c r="U88" s="28"/>
      <c r="V88" s="3"/>
    </row>
    <row r="89" spans="2:16328" x14ac:dyDescent="0.35">
      <c r="B89" s="10" t="s">
        <v>109</v>
      </c>
      <c r="C89" s="40">
        <f t="shared" ref="C89:M89" ca="1" si="27">+C47</f>
        <v>-98.665143879086486</v>
      </c>
      <c r="D89" s="40">
        <f t="shared" ca="1" si="27"/>
        <v>-31.309442502539241</v>
      </c>
      <c r="E89" s="40">
        <f t="shared" ca="1" si="27"/>
        <v>-33.710092219686203</v>
      </c>
      <c r="F89" s="40">
        <f t="shared" ca="1" si="27"/>
        <v>-33.62914344721014</v>
      </c>
      <c r="G89" s="40">
        <f t="shared" ca="1" si="27"/>
        <v>-26.503867803897379</v>
      </c>
      <c r="H89" s="40">
        <f t="shared" ca="1" si="27"/>
        <v>-19.106080334629382</v>
      </c>
      <c r="I89" s="40">
        <f t="shared" ca="1" si="27"/>
        <v>-12.213747133778497</v>
      </c>
      <c r="J89" s="40">
        <f t="shared" ca="1" si="27"/>
        <v>-5.656061308938888</v>
      </c>
      <c r="K89" s="40">
        <f t="shared" ca="1" si="27"/>
        <v>0.1641374148638306</v>
      </c>
      <c r="L89" s="40">
        <f t="shared" ca="1" si="27"/>
        <v>5.4204495001785062</v>
      </c>
      <c r="M89" s="40">
        <f t="shared" si="27"/>
        <v>-2.7356150495583051</v>
      </c>
      <c r="N89" s="28"/>
      <c r="O89" s="28"/>
      <c r="P89" s="28"/>
      <c r="Q89" s="28"/>
      <c r="R89" s="28"/>
      <c r="S89" s="28"/>
      <c r="T89" s="28"/>
      <c r="U89" s="28"/>
    </row>
    <row r="90" spans="2:16328" x14ac:dyDescent="0.35">
      <c r="B90" s="10" t="s">
        <v>110</v>
      </c>
      <c r="C90" s="40">
        <f t="shared" ref="C90:L90" ca="1" si="28">+C48</f>
        <v>-678.73259662885766</v>
      </c>
      <c r="D90" s="40">
        <f t="shared" ca="1" si="28"/>
        <v>-709.561804474974</v>
      </c>
      <c r="E90" s="40">
        <f t="shared" ca="1" si="28"/>
        <v>-725.64954462052037</v>
      </c>
      <c r="F90" s="40">
        <f t="shared" ca="1" si="28"/>
        <v>-733.07153533286055</v>
      </c>
      <c r="G90" s="40">
        <f t="shared" ca="1" si="28"/>
        <v>-714.33043950294814</v>
      </c>
      <c r="H90" s="40">
        <f t="shared" ca="1" si="28"/>
        <v>-690.11208179061532</v>
      </c>
      <c r="I90" s="40">
        <f t="shared" ca="1" si="28"/>
        <v>-663.27624571909928</v>
      </c>
      <c r="J90" s="40">
        <f t="shared" ca="1" si="28"/>
        <v>-633.76873789137426</v>
      </c>
      <c r="K90" s="40">
        <f t="shared" ca="1" si="28"/>
        <v>-603.33763852902166</v>
      </c>
      <c r="L90" s="40">
        <f t="shared" ca="1" si="28"/>
        <v>-643.47112729777837</v>
      </c>
      <c r="M90" s="4">
        <f ca="1">M93*(-$J$21)-M89-M87</f>
        <v>-225.05183806033602</v>
      </c>
      <c r="N90" s="28"/>
      <c r="O90" s="28"/>
      <c r="P90" s="28"/>
      <c r="Q90" s="28"/>
      <c r="R90" s="28"/>
      <c r="S90" s="28"/>
      <c r="T90" s="28"/>
      <c r="U90" s="28"/>
    </row>
    <row r="91" spans="2:16328" x14ac:dyDescent="0.35">
      <c r="B91" s="10" t="s">
        <v>319</v>
      </c>
      <c r="C91" s="40">
        <f t="shared" ref="C91:M91" ca="1" si="29">+C49</f>
        <v>-241.23804110831043</v>
      </c>
      <c r="D91" s="40">
        <f t="shared" ca="1" si="29"/>
        <v>-250.18359610903593</v>
      </c>
      <c r="E91" s="40">
        <f t="shared" ca="1" si="29"/>
        <v>-259.8150510289463</v>
      </c>
      <c r="F91" s="40">
        <f t="shared" ca="1" si="29"/>
        <v>-269.42337772814915</v>
      </c>
      <c r="G91" s="40">
        <f t="shared" ca="1" si="29"/>
        <v>-276.99591138640557</v>
      </c>
      <c r="H91" s="40">
        <f t="shared" ca="1" si="29"/>
        <v>-282.454791482014</v>
      </c>
      <c r="I91" s="40">
        <f t="shared" ca="1" si="29"/>
        <v>-285.94443352023637</v>
      </c>
      <c r="J91" s="40">
        <f t="shared" ca="1" si="29"/>
        <v>-287.56045103707606</v>
      </c>
      <c r="K91" s="40">
        <f t="shared" ca="1" si="29"/>
        <v>-287.51355463282925</v>
      </c>
      <c r="L91" s="40">
        <f t="shared" si="29"/>
        <v>-285.96485477563539</v>
      </c>
      <c r="M91" s="40">
        <f t="shared" si="29"/>
        <v>-286.74645907550922</v>
      </c>
      <c r="N91" s="28"/>
      <c r="O91" s="28"/>
      <c r="P91" s="28"/>
      <c r="Q91" s="28"/>
      <c r="R91" s="28"/>
      <c r="S91" s="28"/>
      <c r="T91" s="28"/>
      <c r="U91" s="28"/>
      <c r="V91" s="3"/>
    </row>
    <row r="92" spans="2:16328" x14ac:dyDescent="0.35">
      <c r="B92" s="24" t="s">
        <v>126</v>
      </c>
      <c r="C92" s="25">
        <f t="shared" ref="C92:M92" ca="1" si="30">SUM(C86:C91)</f>
        <v>755.45319610116849</v>
      </c>
      <c r="D92" s="25">
        <f t="shared" ca="1" si="30"/>
        <v>833.64576294502513</v>
      </c>
      <c r="E92" s="25">
        <f t="shared" ca="1" si="30"/>
        <v>892.88027727356075</v>
      </c>
      <c r="F92" s="25">
        <f t="shared" ca="1" si="30"/>
        <v>961.88836095372619</v>
      </c>
      <c r="G92" s="25">
        <f t="shared" ca="1" si="30"/>
        <v>1050.7613360066257</v>
      </c>
      <c r="H92" s="25">
        <f t="shared" ca="1" si="30"/>
        <v>1125.2449149481204</v>
      </c>
      <c r="I92" s="25">
        <f t="shared" ca="1" si="30"/>
        <v>1183.4527608687474</v>
      </c>
      <c r="J92" s="25">
        <f t="shared" ca="1" si="30"/>
        <v>1226.9107427623883</v>
      </c>
      <c r="K92" s="25">
        <f t="shared" ca="1" si="30"/>
        <v>1255.9031067602286</v>
      </c>
      <c r="L92" s="25">
        <f t="shared" ca="1" si="30"/>
        <v>1201.0038739340068</v>
      </c>
      <c r="M92" s="25">
        <f t="shared" ca="1" si="30"/>
        <v>1548.8781514897141</v>
      </c>
      <c r="N92" s="28"/>
      <c r="O92" s="28"/>
      <c r="P92" s="28"/>
      <c r="Q92" s="28"/>
      <c r="R92" s="28"/>
      <c r="S92" s="28"/>
      <c r="T92" s="28"/>
      <c r="U92" s="28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  <c r="FH92" s="64"/>
      <c r="FI92" s="64"/>
      <c r="FJ92" s="64"/>
      <c r="FK92" s="64"/>
      <c r="FL92" s="64"/>
      <c r="FM92" s="64"/>
      <c r="FN92" s="64"/>
      <c r="FO92" s="64"/>
      <c r="FP92" s="64"/>
      <c r="FQ92" s="64"/>
      <c r="FR92" s="64"/>
      <c r="FS92" s="64"/>
      <c r="FT92" s="64"/>
      <c r="FU92" s="64"/>
      <c r="FV92" s="64"/>
      <c r="FW92" s="64"/>
      <c r="FX92" s="64"/>
      <c r="FY92" s="64"/>
      <c r="FZ92" s="64"/>
      <c r="GA92" s="64"/>
      <c r="GB92" s="64"/>
      <c r="GC92" s="64"/>
      <c r="GD92" s="64"/>
      <c r="GE92" s="64"/>
      <c r="GF92" s="64"/>
      <c r="GG92" s="64"/>
      <c r="GH92" s="64"/>
      <c r="GI92" s="64"/>
      <c r="GJ92" s="64"/>
      <c r="GK92" s="64"/>
      <c r="GL92" s="64"/>
      <c r="GM92" s="64"/>
      <c r="GN92" s="64"/>
      <c r="GO92" s="64"/>
      <c r="GP92" s="64"/>
      <c r="GQ92" s="64"/>
      <c r="GR92" s="64"/>
      <c r="GS92" s="64"/>
      <c r="GT92" s="64"/>
      <c r="GU92" s="64"/>
      <c r="GV92" s="64"/>
      <c r="GW92" s="64"/>
      <c r="GX92" s="64"/>
      <c r="GY92" s="64"/>
      <c r="GZ92" s="64"/>
      <c r="HA92" s="64"/>
      <c r="HB92" s="64"/>
      <c r="HC92" s="64"/>
      <c r="HD92" s="64"/>
      <c r="HE92" s="64"/>
      <c r="HF92" s="64"/>
      <c r="HG92" s="64"/>
      <c r="HH92" s="64"/>
      <c r="HI92" s="64"/>
      <c r="HJ92" s="64"/>
      <c r="HK92" s="64"/>
      <c r="HL92" s="64"/>
      <c r="HM92" s="64"/>
      <c r="HN92" s="64"/>
      <c r="HO92" s="64"/>
      <c r="HP92" s="64"/>
      <c r="HQ92" s="64"/>
      <c r="HR92" s="64"/>
      <c r="HS92" s="64"/>
      <c r="HT92" s="64"/>
      <c r="HU92" s="64"/>
      <c r="HV92" s="64"/>
      <c r="HW92" s="64"/>
      <c r="HX92" s="64"/>
      <c r="HY92" s="64"/>
      <c r="HZ92" s="64"/>
      <c r="IA92" s="64"/>
      <c r="IB92" s="64"/>
      <c r="IC92" s="64"/>
      <c r="ID92" s="64"/>
      <c r="IE92" s="64"/>
      <c r="IF92" s="64"/>
      <c r="IG92" s="64"/>
      <c r="IH92" s="64"/>
      <c r="II92" s="64"/>
      <c r="IJ92" s="64"/>
      <c r="IK92" s="64"/>
      <c r="IL92" s="64"/>
      <c r="IM92" s="64"/>
      <c r="IN92" s="64"/>
      <c r="IO92" s="64"/>
      <c r="IP92" s="64"/>
      <c r="IQ92" s="64"/>
      <c r="IR92" s="64"/>
      <c r="IS92" s="64"/>
      <c r="IT92" s="64"/>
      <c r="IU92" s="64"/>
      <c r="IV92" s="64"/>
      <c r="IW92" s="64"/>
      <c r="IX92" s="64"/>
      <c r="IY92" s="64"/>
      <c r="IZ92" s="64"/>
      <c r="JA92" s="64"/>
      <c r="JB92" s="64"/>
      <c r="JC92" s="64"/>
      <c r="JD92" s="64"/>
      <c r="JE92" s="64"/>
      <c r="JF92" s="64"/>
      <c r="JG92" s="64"/>
      <c r="JH92" s="64"/>
      <c r="JI92" s="64"/>
      <c r="JJ92" s="64"/>
      <c r="JK92" s="64"/>
      <c r="JL92" s="64"/>
      <c r="JM92" s="64"/>
      <c r="JN92" s="64"/>
      <c r="JO92" s="64"/>
      <c r="JP92" s="64"/>
      <c r="JQ92" s="64"/>
      <c r="JR92" s="64"/>
      <c r="JS92" s="64"/>
      <c r="JT92" s="64"/>
      <c r="JU92" s="64"/>
      <c r="JV92" s="64"/>
      <c r="JW92" s="64"/>
      <c r="JX92" s="64"/>
      <c r="JY92" s="64"/>
      <c r="JZ92" s="64"/>
      <c r="KA92" s="64"/>
      <c r="KB92" s="64"/>
      <c r="KC92" s="64"/>
      <c r="KD92" s="64"/>
      <c r="KE92" s="64"/>
      <c r="KF92" s="64"/>
      <c r="KG92" s="64"/>
      <c r="KH92" s="64"/>
      <c r="KI92" s="64"/>
      <c r="KJ92" s="64"/>
      <c r="KK92" s="64"/>
      <c r="KL92" s="64"/>
      <c r="KM92" s="64"/>
      <c r="KN92" s="64"/>
      <c r="KO92" s="64"/>
      <c r="KP92" s="64"/>
      <c r="KQ92" s="64"/>
      <c r="KR92" s="64"/>
      <c r="KS92" s="64"/>
      <c r="KT92" s="64"/>
      <c r="KU92" s="64"/>
      <c r="KV92" s="64"/>
      <c r="KW92" s="64"/>
      <c r="KX92" s="64"/>
      <c r="KY92" s="64"/>
      <c r="KZ92" s="64"/>
      <c r="LA92" s="64"/>
      <c r="LB92" s="64"/>
      <c r="LC92" s="64"/>
      <c r="LD92" s="64"/>
      <c r="LE92" s="64"/>
      <c r="LF92" s="64"/>
      <c r="LG92" s="64"/>
      <c r="LH92" s="64"/>
      <c r="LI92" s="64"/>
      <c r="LJ92" s="64"/>
      <c r="LK92" s="64"/>
      <c r="LL92" s="64"/>
      <c r="LM92" s="64"/>
      <c r="LN92" s="64"/>
      <c r="LO92" s="64"/>
      <c r="LP92" s="64"/>
      <c r="LQ92" s="64"/>
      <c r="LR92" s="64"/>
      <c r="LS92" s="64"/>
      <c r="LT92" s="64"/>
      <c r="LU92" s="64"/>
      <c r="LV92" s="64"/>
      <c r="LW92" s="64"/>
      <c r="LX92" s="64"/>
      <c r="LY92" s="64"/>
      <c r="LZ92" s="64"/>
      <c r="MA92" s="64"/>
      <c r="MB92" s="64"/>
      <c r="MC92" s="64"/>
      <c r="MD92" s="64"/>
      <c r="ME92" s="64"/>
      <c r="MF92" s="64"/>
      <c r="MG92" s="64"/>
      <c r="MH92" s="64"/>
      <c r="MI92" s="64"/>
      <c r="MJ92" s="64"/>
      <c r="MK92" s="64"/>
      <c r="ML92" s="64"/>
      <c r="MM92" s="64"/>
      <c r="MN92" s="64"/>
      <c r="MO92" s="64"/>
      <c r="MP92" s="64"/>
      <c r="MQ92" s="64"/>
      <c r="MR92" s="64"/>
      <c r="MS92" s="64"/>
      <c r="MT92" s="64"/>
      <c r="MU92" s="64"/>
      <c r="MV92" s="64"/>
      <c r="MW92" s="64"/>
      <c r="MX92" s="64"/>
      <c r="MY92" s="64"/>
      <c r="MZ92" s="64"/>
      <c r="NA92" s="64"/>
      <c r="NB92" s="64"/>
      <c r="NC92" s="64"/>
      <c r="ND92" s="64"/>
      <c r="NE92" s="64"/>
      <c r="NF92" s="64"/>
      <c r="NG92" s="64"/>
      <c r="NH92" s="64"/>
      <c r="NI92" s="64"/>
      <c r="NJ92" s="64"/>
      <c r="NK92" s="64"/>
      <c r="NL92" s="64"/>
      <c r="NM92" s="64"/>
      <c r="NN92" s="64"/>
      <c r="NO92" s="64"/>
      <c r="NP92" s="64"/>
      <c r="NQ92" s="64"/>
      <c r="NR92" s="64"/>
      <c r="NS92" s="64"/>
      <c r="NT92" s="64"/>
      <c r="NU92" s="64"/>
      <c r="NV92" s="64"/>
      <c r="NW92" s="64"/>
      <c r="NX92" s="64"/>
      <c r="NY92" s="64"/>
      <c r="NZ92" s="64"/>
      <c r="OA92" s="64"/>
      <c r="OB92" s="64"/>
      <c r="OC92" s="64"/>
      <c r="OD92" s="64"/>
      <c r="OE92" s="64"/>
      <c r="OF92" s="64"/>
      <c r="OG92" s="64"/>
      <c r="OH92" s="64"/>
      <c r="OI92" s="64"/>
      <c r="OJ92" s="64"/>
      <c r="OK92" s="64"/>
      <c r="OL92" s="64"/>
      <c r="OM92" s="64"/>
      <c r="ON92" s="64"/>
      <c r="OO92" s="64"/>
      <c r="OP92" s="64"/>
      <c r="OQ92" s="64"/>
      <c r="OR92" s="64"/>
      <c r="OS92" s="64"/>
      <c r="OT92" s="64"/>
      <c r="OU92" s="64"/>
      <c r="OV92" s="64"/>
      <c r="OW92" s="64"/>
      <c r="OX92" s="64"/>
      <c r="OY92" s="64"/>
      <c r="OZ92" s="64"/>
      <c r="PA92" s="64"/>
      <c r="PB92" s="64"/>
      <c r="PC92" s="64"/>
      <c r="PD92" s="64"/>
      <c r="PE92" s="64"/>
      <c r="PF92" s="64"/>
      <c r="PG92" s="64"/>
      <c r="PH92" s="64"/>
      <c r="PI92" s="64"/>
      <c r="PJ92" s="64"/>
      <c r="PK92" s="64"/>
      <c r="PL92" s="64"/>
      <c r="PM92" s="64"/>
      <c r="PN92" s="64"/>
      <c r="PO92" s="64"/>
      <c r="PP92" s="64"/>
      <c r="PQ92" s="64"/>
      <c r="PR92" s="64"/>
      <c r="PS92" s="64"/>
      <c r="PT92" s="64"/>
      <c r="PU92" s="64"/>
      <c r="PV92" s="64"/>
      <c r="PW92" s="64"/>
      <c r="PX92" s="64"/>
      <c r="PY92" s="64"/>
      <c r="PZ92" s="64"/>
      <c r="QA92" s="64"/>
      <c r="QB92" s="64"/>
      <c r="QC92" s="64"/>
      <c r="QD92" s="64"/>
      <c r="QE92" s="64"/>
      <c r="QF92" s="64"/>
      <c r="QG92" s="64"/>
      <c r="QH92" s="64"/>
      <c r="QI92" s="64"/>
      <c r="QJ92" s="64"/>
      <c r="QK92" s="64"/>
      <c r="QL92" s="64"/>
      <c r="QM92" s="64"/>
      <c r="QN92" s="64"/>
      <c r="QO92" s="64"/>
      <c r="QP92" s="64"/>
      <c r="QQ92" s="64"/>
      <c r="QR92" s="64"/>
      <c r="QS92" s="64"/>
      <c r="QT92" s="64"/>
      <c r="QU92" s="64"/>
      <c r="QV92" s="64"/>
      <c r="QW92" s="64"/>
      <c r="QX92" s="64"/>
      <c r="QY92" s="64"/>
      <c r="QZ92" s="64"/>
      <c r="RA92" s="64"/>
      <c r="RB92" s="64"/>
      <c r="RC92" s="64"/>
      <c r="RD92" s="64"/>
      <c r="RE92" s="64"/>
      <c r="RF92" s="64"/>
      <c r="RG92" s="64"/>
      <c r="RH92" s="64"/>
      <c r="RI92" s="64"/>
      <c r="RJ92" s="64"/>
      <c r="RK92" s="64"/>
      <c r="RL92" s="64"/>
      <c r="RM92" s="64"/>
      <c r="RN92" s="64"/>
      <c r="RO92" s="64"/>
      <c r="RP92" s="64"/>
      <c r="RQ92" s="64"/>
      <c r="RR92" s="64"/>
      <c r="RS92" s="64"/>
      <c r="RT92" s="64"/>
      <c r="RU92" s="64"/>
      <c r="RV92" s="64"/>
      <c r="RW92" s="64"/>
      <c r="RX92" s="64"/>
      <c r="RY92" s="64"/>
      <c r="RZ92" s="64"/>
      <c r="SA92" s="64"/>
      <c r="SB92" s="64"/>
      <c r="SC92" s="64"/>
      <c r="SD92" s="64"/>
      <c r="SE92" s="64"/>
      <c r="SF92" s="64"/>
      <c r="SG92" s="64"/>
      <c r="SH92" s="64"/>
      <c r="SI92" s="64"/>
      <c r="SJ92" s="64"/>
      <c r="SK92" s="64"/>
      <c r="SL92" s="64"/>
      <c r="SM92" s="64"/>
      <c r="SN92" s="64"/>
      <c r="SO92" s="64"/>
      <c r="SP92" s="64"/>
      <c r="SQ92" s="64"/>
      <c r="SR92" s="64"/>
      <c r="SS92" s="64"/>
      <c r="ST92" s="64"/>
      <c r="SU92" s="64"/>
      <c r="SV92" s="64"/>
      <c r="SW92" s="64"/>
      <c r="SX92" s="64"/>
      <c r="SY92" s="64"/>
      <c r="SZ92" s="64"/>
      <c r="TA92" s="64"/>
      <c r="TB92" s="64"/>
      <c r="TC92" s="64"/>
      <c r="TD92" s="64"/>
      <c r="TE92" s="64"/>
      <c r="TF92" s="64"/>
      <c r="TG92" s="64"/>
      <c r="TH92" s="64"/>
      <c r="TI92" s="64"/>
      <c r="TJ92" s="64"/>
      <c r="TK92" s="64"/>
      <c r="TL92" s="64"/>
      <c r="TM92" s="64"/>
      <c r="TN92" s="64"/>
      <c r="TO92" s="64"/>
      <c r="TP92" s="64"/>
      <c r="TQ92" s="64"/>
      <c r="TR92" s="64"/>
      <c r="TS92" s="64"/>
      <c r="TT92" s="64"/>
      <c r="TU92" s="64"/>
      <c r="TV92" s="64"/>
      <c r="TW92" s="64"/>
      <c r="TX92" s="64"/>
      <c r="TY92" s="64"/>
      <c r="TZ92" s="64"/>
      <c r="UA92" s="64"/>
      <c r="UB92" s="64"/>
      <c r="UC92" s="64"/>
      <c r="UD92" s="64"/>
      <c r="UE92" s="64"/>
      <c r="UF92" s="64"/>
      <c r="UG92" s="64"/>
      <c r="UH92" s="64"/>
      <c r="UI92" s="64"/>
      <c r="UJ92" s="64"/>
      <c r="UK92" s="64"/>
      <c r="UL92" s="64"/>
      <c r="UM92" s="64"/>
      <c r="UN92" s="64"/>
      <c r="UO92" s="64"/>
      <c r="UP92" s="64"/>
      <c r="UQ92" s="64"/>
      <c r="UR92" s="64"/>
      <c r="US92" s="64"/>
      <c r="UT92" s="64"/>
      <c r="UU92" s="64"/>
      <c r="UV92" s="64"/>
      <c r="UW92" s="64"/>
      <c r="UX92" s="64"/>
      <c r="UY92" s="64"/>
      <c r="UZ92" s="64"/>
      <c r="VA92" s="64"/>
      <c r="VB92" s="64"/>
      <c r="VC92" s="64"/>
      <c r="VD92" s="64"/>
      <c r="VE92" s="64"/>
      <c r="VF92" s="64"/>
      <c r="VG92" s="64"/>
      <c r="VH92" s="64"/>
      <c r="VI92" s="64"/>
      <c r="VJ92" s="64"/>
      <c r="VK92" s="64"/>
      <c r="VL92" s="64"/>
      <c r="VM92" s="64"/>
      <c r="VN92" s="64"/>
      <c r="VO92" s="64"/>
      <c r="VP92" s="64"/>
      <c r="VQ92" s="64"/>
      <c r="VR92" s="64"/>
      <c r="VS92" s="64"/>
      <c r="VT92" s="64"/>
      <c r="VU92" s="64"/>
      <c r="VV92" s="64"/>
      <c r="VW92" s="64"/>
      <c r="VX92" s="64"/>
      <c r="VY92" s="64"/>
      <c r="VZ92" s="64"/>
      <c r="WA92" s="64"/>
      <c r="WB92" s="64"/>
      <c r="WC92" s="64"/>
      <c r="WD92" s="64"/>
      <c r="WE92" s="64"/>
      <c r="WF92" s="64"/>
      <c r="WG92" s="64"/>
      <c r="WH92" s="64"/>
      <c r="WI92" s="64"/>
      <c r="WJ92" s="64"/>
      <c r="WK92" s="64"/>
      <c r="WL92" s="64"/>
      <c r="WM92" s="64"/>
      <c r="WN92" s="64"/>
      <c r="WO92" s="64"/>
      <c r="WP92" s="64"/>
      <c r="WQ92" s="64"/>
      <c r="WR92" s="64"/>
      <c r="WS92" s="64"/>
      <c r="WT92" s="64"/>
      <c r="WU92" s="64"/>
      <c r="WV92" s="64"/>
      <c r="WW92" s="64"/>
      <c r="WX92" s="64"/>
      <c r="WY92" s="64"/>
      <c r="WZ92" s="64"/>
      <c r="XA92" s="64"/>
      <c r="XB92" s="64"/>
      <c r="XC92" s="64"/>
      <c r="XD92" s="64"/>
      <c r="XE92" s="64"/>
      <c r="XF92" s="64"/>
      <c r="XG92" s="64"/>
      <c r="XH92" s="64"/>
      <c r="XI92" s="64"/>
      <c r="XJ92" s="64"/>
      <c r="XK92" s="64"/>
      <c r="XL92" s="64"/>
      <c r="XM92" s="64"/>
      <c r="XN92" s="64"/>
      <c r="XO92" s="64"/>
      <c r="XP92" s="64"/>
      <c r="XQ92" s="64"/>
      <c r="XR92" s="64"/>
      <c r="XS92" s="64"/>
      <c r="XT92" s="64"/>
      <c r="XU92" s="64"/>
      <c r="XV92" s="64"/>
      <c r="XW92" s="64"/>
      <c r="XX92" s="64"/>
      <c r="XY92" s="64"/>
      <c r="XZ92" s="64"/>
      <c r="YA92" s="64"/>
      <c r="YB92" s="64"/>
      <c r="YC92" s="64"/>
      <c r="YD92" s="64"/>
      <c r="YE92" s="64"/>
      <c r="YF92" s="64"/>
      <c r="YG92" s="64"/>
      <c r="YH92" s="64"/>
      <c r="YI92" s="64"/>
      <c r="YJ92" s="64"/>
      <c r="YK92" s="64"/>
      <c r="YL92" s="64"/>
      <c r="YM92" s="64"/>
      <c r="YN92" s="64"/>
      <c r="YO92" s="64"/>
      <c r="YP92" s="64"/>
      <c r="YQ92" s="64"/>
      <c r="YR92" s="64"/>
      <c r="YS92" s="64"/>
      <c r="YT92" s="64"/>
      <c r="YU92" s="64"/>
      <c r="YV92" s="64"/>
      <c r="YW92" s="64"/>
      <c r="YX92" s="64"/>
      <c r="YY92" s="64"/>
      <c r="YZ92" s="64"/>
      <c r="ZA92" s="64"/>
      <c r="ZB92" s="64"/>
      <c r="ZC92" s="64"/>
      <c r="ZD92" s="64"/>
      <c r="ZE92" s="64"/>
      <c r="ZF92" s="64"/>
      <c r="ZG92" s="64"/>
      <c r="ZH92" s="64"/>
      <c r="ZI92" s="64"/>
      <c r="ZJ92" s="64"/>
      <c r="ZK92" s="64"/>
      <c r="ZL92" s="64"/>
      <c r="ZM92" s="64"/>
      <c r="ZN92" s="64"/>
      <c r="ZO92" s="64"/>
      <c r="ZP92" s="64"/>
      <c r="ZQ92" s="64"/>
      <c r="ZR92" s="64"/>
      <c r="ZS92" s="64"/>
      <c r="ZT92" s="64"/>
      <c r="ZU92" s="64"/>
      <c r="ZV92" s="64"/>
      <c r="ZW92" s="64"/>
      <c r="ZX92" s="64"/>
      <c r="ZY92" s="64"/>
      <c r="ZZ92" s="64"/>
      <c r="AAA92" s="64"/>
      <c r="AAB92" s="64"/>
      <c r="AAC92" s="64"/>
      <c r="AAD92" s="64"/>
      <c r="AAE92" s="64"/>
      <c r="AAF92" s="64"/>
      <c r="AAG92" s="64"/>
      <c r="AAH92" s="64"/>
      <c r="AAI92" s="64"/>
      <c r="AAJ92" s="64"/>
      <c r="AAK92" s="64"/>
      <c r="AAL92" s="64"/>
      <c r="AAM92" s="64"/>
      <c r="AAN92" s="64"/>
      <c r="AAO92" s="64"/>
      <c r="AAP92" s="64"/>
      <c r="AAQ92" s="64"/>
      <c r="AAR92" s="64"/>
      <c r="AAS92" s="64"/>
      <c r="AAT92" s="64"/>
      <c r="AAU92" s="64"/>
      <c r="AAV92" s="64"/>
      <c r="AAW92" s="64"/>
      <c r="AAX92" s="64"/>
      <c r="AAY92" s="64"/>
      <c r="AAZ92" s="64"/>
      <c r="ABA92" s="64"/>
      <c r="ABB92" s="64"/>
      <c r="ABC92" s="64"/>
      <c r="ABD92" s="64"/>
      <c r="ABE92" s="64"/>
      <c r="ABF92" s="64"/>
      <c r="ABG92" s="64"/>
      <c r="ABH92" s="64"/>
      <c r="ABI92" s="64"/>
      <c r="ABJ92" s="64"/>
      <c r="ABK92" s="64"/>
      <c r="ABL92" s="64"/>
      <c r="ABM92" s="64"/>
      <c r="ABN92" s="64"/>
      <c r="ABO92" s="64"/>
      <c r="ABP92" s="64"/>
      <c r="ABQ92" s="64"/>
      <c r="ABR92" s="64"/>
      <c r="ABS92" s="64"/>
      <c r="ABT92" s="64"/>
      <c r="ABU92" s="64"/>
      <c r="ABV92" s="64"/>
      <c r="ABW92" s="64"/>
      <c r="ABX92" s="64"/>
      <c r="ABY92" s="64"/>
      <c r="ABZ92" s="64"/>
      <c r="ACA92" s="64"/>
      <c r="ACB92" s="64"/>
      <c r="ACC92" s="64"/>
      <c r="ACD92" s="64"/>
      <c r="ACE92" s="64"/>
      <c r="ACF92" s="64"/>
      <c r="ACG92" s="64"/>
      <c r="ACH92" s="64"/>
      <c r="ACI92" s="64"/>
      <c r="ACJ92" s="64"/>
      <c r="ACK92" s="64"/>
      <c r="ACL92" s="64"/>
      <c r="ACM92" s="64"/>
      <c r="ACN92" s="64"/>
      <c r="ACO92" s="64"/>
      <c r="ACP92" s="64"/>
      <c r="ACQ92" s="64"/>
      <c r="ACR92" s="64"/>
      <c r="ACS92" s="64"/>
      <c r="ACT92" s="64"/>
      <c r="ACU92" s="64"/>
      <c r="ACV92" s="64"/>
      <c r="ACW92" s="64"/>
      <c r="ACX92" s="64"/>
      <c r="ACY92" s="64"/>
      <c r="ACZ92" s="64"/>
      <c r="ADA92" s="64"/>
      <c r="ADB92" s="64"/>
      <c r="ADC92" s="64"/>
      <c r="ADD92" s="64"/>
      <c r="ADE92" s="64"/>
      <c r="ADF92" s="64"/>
      <c r="ADG92" s="64"/>
      <c r="ADH92" s="64"/>
      <c r="ADI92" s="64"/>
      <c r="ADJ92" s="64"/>
      <c r="ADK92" s="64"/>
      <c r="ADL92" s="64"/>
      <c r="ADM92" s="64"/>
      <c r="ADN92" s="64"/>
      <c r="ADO92" s="64"/>
      <c r="ADP92" s="64"/>
      <c r="ADQ92" s="64"/>
      <c r="ADR92" s="64"/>
      <c r="ADS92" s="64"/>
      <c r="ADT92" s="64"/>
      <c r="ADU92" s="64"/>
      <c r="ADV92" s="64"/>
      <c r="ADW92" s="64"/>
      <c r="ADX92" s="64"/>
      <c r="ADY92" s="64"/>
      <c r="ADZ92" s="64"/>
      <c r="AEA92" s="64"/>
      <c r="AEB92" s="64"/>
      <c r="AEC92" s="64"/>
      <c r="AED92" s="64"/>
      <c r="AEE92" s="64"/>
      <c r="AEF92" s="64"/>
      <c r="AEG92" s="64"/>
      <c r="AEH92" s="64"/>
      <c r="AEI92" s="64"/>
      <c r="AEJ92" s="64"/>
      <c r="AEK92" s="64"/>
      <c r="AEL92" s="64"/>
      <c r="AEM92" s="64"/>
      <c r="AEN92" s="64"/>
      <c r="AEO92" s="64"/>
      <c r="AEP92" s="64"/>
      <c r="AEQ92" s="64"/>
      <c r="AER92" s="64"/>
      <c r="AES92" s="64"/>
      <c r="AET92" s="64"/>
      <c r="AEU92" s="64"/>
      <c r="AEV92" s="64"/>
      <c r="AEW92" s="64"/>
      <c r="AEX92" s="64"/>
      <c r="AEY92" s="64"/>
      <c r="AEZ92" s="64"/>
      <c r="AFA92" s="64"/>
      <c r="AFB92" s="64"/>
      <c r="AFC92" s="64"/>
      <c r="AFD92" s="64"/>
      <c r="AFE92" s="64"/>
      <c r="AFF92" s="64"/>
      <c r="AFG92" s="64"/>
      <c r="AFH92" s="64"/>
      <c r="AFI92" s="64"/>
      <c r="AFJ92" s="64"/>
      <c r="AFK92" s="64"/>
      <c r="AFL92" s="64"/>
      <c r="AFM92" s="64"/>
      <c r="AFN92" s="64"/>
      <c r="AFO92" s="64"/>
      <c r="AFP92" s="64"/>
      <c r="AFQ92" s="64"/>
      <c r="AFR92" s="64"/>
      <c r="AFS92" s="64"/>
      <c r="AFT92" s="64"/>
      <c r="AFU92" s="64"/>
      <c r="AFV92" s="64"/>
      <c r="AFW92" s="64"/>
      <c r="AFX92" s="64"/>
      <c r="AFY92" s="64"/>
      <c r="AFZ92" s="64"/>
      <c r="AGA92" s="64"/>
      <c r="AGB92" s="64"/>
      <c r="AGC92" s="64"/>
      <c r="AGD92" s="64"/>
      <c r="AGE92" s="64"/>
      <c r="AGF92" s="64"/>
      <c r="AGG92" s="64"/>
      <c r="AGH92" s="64"/>
      <c r="AGI92" s="64"/>
      <c r="AGJ92" s="64"/>
      <c r="AGK92" s="64"/>
      <c r="AGL92" s="64"/>
      <c r="AGM92" s="64"/>
      <c r="AGN92" s="64"/>
      <c r="AGO92" s="64"/>
      <c r="AGP92" s="64"/>
      <c r="AGQ92" s="64"/>
      <c r="AGR92" s="64"/>
      <c r="AGS92" s="64"/>
      <c r="AGT92" s="64"/>
      <c r="AGU92" s="64"/>
      <c r="AGV92" s="64"/>
      <c r="AGW92" s="64"/>
      <c r="AGX92" s="64"/>
      <c r="AGY92" s="64"/>
      <c r="AGZ92" s="64"/>
      <c r="AHA92" s="64"/>
      <c r="AHB92" s="64"/>
      <c r="AHC92" s="64"/>
      <c r="AHD92" s="64"/>
      <c r="AHE92" s="64"/>
      <c r="AHF92" s="64"/>
      <c r="AHG92" s="64"/>
      <c r="AHH92" s="64"/>
      <c r="AHI92" s="64"/>
      <c r="AHJ92" s="64"/>
      <c r="AHK92" s="64"/>
      <c r="AHL92" s="64"/>
      <c r="AHM92" s="64"/>
      <c r="AHN92" s="64"/>
      <c r="AHO92" s="64"/>
      <c r="AHP92" s="64"/>
      <c r="AHQ92" s="64"/>
      <c r="AHR92" s="64"/>
      <c r="AHS92" s="64"/>
      <c r="AHT92" s="64"/>
      <c r="AHU92" s="64"/>
      <c r="AHV92" s="64"/>
      <c r="AHW92" s="64"/>
      <c r="AHX92" s="64"/>
      <c r="AHY92" s="64"/>
      <c r="AHZ92" s="64"/>
      <c r="AIA92" s="64"/>
      <c r="AIB92" s="64"/>
      <c r="AIC92" s="64"/>
      <c r="AID92" s="64"/>
      <c r="AIE92" s="64"/>
      <c r="AIF92" s="64"/>
      <c r="AIG92" s="64"/>
      <c r="AIH92" s="64"/>
      <c r="AII92" s="64"/>
      <c r="AIJ92" s="64"/>
      <c r="AIK92" s="64"/>
      <c r="AIL92" s="64"/>
      <c r="AIM92" s="64"/>
      <c r="AIN92" s="64"/>
      <c r="AIO92" s="64"/>
      <c r="AIP92" s="64"/>
      <c r="AIQ92" s="64"/>
      <c r="AIR92" s="64"/>
      <c r="AIS92" s="64"/>
      <c r="AIT92" s="64"/>
      <c r="AIU92" s="64"/>
      <c r="AIV92" s="64"/>
      <c r="AIW92" s="64"/>
      <c r="AIX92" s="64"/>
      <c r="AIY92" s="64"/>
      <c r="AIZ92" s="64"/>
      <c r="AJA92" s="64"/>
      <c r="AJB92" s="64"/>
      <c r="AJC92" s="64"/>
      <c r="AJD92" s="64"/>
      <c r="AJE92" s="64"/>
      <c r="AJF92" s="64"/>
      <c r="AJG92" s="64"/>
      <c r="AJH92" s="64"/>
      <c r="AJI92" s="64"/>
      <c r="AJJ92" s="64"/>
      <c r="AJK92" s="64"/>
      <c r="AJL92" s="64"/>
      <c r="AJM92" s="64"/>
      <c r="AJN92" s="64"/>
      <c r="AJO92" s="64"/>
      <c r="AJP92" s="64"/>
      <c r="AJQ92" s="64"/>
      <c r="AJR92" s="64"/>
      <c r="AJS92" s="64"/>
      <c r="AJT92" s="64"/>
      <c r="AJU92" s="64"/>
      <c r="AJV92" s="64"/>
      <c r="AJW92" s="64"/>
      <c r="AJX92" s="64"/>
      <c r="AJY92" s="64"/>
      <c r="AJZ92" s="64"/>
      <c r="AKA92" s="64"/>
      <c r="AKB92" s="64"/>
      <c r="AKC92" s="64"/>
      <c r="AKD92" s="64"/>
      <c r="AKE92" s="64"/>
      <c r="AKF92" s="64"/>
      <c r="AKG92" s="64"/>
      <c r="AKH92" s="64"/>
      <c r="AKI92" s="64"/>
      <c r="AKJ92" s="64"/>
      <c r="AKK92" s="64"/>
      <c r="AKL92" s="64"/>
      <c r="AKM92" s="64"/>
      <c r="AKN92" s="64"/>
      <c r="AKO92" s="64"/>
      <c r="AKP92" s="64"/>
      <c r="AKQ92" s="64"/>
      <c r="AKR92" s="64"/>
      <c r="AKS92" s="64"/>
      <c r="AKT92" s="64"/>
      <c r="AKU92" s="64"/>
      <c r="AKV92" s="64"/>
      <c r="AKW92" s="64"/>
      <c r="AKX92" s="64"/>
      <c r="AKY92" s="64"/>
      <c r="AKZ92" s="64"/>
      <c r="ALA92" s="64"/>
      <c r="ALB92" s="64"/>
      <c r="ALC92" s="64"/>
      <c r="ALD92" s="64"/>
      <c r="ALE92" s="64"/>
      <c r="ALF92" s="64"/>
      <c r="ALG92" s="64"/>
      <c r="ALH92" s="64"/>
      <c r="ALI92" s="64"/>
      <c r="ALJ92" s="64"/>
      <c r="ALK92" s="64"/>
      <c r="ALL92" s="64"/>
      <c r="ALM92" s="64"/>
      <c r="ALN92" s="64"/>
      <c r="ALO92" s="64"/>
      <c r="ALP92" s="64"/>
      <c r="ALQ92" s="64"/>
      <c r="ALR92" s="64"/>
      <c r="ALS92" s="64"/>
      <c r="ALT92" s="64"/>
      <c r="ALU92" s="64"/>
      <c r="ALV92" s="64"/>
      <c r="ALW92" s="64"/>
      <c r="ALX92" s="64"/>
      <c r="ALY92" s="64"/>
      <c r="ALZ92" s="64"/>
      <c r="AMA92" s="64"/>
      <c r="AMB92" s="64"/>
      <c r="AMC92" s="64"/>
      <c r="AMD92" s="64"/>
      <c r="AME92" s="64"/>
      <c r="AMF92" s="64"/>
      <c r="AMG92" s="64"/>
      <c r="AMH92" s="64"/>
      <c r="AMI92" s="64"/>
      <c r="AMJ92" s="64"/>
      <c r="AMK92" s="64"/>
      <c r="AML92" s="64"/>
      <c r="AMM92" s="64"/>
      <c r="AMN92" s="64"/>
      <c r="AMO92" s="64"/>
      <c r="AMP92" s="64"/>
      <c r="AMQ92" s="64"/>
      <c r="AMR92" s="64"/>
      <c r="AMS92" s="64"/>
      <c r="AMT92" s="64"/>
      <c r="AMU92" s="64"/>
      <c r="AMV92" s="64"/>
      <c r="AMW92" s="64"/>
      <c r="AMX92" s="64"/>
      <c r="AMY92" s="64"/>
      <c r="AMZ92" s="64"/>
      <c r="ANA92" s="64"/>
      <c r="ANB92" s="64"/>
      <c r="ANC92" s="64"/>
      <c r="AND92" s="64"/>
      <c r="ANE92" s="64"/>
      <c r="ANF92" s="64"/>
      <c r="ANG92" s="64"/>
      <c r="ANH92" s="64"/>
      <c r="ANI92" s="64"/>
      <c r="ANJ92" s="64"/>
      <c r="ANK92" s="64"/>
      <c r="ANL92" s="64"/>
      <c r="ANM92" s="64"/>
      <c r="ANN92" s="64"/>
      <c r="ANO92" s="64"/>
      <c r="ANP92" s="64"/>
      <c r="ANQ92" s="64"/>
      <c r="ANR92" s="64"/>
      <c r="ANS92" s="64"/>
      <c r="ANT92" s="64"/>
      <c r="ANU92" s="64"/>
      <c r="ANV92" s="64"/>
      <c r="ANW92" s="64"/>
      <c r="ANX92" s="64"/>
      <c r="ANY92" s="64"/>
      <c r="ANZ92" s="64"/>
      <c r="AOA92" s="64"/>
      <c r="AOB92" s="64"/>
      <c r="AOC92" s="64"/>
      <c r="AOD92" s="64"/>
      <c r="AOE92" s="64"/>
      <c r="AOF92" s="64"/>
      <c r="AOG92" s="64"/>
      <c r="AOH92" s="64"/>
      <c r="AOI92" s="64"/>
      <c r="AOJ92" s="64"/>
      <c r="AOK92" s="64"/>
      <c r="AOL92" s="64"/>
      <c r="AOM92" s="64"/>
      <c r="AON92" s="64"/>
      <c r="AOO92" s="64"/>
      <c r="AOP92" s="64"/>
      <c r="AOQ92" s="64"/>
      <c r="AOR92" s="64"/>
      <c r="AOS92" s="64"/>
      <c r="AOT92" s="64"/>
      <c r="AOU92" s="64"/>
      <c r="AOV92" s="64"/>
      <c r="AOW92" s="64"/>
      <c r="AOX92" s="64"/>
      <c r="AOY92" s="64"/>
      <c r="AOZ92" s="64"/>
      <c r="APA92" s="64"/>
      <c r="APB92" s="64"/>
      <c r="APC92" s="64"/>
      <c r="APD92" s="64"/>
      <c r="APE92" s="64"/>
      <c r="APF92" s="64"/>
      <c r="APG92" s="64"/>
      <c r="APH92" s="64"/>
      <c r="API92" s="64"/>
      <c r="APJ92" s="64"/>
      <c r="APK92" s="64"/>
      <c r="APL92" s="64"/>
      <c r="APM92" s="64"/>
      <c r="APN92" s="64"/>
      <c r="APO92" s="64"/>
      <c r="APP92" s="64"/>
      <c r="APQ92" s="64"/>
      <c r="APR92" s="64"/>
      <c r="APS92" s="64"/>
      <c r="APT92" s="64"/>
      <c r="APU92" s="64"/>
      <c r="APV92" s="64"/>
      <c r="APW92" s="64"/>
      <c r="APX92" s="64"/>
      <c r="APY92" s="64"/>
      <c r="APZ92" s="64"/>
      <c r="AQA92" s="64"/>
      <c r="AQB92" s="64"/>
      <c r="AQC92" s="64"/>
      <c r="AQD92" s="64"/>
      <c r="AQE92" s="64"/>
      <c r="AQF92" s="64"/>
      <c r="AQG92" s="64"/>
      <c r="AQH92" s="64"/>
      <c r="AQI92" s="64"/>
      <c r="AQJ92" s="64"/>
      <c r="AQK92" s="64"/>
      <c r="AQL92" s="64"/>
      <c r="AQM92" s="64"/>
      <c r="AQN92" s="64"/>
      <c r="AQO92" s="64"/>
      <c r="AQP92" s="64"/>
      <c r="AQQ92" s="64"/>
      <c r="AQR92" s="64"/>
      <c r="AQS92" s="64"/>
      <c r="AQT92" s="64"/>
      <c r="AQU92" s="64"/>
      <c r="AQV92" s="64"/>
      <c r="AQW92" s="64"/>
      <c r="AQX92" s="64"/>
      <c r="AQY92" s="64"/>
      <c r="AQZ92" s="64"/>
      <c r="ARA92" s="64"/>
      <c r="ARB92" s="64"/>
      <c r="ARC92" s="64"/>
      <c r="ARD92" s="64"/>
      <c r="ARE92" s="64"/>
      <c r="ARF92" s="64"/>
      <c r="ARG92" s="64"/>
      <c r="ARH92" s="64"/>
      <c r="ARI92" s="64"/>
      <c r="ARJ92" s="64"/>
      <c r="ARK92" s="64"/>
      <c r="ARL92" s="64"/>
      <c r="ARM92" s="64"/>
      <c r="ARN92" s="64"/>
      <c r="ARO92" s="64"/>
      <c r="ARP92" s="64"/>
      <c r="ARQ92" s="64"/>
      <c r="ARR92" s="64"/>
      <c r="ARS92" s="64"/>
      <c r="ART92" s="64"/>
      <c r="ARU92" s="64"/>
      <c r="ARV92" s="64"/>
      <c r="ARW92" s="64"/>
      <c r="ARX92" s="64"/>
      <c r="ARY92" s="64"/>
      <c r="ARZ92" s="64"/>
      <c r="ASA92" s="64"/>
      <c r="ASB92" s="64"/>
      <c r="ASC92" s="64"/>
      <c r="ASD92" s="64"/>
      <c r="ASE92" s="64"/>
      <c r="ASF92" s="64"/>
      <c r="ASG92" s="64"/>
      <c r="ASH92" s="64"/>
      <c r="ASI92" s="64"/>
      <c r="ASJ92" s="64"/>
      <c r="ASK92" s="64"/>
      <c r="ASL92" s="64"/>
      <c r="ASM92" s="64"/>
      <c r="ASN92" s="64"/>
      <c r="ASO92" s="64"/>
      <c r="ASP92" s="64"/>
      <c r="ASQ92" s="64"/>
      <c r="ASR92" s="64"/>
      <c r="ASS92" s="64"/>
      <c r="AST92" s="64"/>
      <c r="ASU92" s="64"/>
      <c r="ASV92" s="64"/>
      <c r="ASW92" s="64"/>
      <c r="ASX92" s="64"/>
      <c r="ASY92" s="64"/>
      <c r="ASZ92" s="64"/>
      <c r="ATA92" s="64"/>
      <c r="ATB92" s="64"/>
      <c r="ATC92" s="64"/>
      <c r="ATD92" s="64"/>
      <c r="ATE92" s="64"/>
      <c r="ATF92" s="64"/>
      <c r="ATG92" s="64"/>
      <c r="ATH92" s="64"/>
      <c r="ATI92" s="64"/>
      <c r="ATJ92" s="64"/>
      <c r="ATK92" s="64"/>
      <c r="ATL92" s="64"/>
      <c r="ATM92" s="64"/>
      <c r="ATN92" s="64"/>
      <c r="ATO92" s="64"/>
      <c r="ATP92" s="64"/>
      <c r="ATQ92" s="64"/>
      <c r="ATR92" s="64"/>
      <c r="ATS92" s="64"/>
      <c r="ATT92" s="64"/>
      <c r="ATU92" s="64"/>
      <c r="ATV92" s="64"/>
      <c r="ATW92" s="64"/>
      <c r="ATX92" s="64"/>
      <c r="ATY92" s="64"/>
      <c r="ATZ92" s="64"/>
      <c r="AUA92" s="64"/>
      <c r="AUB92" s="64"/>
      <c r="AUC92" s="64"/>
      <c r="AUD92" s="64"/>
      <c r="AUE92" s="64"/>
      <c r="AUF92" s="64"/>
      <c r="AUG92" s="64"/>
      <c r="AUH92" s="64"/>
      <c r="AUI92" s="64"/>
      <c r="AUJ92" s="64"/>
      <c r="AUK92" s="64"/>
      <c r="AUL92" s="64"/>
      <c r="AUM92" s="64"/>
      <c r="AUN92" s="64"/>
      <c r="AUO92" s="64"/>
      <c r="AUP92" s="64"/>
      <c r="AUQ92" s="64"/>
      <c r="AUR92" s="64"/>
      <c r="AUS92" s="64"/>
      <c r="AUT92" s="64"/>
      <c r="AUU92" s="64"/>
      <c r="AUV92" s="64"/>
      <c r="AUW92" s="64"/>
      <c r="AUX92" s="64"/>
      <c r="AUY92" s="64"/>
      <c r="AUZ92" s="64"/>
      <c r="AVA92" s="64"/>
      <c r="AVB92" s="64"/>
      <c r="AVC92" s="64"/>
      <c r="AVD92" s="64"/>
      <c r="AVE92" s="64"/>
      <c r="AVF92" s="64"/>
      <c r="AVG92" s="64"/>
      <c r="AVH92" s="64"/>
      <c r="AVI92" s="64"/>
      <c r="AVJ92" s="64"/>
      <c r="AVK92" s="64"/>
      <c r="AVL92" s="64"/>
      <c r="AVM92" s="64"/>
      <c r="AVN92" s="64"/>
      <c r="AVO92" s="64"/>
      <c r="AVP92" s="64"/>
      <c r="AVQ92" s="64"/>
      <c r="AVR92" s="64"/>
      <c r="AVS92" s="64"/>
      <c r="AVT92" s="64"/>
      <c r="AVU92" s="64"/>
      <c r="AVV92" s="64"/>
      <c r="AVW92" s="64"/>
      <c r="AVX92" s="64"/>
      <c r="AVY92" s="64"/>
      <c r="AVZ92" s="64"/>
      <c r="AWA92" s="64"/>
      <c r="AWB92" s="64"/>
      <c r="AWC92" s="64"/>
      <c r="AWD92" s="64"/>
      <c r="AWE92" s="64"/>
      <c r="AWF92" s="64"/>
      <c r="AWG92" s="64"/>
      <c r="AWH92" s="64"/>
      <c r="AWI92" s="64"/>
      <c r="AWJ92" s="64"/>
      <c r="AWK92" s="64"/>
      <c r="AWL92" s="64"/>
      <c r="AWM92" s="64"/>
      <c r="AWN92" s="64"/>
      <c r="AWO92" s="64"/>
      <c r="AWP92" s="64"/>
      <c r="AWQ92" s="64"/>
      <c r="AWR92" s="64"/>
      <c r="AWS92" s="64"/>
      <c r="AWT92" s="64"/>
      <c r="AWU92" s="64"/>
      <c r="AWV92" s="64"/>
      <c r="AWW92" s="64"/>
      <c r="AWX92" s="64"/>
      <c r="AWY92" s="64"/>
      <c r="AWZ92" s="64"/>
      <c r="AXA92" s="64"/>
      <c r="AXB92" s="64"/>
      <c r="AXC92" s="64"/>
      <c r="AXD92" s="64"/>
      <c r="AXE92" s="64"/>
      <c r="AXF92" s="64"/>
      <c r="AXG92" s="64"/>
      <c r="AXH92" s="64"/>
      <c r="AXI92" s="64"/>
      <c r="AXJ92" s="64"/>
      <c r="AXK92" s="64"/>
      <c r="AXL92" s="64"/>
      <c r="AXM92" s="64"/>
      <c r="AXN92" s="64"/>
      <c r="AXO92" s="64"/>
      <c r="AXP92" s="64"/>
      <c r="AXQ92" s="64"/>
      <c r="AXR92" s="64"/>
      <c r="AXS92" s="64"/>
      <c r="AXT92" s="64"/>
      <c r="AXU92" s="64"/>
      <c r="AXV92" s="64"/>
      <c r="AXW92" s="64"/>
      <c r="AXX92" s="64"/>
      <c r="AXY92" s="64"/>
      <c r="AXZ92" s="64"/>
      <c r="AYA92" s="64"/>
      <c r="AYB92" s="64"/>
      <c r="AYC92" s="64"/>
      <c r="AYD92" s="64"/>
      <c r="AYE92" s="64"/>
      <c r="AYF92" s="64"/>
      <c r="AYG92" s="64"/>
      <c r="AYH92" s="64"/>
      <c r="AYI92" s="64"/>
      <c r="AYJ92" s="64"/>
      <c r="AYK92" s="64"/>
      <c r="AYL92" s="64"/>
      <c r="AYM92" s="64"/>
      <c r="AYN92" s="64"/>
      <c r="AYO92" s="64"/>
      <c r="AYP92" s="64"/>
      <c r="AYQ92" s="64"/>
      <c r="AYR92" s="64"/>
      <c r="AYS92" s="64"/>
      <c r="AYT92" s="64"/>
      <c r="AYU92" s="64"/>
      <c r="AYV92" s="64"/>
      <c r="AYW92" s="64"/>
      <c r="AYX92" s="64"/>
      <c r="AYY92" s="64"/>
      <c r="AYZ92" s="64"/>
      <c r="AZA92" s="64"/>
      <c r="AZB92" s="64"/>
      <c r="AZC92" s="64"/>
      <c r="AZD92" s="64"/>
      <c r="AZE92" s="64"/>
      <c r="AZF92" s="64"/>
      <c r="AZG92" s="64"/>
      <c r="AZH92" s="64"/>
      <c r="AZI92" s="64"/>
      <c r="AZJ92" s="64"/>
      <c r="AZK92" s="64"/>
      <c r="AZL92" s="64"/>
      <c r="AZM92" s="64"/>
      <c r="AZN92" s="64"/>
      <c r="AZO92" s="64"/>
      <c r="AZP92" s="64"/>
      <c r="AZQ92" s="64"/>
      <c r="AZR92" s="64"/>
      <c r="AZS92" s="64"/>
      <c r="AZT92" s="64"/>
      <c r="AZU92" s="64"/>
      <c r="AZV92" s="64"/>
      <c r="AZW92" s="64"/>
      <c r="AZX92" s="64"/>
      <c r="AZY92" s="64"/>
      <c r="AZZ92" s="64"/>
      <c r="BAA92" s="64"/>
      <c r="BAB92" s="64"/>
      <c r="BAC92" s="64"/>
      <c r="BAD92" s="64"/>
      <c r="BAE92" s="64"/>
      <c r="BAF92" s="64"/>
      <c r="BAG92" s="64"/>
      <c r="BAH92" s="64"/>
      <c r="BAI92" s="64"/>
      <c r="BAJ92" s="64"/>
      <c r="BAK92" s="64"/>
      <c r="BAL92" s="64"/>
      <c r="BAM92" s="64"/>
      <c r="BAN92" s="64"/>
      <c r="BAO92" s="64"/>
      <c r="BAP92" s="64"/>
      <c r="BAQ92" s="64"/>
      <c r="BAR92" s="64"/>
      <c r="BAS92" s="64"/>
      <c r="BAT92" s="64"/>
      <c r="BAU92" s="64"/>
      <c r="BAV92" s="64"/>
      <c r="BAW92" s="64"/>
      <c r="BAX92" s="64"/>
      <c r="BAY92" s="64"/>
      <c r="BAZ92" s="64"/>
      <c r="BBA92" s="64"/>
      <c r="BBB92" s="64"/>
      <c r="BBC92" s="64"/>
      <c r="BBD92" s="64"/>
      <c r="BBE92" s="64"/>
      <c r="BBF92" s="64"/>
      <c r="BBG92" s="64"/>
      <c r="BBH92" s="64"/>
      <c r="BBI92" s="64"/>
      <c r="BBJ92" s="64"/>
      <c r="BBK92" s="64"/>
      <c r="BBL92" s="64"/>
      <c r="BBM92" s="64"/>
      <c r="BBN92" s="64"/>
      <c r="BBO92" s="64"/>
      <c r="BBP92" s="64"/>
      <c r="BBQ92" s="64"/>
      <c r="BBR92" s="64"/>
      <c r="BBS92" s="64"/>
      <c r="BBT92" s="64"/>
      <c r="BBU92" s="64"/>
      <c r="BBV92" s="64"/>
      <c r="BBW92" s="64"/>
      <c r="BBX92" s="64"/>
      <c r="BBY92" s="64"/>
      <c r="BBZ92" s="64"/>
      <c r="BCA92" s="64"/>
      <c r="BCB92" s="64"/>
      <c r="BCC92" s="64"/>
      <c r="BCD92" s="64"/>
      <c r="BCE92" s="64"/>
      <c r="BCF92" s="64"/>
      <c r="BCG92" s="64"/>
      <c r="BCH92" s="64"/>
      <c r="BCI92" s="64"/>
      <c r="BCJ92" s="64"/>
      <c r="BCK92" s="64"/>
      <c r="BCL92" s="64"/>
      <c r="BCM92" s="64"/>
      <c r="BCN92" s="64"/>
      <c r="BCO92" s="64"/>
      <c r="BCP92" s="64"/>
      <c r="BCQ92" s="64"/>
      <c r="BCR92" s="64"/>
      <c r="BCS92" s="64"/>
      <c r="BCT92" s="64"/>
      <c r="BCU92" s="64"/>
      <c r="BCV92" s="64"/>
      <c r="BCW92" s="64"/>
      <c r="BCX92" s="64"/>
      <c r="BCY92" s="64"/>
      <c r="BCZ92" s="64"/>
      <c r="BDA92" s="64"/>
      <c r="BDB92" s="64"/>
      <c r="BDC92" s="64"/>
      <c r="BDD92" s="64"/>
      <c r="BDE92" s="64"/>
      <c r="BDF92" s="64"/>
      <c r="BDG92" s="64"/>
      <c r="BDH92" s="64"/>
      <c r="BDI92" s="64"/>
      <c r="BDJ92" s="64"/>
      <c r="BDK92" s="64"/>
      <c r="BDL92" s="64"/>
      <c r="BDM92" s="64"/>
      <c r="BDN92" s="64"/>
      <c r="BDO92" s="64"/>
      <c r="BDP92" s="64"/>
      <c r="BDQ92" s="64"/>
      <c r="BDR92" s="64"/>
      <c r="BDS92" s="64"/>
      <c r="BDT92" s="64"/>
      <c r="BDU92" s="64"/>
      <c r="BDV92" s="64"/>
      <c r="BDW92" s="64"/>
      <c r="BDX92" s="64"/>
      <c r="BDY92" s="64"/>
      <c r="BDZ92" s="64"/>
      <c r="BEA92" s="64"/>
      <c r="BEB92" s="64"/>
      <c r="BEC92" s="64"/>
      <c r="BED92" s="64"/>
      <c r="BEE92" s="64"/>
      <c r="BEF92" s="64"/>
      <c r="BEG92" s="64"/>
      <c r="BEH92" s="64"/>
      <c r="BEI92" s="64"/>
      <c r="BEJ92" s="64"/>
      <c r="BEK92" s="64"/>
      <c r="BEL92" s="64"/>
      <c r="BEM92" s="64"/>
      <c r="BEN92" s="64"/>
      <c r="BEO92" s="64"/>
      <c r="BEP92" s="64"/>
      <c r="BEQ92" s="64"/>
      <c r="BER92" s="64"/>
      <c r="BES92" s="64"/>
      <c r="BET92" s="64"/>
      <c r="BEU92" s="64"/>
      <c r="BEV92" s="64"/>
      <c r="BEW92" s="64"/>
      <c r="BEX92" s="64"/>
      <c r="BEY92" s="64"/>
      <c r="BEZ92" s="64"/>
      <c r="BFA92" s="64"/>
      <c r="BFB92" s="64"/>
      <c r="BFC92" s="64"/>
      <c r="BFD92" s="64"/>
      <c r="BFE92" s="64"/>
      <c r="BFF92" s="64"/>
      <c r="BFG92" s="64"/>
      <c r="BFH92" s="64"/>
      <c r="BFI92" s="64"/>
      <c r="BFJ92" s="64"/>
      <c r="BFK92" s="64"/>
      <c r="BFL92" s="64"/>
      <c r="BFM92" s="64"/>
      <c r="BFN92" s="64"/>
      <c r="BFO92" s="64"/>
      <c r="BFP92" s="64"/>
      <c r="BFQ92" s="64"/>
      <c r="BFR92" s="64"/>
      <c r="BFS92" s="64"/>
      <c r="BFT92" s="64"/>
      <c r="BFU92" s="64"/>
      <c r="BFV92" s="64"/>
      <c r="BFW92" s="64"/>
      <c r="BFX92" s="64"/>
      <c r="BFY92" s="64"/>
      <c r="BFZ92" s="64"/>
      <c r="BGA92" s="64"/>
      <c r="BGB92" s="64"/>
      <c r="BGC92" s="64"/>
      <c r="BGD92" s="64"/>
      <c r="BGE92" s="64"/>
      <c r="BGF92" s="64"/>
      <c r="BGG92" s="64"/>
      <c r="BGH92" s="64"/>
      <c r="BGI92" s="64"/>
      <c r="BGJ92" s="64"/>
      <c r="BGK92" s="64"/>
      <c r="BGL92" s="64"/>
      <c r="BGM92" s="64"/>
      <c r="BGN92" s="64"/>
      <c r="BGO92" s="64"/>
      <c r="BGP92" s="64"/>
      <c r="BGQ92" s="64"/>
      <c r="BGR92" s="64"/>
      <c r="BGS92" s="64"/>
      <c r="BGT92" s="64"/>
      <c r="BGU92" s="64"/>
      <c r="BGV92" s="64"/>
      <c r="BGW92" s="64"/>
      <c r="BGX92" s="64"/>
      <c r="BGY92" s="64"/>
      <c r="BGZ92" s="64"/>
      <c r="BHA92" s="64"/>
      <c r="BHB92" s="64"/>
      <c r="BHC92" s="64"/>
      <c r="BHD92" s="64"/>
      <c r="BHE92" s="64"/>
      <c r="BHF92" s="64"/>
      <c r="BHG92" s="64"/>
      <c r="BHH92" s="64"/>
      <c r="BHI92" s="64"/>
      <c r="BHJ92" s="64"/>
      <c r="BHK92" s="64"/>
      <c r="BHL92" s="64"/>
      <c r="BHM92" s="64"/>
      <c r="BHN92" s="64"/>
      <c r="BHO92" s="64"/>
      <c r="BHP92" s="64"/>
      <c r="BHQ92" s="64"/>
      <c r="BHR92" s="64"/>
      <c r="BHS92" s="64"/>
      <c r="BHT92" s="64"/>
      <c r="BHU92" s="64"/>
      <c r="BHV92" s="64"/>
      <c r="BHW92" s="64"/>
      <c r="BHX92" s="64"/>
      <c r="BHY92" s="64"/>
      <c r="BHZ92" s="64"/>
      <c r="BIA92" s="64"/>
      <c r="BIB92" s="64"/>
      <c r="BIC92" s="64"/>
      <c r="BID92" s="64"/>
      <c r="BIE92" s="64"/>
      <c r="BIF92" s="64"/>
      <c r="BIG92" s="64"/>
      <c r="BIH92" s="64"/>
      <c r="BII92" s="64"/>
      <c r="BIJ92" s="64"/>
      <c r="BIK92" s="64"/>
      <c r="BIL92" s="64"/>
      <c r="BIM92" s="64"/>
      <c r="BIN92" s="64"/>
      <c r="BIO92" s="64"/>
      <c r="BIP92" s="64"/>
      <c r="BIQ92" s="64"/>
      <c r="BIR92" s="64"/>
      <c r="BIS92" s="64"/>
      <c r="BIT92" s="64"/>
      <c r="BIU92" s="64"/>
      <c r="BIV92" s="64"/>
      <c r="BIW92" s="64"/>
      <c r="BIX92" s="64"/>
      <c r="BIY92" s="64"/>
      <c r="BIZ92" s="64"/>
      <c r="BJA92" s="64"/>
      <c r="BJB92" s="64"/>
      <c r="BJC92" s="64"/>
      <c r="BJD92" s="64"/>
      <c r="BJE92" s="64"/>
      <c r="BJF92" s="64"/>
      <c r="BJG92" s="64"/>
      <c r="BJH92" s="64"/>
      <c r="BJI92" s="64"/>
      <c r="BJJ92" s="64"/>
      <c r="BJK92" s="64"/>
      <c r="BJL92" s="64"/>
      <c r="BJM92" s="64"/>
      <c r="BJN92" s="64"/>
      <c r="BJO92" s="64"/>
      <c r="BJP92" s="64"/>
      <c r="BJQ92" s="64"/>
      <c r="BJR92" s="64"/>
      <c r="BJS92" s="64"/>
      <c r="BJT92" s="64"/>
      <c r="BJU92" s="64"/>
      <c r="BJV92" s="64"/>
      <c r="BJW92" s="64"/>
      <c r="BJX92" s="64"/>
      <c r="BJY92" s="64"/>
      <c r="BJZ92" s="64"/>
      <c r="BKA92" s="64"/>
      <c r="BKB92" s="64"/>
      <c r="BKC92" s="64"/>
      <c r="BKD92" s="64"/>
      <c r="BKE92" s="64"/>
      <c r="BKF92" s="64"/>
      <c r="BKG92" s="64"/>
      <c r="BKH92" s="64"/>
      <c r="BKI92" s="64"/>
      <c r="BKJ92" s="64"/>
      <c r="BKK92" s="64"/>
      <c r="BKL92" s="64"/>
      <c r="BKM92" s="64"/>
      <c r="BKN92" s="64"/>
      <c r="BKO92" s="64"/>
      <c r="BKP92" s="64"/>
      <c r="BKQ92" s="64"/>
      <c r="BKR92" s="64"/>
      <c r="BKS92" s="64"/>
      <c r="BKT92" s="64"/>
      <c r="BKU92" s="64"/>
      <c r="BKV92" s="64"/>
      <c r="BKW92" s="64"/>
      <c r="BKX92" s="64"/>
      <c r="BKY92" s="64"/>
      <c r="BKZ92" s="64"/>
      <c r="BLA92" s="64"/>
      <c r="BLB92" s="64"/>
      <c r="BLC92" s="64"/>
      <c r="BLD92" s="64"/>
      <c r="BLE92" s="64"/>
      <c r="BLF92" s="64"/>
      <c r="BLG92" s="64"/>
      <c r="BLH92" s="64"/>
      <c r="BLI92" s="64"/>
      <c r="BLJ92" s="64"/>
      <c r="BLK92" s="64"/>
      <c r="BLL92" s="64"/>
      <c r="BLM92" s="64"/>
      <c r="BLN92" s="64"/>
      <c r="BLO92" s="64"/>
      <c r="BLP92" s="64"/>
      <c r="BLQ92" s="64"/>
      <c r="BLR92" s="64"/>
      <c r="BLS92" s="64"/>
      <c r="BLT92" s="64"/>
      <c r="BLU92" s="64"/>
      <c r="BLV92" s="64"/>
      <c r="BLW92" s="64"/>
      <c r="BLX92" s="64"/>
      <c r="BLY92" s="64"/>
      <c r="BLZ92" s="64"/>
      <c r="BMA92" s="64"/>
      <c r="BMB92" s="64"/>
      <c r="BMC92" s="64"/>
      <c r="BMD92" s="64"/>
      <c r="BME92" s="64"/>
      <c r="BMF92" s="64"/>
      <c r="BMG92" s="64"/>
      <c r="BMH92" s="64"/>
      <c r="BMI92" s="64"/>
      <c r="BMJ92" s="64"/>
      <c r="BMK92" s="64"/>
      <c r="BML92" s="64"/>
      <c r="BMM92" s="64"/>
      <c r="BMN92" s="64"/>
      <c r="BMO92" s="64"/>
      <c r="BMP92" s="64"/>
      <c r="BMQ92" s="64"/>
      <c r="BMR92" s="64"/>
      <c r="BMS92" s="64"/>
      <c r="BMT92" s="64"/>
      <c r="BMU92" s="64"/>
      <c r="BMV92" s="64"/>
      <c r="BMW92" s="64"/>
      <c r="BMX92" s="64"/>
      <c r="BMY92" s="64"/>
      <c r="BMZ92" s="64"/>
      <c r="BNA92" s="64"/>
      <c r="BNB92" s="64"/>
      <c r="BNC92" s="64"/>
      <c r="BND92" s="64"/>
      <c r="BNE92" s="64"/>
      <c r="BNF92" s="64"/>
      <c r="BNG92" s="64"/>
      <c r="BNH92" s="64"/>
      <c r="BNI92" s="64"/>
      <c r="BNJ92" s="64"/>
      <c r="BNK92" s="64"/>
      <c r="BNL92" s="64"/>
      <c r="BNM92" s="64"/>
      <c r="BNN92" s="64"/>
      <c r="BNO92" s="64"/>
      <c r="BNP92" s="64"/>
      <c r="BNQ92" s="64"/>
      <c r="BNR92" s="64"/>
      <c r="BNS92" s="64"/>
      <c r="BNT92" s="64"/>
      <c r="BNU92" s="64"/>
      <c r="BNV92" s="64"/>
      <c r="BNW92" s="64"/>
      <c r="BNX92" s="64"/>
      <c r="BNY92" s="64"/>
      <c r="BNZ92" s="64"/>
      <c r="BOA92" s="64"/>
      <c r="BOB92" s="64"/>
      <c r="BOC92" s="64"/>
      <c r="BOD92" s="64"/>
      <c r="BOE92" s="64"/>
      <c r="BOF92" s="64"/>
      <c r="BOG92" s="64"/>
      <c r="BOH92" s="64"/>
      <c r="BOI92" s="64"/>
      <c r="BOJ92" s="64"/>
      <c r="BOK92" s="64"/>
      <c r="BOL92" s="64"/>
      <c r="BOM92" s="64"/>
      <c r="BON92" s="64"/>
      <c r="BOO92" s="64"/>
      <c r="BOP92" s="64"/>
      <c r="BOQ92" s="64"/>
      <c r="BOR92" s="64"/>
      <c r="BOS92" s="64"/>
      <c r="BOT92" s="64"/>
      <c r="BOU92" s="64"/>
      <c r="BOV92" s="64"/>
      <c r="BOW92" s="64"/>
      <c r="BOX92" s="64"/>
      <c r="BOY92" s="64"/>
      <c r="BOZ92" s="64"/>
      <c r="BPA92" s="64"/>
      <c r="BPB92" s="64"/>
      <c r="BPC92" s="64"/>
      <c r="BPD92" s="64"/>
      <c r="BPE92" s="64"/>
      <c r="BPF92" s="64"/>
      <c r="BPG92" s="64"/>
      <c r="BPH92" s="64"/>
      <c r="BPI92" s="64"/>
      <c r="BPJ92" s="64"/>
      <c r="BPK92" s="64"/>
      <c r="BPL92" s="64"/>
      <c r="BPM92" s="64"/>
      <c r="BPN92" s="64"/>
      <c r="BPO92" s="64"/>
      <c r="BPP92" s="64"/>
      <c r="BPQ92" s="64"/>
      <c r="BPR92" s="64"/>
      <c r="BPS92" s="64"/>
      <c r="BPT92" s="64"/>
      <c r="BPU92" s="64"/>
      <c r="BPV92" s="64"/>
      <c r="BPW92" s="64"/>
      <c r="BPX92" s="64"/>
      <c r="BPY92" s="64"/>
      <c r="BPZ92" s="64"/>
      <c r="BQA92" s="64"/>
      <c r="BQB92" s="64"/>
      <c r="BQC92" s="64"/>
      <c r="BQD92" s="64"/>
      <c r="BQE92" s="64"/>
      <c r="BQF92" s="64"/>
      <c r="BQG92" s="64"/>
      <c r="BQH92" s="64"/>
      <c r="BQI92" s="64"/>
      <c r="BQJ92" s="64"/>
      <c r="BQK92" s="64"/>
      <c r="BQL92" s="64"/>
      <c r="BQM92" s="64"/>
      <c r="BQN92" s="64"/>
      <c r="BQO92" s="64"/>
      <c r="BQP92" s="64"/>
      <c r="BQQ92" s="64"/>
      <c r="BQR92" s="64"/>
      <c r="BQS92" s="64"/>
      <c r="BQT92" s="64"/>
      <c r="BQU92" s="64"/>
      <c r="BQV92" s="64"/>
      <c r="BQW92" s="64"/>
      <c r="BQX92" s="64"/>
      <c r="BQY92" s="64"/>
      <c r="BQZ92" s="64"/>
      <c r="BRA92" s="64"/>
      <c r="BRB92" s="64"/>
      <c r="BRC92" s="64"/>
      <c r="BRD92" s="64"/>
      <c r="BRE92" s="64"/>
      <c r="BRF92" s="64"/>
      <c r="BRG92" s="64"/>
      <c r="BRH92" s="64"/>
      <c r="BRI92" s="64"/>
      <c r="BRJ92" s="64"/>
      <c r="BRK92" s="64"/>
      <c r="BRL92" s="64"/>
      <c r="BRM92" s="64"/>
      <c r="BRN92" s="64"/>
      <c r="BRO92" s="64"/>
      <c r="BRP92" s="64"/>
      <c r="BRQ92" s="64"/>
      <c r="BRR92" s="64"/>
      <c r="BRS92" s="64"/>
      <c r="BRT92" s="64"/>
      <c r="BRU92" s="64"/>
      <c r="BRV92" s="64"/>
      <c r="BRW92" s="64"/>
      <c r="BRX92" s="64"/>
      <c r="BRY92" s="64"/>
      <c r="BRZ92" s="64"/>
      <c r="BSA92" s="64"/>
      <c r="BSB92" s="64"/>
      <c r="BSC92" s="64"/>
      <c r="BSD92" s="64"/>
      <c r="BSE92" s="64"/>
      <c r="BSF92" s="64"/>
      <c r="BSG92" s="64"/>
      <c r="BSH92" s="64"/>
      <c r="BSI92" s="64"/>
      <c r="BSJ92" s="64"/>
      <c r="BSK92" s="64"/>
      <c r="BSL92" s="64"/>
      <c r="BSM92" s="64"/>
      <c r="BSN92" s="64"/>
      <c r="BSO92" s="64"/>
      <c r="BSP92" s="64"/>
      <c r="BSQ92" s="64"/>
      <c r="BSR92" s="64"/>
      <c r="BSS92" s="64"/>
      <c r="BST92" s="64"/>
      <c r="BSU92" s="64"/>
      <c r="BSV92" s="64"/>
      <c r="BSW92" s="64"/>
      <c r="BSX92" s="64"/>
      <c r="BSY92" s="64"/>
      <c r="BSZ92" s="64"/>
      <c r="BTA92" s="64"/>
      <c r="BTB92" s="64"/>
      <c r="BTC92" s="64"/>
      <c r="BTD92" s="64"/>
      <c r="BTE92" s="64"/>
      <c r="BTF92" s="64"/>
      <c r="BTG92" s="64"/>
      <c r="BTH92" s="64"/>
      <c r="BTI92" s="64"/>
      <c r="BTJ92" s="64"/>
      <c r="BTK92" s="64"/>
      <c r="BTL92" s="64"/>
      <c r="BTM92" s="64"/>
      <c r="BTN92" s="64"/>
      <c r="BTO92" s="64"/>
      <c r="BTP92" s="64"/>
      <c r="BTQ92" s="64"/>
      <c r="BTR92" s="64"/>
      <c r="BTS92" s="64"/>
      <c r="BTT92" s="64"/>
      <c r="BTU92" s="64"/>
      <c r="BTV92" s="64"/>
      <c r="BTW92" s="64"/>
      <c r="BTX92" s="64"/>
      <c r="BTY92" s="64"/>
      <c r="BTZ92" s="64"/>
      <c r="BUA92" s="64"/>
      <c r="BUB92" s="64"/>
      <c r="BUC92" s="64"/>
      <c r="BUD92" s="64"/>
      <c r="BUE92" s="64"/>
      <c r="BUF92" s="64"/>
      <c r="BUG92" s="64"/>
      <c r="BUH92" s="64"/>
      <c r="BUI92" s="64"/>
      <c r="BUJ92" s="64"/>
      <c r="BUK92" s="64"/>
      <c r="BUL92" s="64"/>
      <c r="BUM92" s="64"/>
      <c r="BUN92" s="64"/>
      <c r="BUO92" s="64"/>
      <c r="BUP92" s="64"/>
      <c r="BUQ92" s="64"/>
      <c r="BUR92" s="64"/>
      <c r="BUS92" s="64"/>
      <c r="BUT92" s="64"/>
      <c r="BUU92" s="64"/>
      <c r="BUV92" s="64"/>
      <c r="BUW92" s="64"/>
      <c r="BUX92" s="64"/>
      <c r="BUY92" s="64"/>
      <c r="BUZ92" s="64"/>
      <c r="BVA92" s="64"/>
      <c r="BVB92" s="64"/>
      <c r="BVC92" s="64"/>
      <c r="BVD92" s="64"/>
      <c r="BVE92" s="64"/>
      <c r="BVF92" s="64"/>
      <c r="BVG92" s="64"/>
      <c r="BVH92" s="64"/>
      <c r="BVI92" s="64"/>
      <c r="BVJ92" s="64"/>
      <c r="BVK92" s="64"/>
      <c r="BVL92" s="64"/>
      <c r="BVM92" s="64"/>
      <c r="BVN92" s="64"/>
      <c r="BVO92" s="64"/>
      <c r="BVP92" s="64"/>
      <c r="BVQ92" s="64"/>
      <c r="BVR92" s="64"/>
      <c r="BVS92" s="64"/>
      <c r="BVT92" s="64"/>
      <c r="BVU92" s="64"/>
      <c r="BVV92" s="64"/>
      <c r="BVW92" s="64"/>
      <c r="BVX92" s="64"/>
      <c r="BVY92" s="64"/>
      <c r="BVZ92" s="64"/>
      <c r="BWA92" s="64"/>
      <c r="BWB92" s="64"/>
      <c r="BWC92" s="64"/>
      <c r="BWD92" s="64"/>
      <c r="BWE92" s="64"/>
      <c r="BWF92" s="64"/>
      <c r="BWG92" s="64"/>
      <c r="BWH92" s="64"/>
      <c r="BWI92" s="64"/>
      <c r="BWJ92" s="64"/>
      <c r="BWK92" s="64"/>
      <c r="BWL92" s="64"/>
      <c r="BWM92" s="64"/>
      <c r="BWN92" s="64"/>
      <c r="BWO92" s="64"/>
      <c r="BWP92" s="64"/>
      <c r="BWQ92" s="64"/>
      <c r="BWR92" s="64"/>
      <c r="BWS92" s="64"/>
      <c r="BWT92" s="64"/>
      <c r="BWU92" s="64"/>
      <c r="BWV92" s="64"/>
      <c r="BWW92" s="64"/>
      <c r="BWX92" s="64"/>
      <c r="BWY92" s="64"/>
      <c r="BWZ92" s="64"/>
      <c r="BXA92" s="64"/>
      <c r="BXB92" s="64"/>
      <c r="BXC92" s="64"/>
      <c r="BXD92" s="64"/>
      <c r="BXE92" s="64"/>
      <c r="BXF92" s="64"/>
      <c r="BXG92" s="64"/>
      <c r="BXH92" s="64"/>
      <c r="BXI92" s="64"/>
      <c r="BXJ92" s="64"/>
      <c r="BXK92" s="64"/>
      <c r="BXL92" s="64"/>
      <c r="BXM92" s="64"/>
      <c r="BXN92" s="64"/>
      <c r="BXO92" s="64"/>
      <c r="BXP92" s="64"/>
      <c r="BXQ92" s="64"/>
      <c r="BXR92" s="64"/>
      <c r="BXS92" s="64"/>
      <c r="BXT92" s="64"/>
      <c r="BXU92" s="64"/>
      <c r="BXV92" s="64"/>
      <c r="BXW92" s="64"/>
      <c r="BXX92" s="64"/>
      <c r="BXY92" s="64"/>
      <c r="BXZ92" s="64"/>
      <c r="BYA92" s="64"/>
      <c r="BYB92" s="64"/>
      <c r="BYC92" s="64"/>
      <c r="BYD92" s="64"/>
      <c r="BYE92" s="64"/>
      <c r="BYF92" s="64"/>
      <c r="BYG92" s="64"/>
      <c r="BYH92" s="64"/>
      <c r="BYI92" s="64"/>
      <c r="BYJ92" s="64"/>
      <c r="BYK92" s="64"/>
      <c r="BYL92" s="64"/>
      <c r="BYM92" s="64"/>
      <c r="BYN92" s="64"/>
      <c r="BYO92" s="64"/>
      <c r="BYP92" s="64"/>
      <c r="BYQ92" s="64"/>
      <c r="BYR92" s="64"/>
      <c r="BYS92" s="64"/>
      <c r="BYT92" s="64"/>
      <c r="BYU92" s="64"/>
      <c r="BYV92" s="64"/>
      <c r="BYW92" s="64"/>
      <c r="BYX92" s="64"/>
      <c r="BYY92" s="64"/>
      <c r="BYZ92" s="64"/>
      <c r="BZA92" s="64"/>
      <c r="BZB92" s="64"/>
      <c r="BZC92" s="64"/>
      <c r="BZD92" s="64"/>
      <c r="BZE92" s="64"/>
      <c r="BZF92" s="64"/>
      <c r="BZG92" s="64"/>
      <c r="BZH92" s="64"/>
      <c r="BZI92" s="64"/>
      <c r="BZJ92" s="64"/>
      <c r="BZK92" s="64"/>
      <c r="BZL92" s="64"/>
      <c r="BZM92" s="64"/>
      <c r="BZN92" s="64"/>
      <c r="BZO92" s="64"/>
      <c r="BZP92" s="64"/>
      <c r="BZQ92" s="64"/>
      <c r="BZR92" s="64"/>
      <c r="BZS92" s="64"/>
      <c r="BZT92" s="64"/>
      <c r="BZU92" s="64"/>
      <c r="BZV92" s="64"/>
      <c r="BZW92" s="64"/>
      <c r="BZX92" s="64"/>
      <c r="BZY92" s="64"/>
      <c r="BZZ92" s="64"/>
      <c r="CAA92" s="64"/>
      <c r="CAB92" s="64"/>
      <c r="CAC92" s="64"/>
      <c r="CAD92" s="64"/>
      <c r="CAE92" s="64"/>
      <c r="CAF92" s="64"/>
      <c r="CAG92" s="64"/>
      <c r="CAH92" s="64"/>
      <c r="CAI92" s="64"/>
      <c r="CAJ92" s="64"/>
      <c r="CAK92" s="64"/>
      <c r="CAL92" s="64"/>
      <c r="CAM92" s="64"/>
      <c r="CAN92" s="64"/>
      <c r="CAO92" s="64"/>
      <c r="CAP92" s="64"/>
      <c r="CAQ92" s="64"/>
      <c r="CAR92" s="64"/>
      <c r="CAS92" s="64"/>
      <c r="CAT92" s="64"/>
      <c r="CAU92" s="64"/>
      <c r="CAV92" s="64"/>
      <c r="CAW92" s="64"/>
      <c r="CAX92" s="64"/>
      <c r="CAY92" s="64"/>
      <c r="CAZ92" s="64"/>
      <c r="CBA92" s="64"/>
      <c r="CBB92" s="64"/>
      <c r="CBC92" s="64"/>
      <c r="CBD92" s="64"/>
      <c r="CBE92" s="64"/>
      <c r="CBF92" s="64"/>
      <c r="CBG92" s="64"/>
      <c r="CBH92" s="64"/>
      <c r="CBI92" s="64"/>
      <c r="CBJ92" s="64"/>
      <c r="CBK92" s="64"/>
      <c r="CBL92" s="64"/>
      <c r="CBM92" s="64"/>
      <c r="CBN92" s="64"/>
      <c r="CBO92" s="64"/>
      <c r="CBP92" s="64"/>
      <c r="CBQ92" s="64"/>
      <c r="CBR92" s="64"/>
      <c r="CBS92" s="64"/>
      <c r="CBT92" s="64"/>
      <c r="CBU92" s="64"/>
      <c r="CBV92" s="64"/>
      <c r="CBW92" s="64"/>
      <c r="CBX92" s="64"/>
      <c r="CBY92" s="64"/>
      <c r="CBZ92" s="64"/>
      <c r="CCA92" s="64"/>
      <c r="CCB92" s="64"/>
      <c r="CCC92" s="64"/>
      <c r="CCD92" s="64"/>
      <c r="CCE92" s="64"/>
      <c r="CCF92" s="64"/>
      <c r="CCG92" s="64"/>
      <c r="CCH92" s="64"/>
      <c r="CCI92" s="64"/>
      <c r="CCJ92" s="64"/>
      <c r="CCK92" s="64"/>
      <c r="CCL92" s="64"/>
      <c r="CCM92" s="64"/>
      <c r="CCN92" s="64"/>
      <c r="CCO92" s="64"/>
      <c r="CCP92" s="64"/>
      <c r="CCQ92" s="64"/>
      <c r="CCR92" s="64"/>
      <c r="CCS92" s="64"/>
      <c r="CCT92" s="64"/>
      <c r="CCU92" s="64"/>
      <c r="CCV92" s="64"/>
      <c r="CCW92" s="64"/>
      <c r="CCX92" s="64"/>
      <c r="CCY92" s="64"/>
      <c r="CCZ92" s="64"/>
      <c r="CDA92" s="64"/>
      <c r="CDB92" s="64"/>
      <c r="CDC92" s="64"/>
      <c r="CDD92" s="64"/>
      <c r="CDE92" s="64"/>
      <c r="CDF92" s="64"/>
      <c r="CDG92" s="64"/>
      <c r="CDH92" s="64"/>
      <c r="CDI92" s="64"/>
      <c r="CDJ92" s="64"/>
      <c r="CDK92" s="64"/>
      <c r="CDL92" s="64"/>
      <c r="CDM92" s="64"/>
      <c r="CDN92" s="64"/>
      <c r="CDO92" s="64"/>
      <c r="CDP92" s="64"/>
      <c r="CDQ92" s="64"/>
      <c r="CDR92" s="64"/>
      <c r="CDS92" s="64"/>
      <c r="CDT92" s="64"/>
      <c r="CDU92" s="64"/>
      <c r="CDV92" s="64"/>
      <c r="CDW92" s="64"/>
      <c r="CDX92" s="64"/>
      <c r="CDY92" s="64"/>
      <c r="CDZ92" s="64"/>
      <c r="CEA92" s="64"/>
      <c r="CEB92" s="64"/>
      <c r="CEC92" s="64"/>
      <c r="CED92" s="64"/>
      <c r="CEE92" s="64"/>
      <c r="CEF92" s="64"/>
      <c r="CEG92" s="64"/>
      <c r="CEH92" s="64"/>
      <c r="CEI92" s="64"/>
      <c r="CEJ92" s="64"/>
      <c r="CEK92" s="64"/>
      <c r="CEL92" s="64"/>
      <c r="CEM92" s="64"/>
      <c r="CEN92" s="64"/>
      <c r="CEO92" s="64"/>
      <c r="CEP92" s="64"/>
      <c r="CEQ92" s="64"/>
      <c r="CER92" s="64"/>
      <c r="CES92" s="64"/>
      <c r="CET92" s="64"/>
      <c r="CEU92" s="64"/>
      <c r="CEV92" s="64"/>
      <c r="CEW92" s="64"/>
      <c r="CEX92" s="64"/>
      <c r="CEY92" s="64"/>
      <c r="CEZ92" s="64"/>
      <c r="CFA92" s="64"/>
      <c r="CFB92" s="64"/>
      <c r="CFC92" s="64"/>
      <c r="CFD92" s="64"/>
      <c r="CFE92" s="64"/>
      <c r="CFF92" s="64"/>
      <c r="CFG92" s="64"/>
      <c r="CFH92" s="64"/>
      <c r="CFI92" s="64"/>
      <c r="CFJ92" s="64"/>
      <c r="CFK92" s="64"/>
      <c r="CFL92" s="64"/>
      <c r="CFM92" s="64"/>
      <c r="CFN92" s="64"/>
      <c r="CFO92" s="64"/>
      <c r="CFP92" s="64"/>
      <c r="CFQ92" s="64"/>
      <c r="CFR92" s="64"/>
      <c r="CFS92" s="64"/>
      <c r="CFT92" s="64"/>
      <c r="CFU92" s="64"/>
      <c r="CFV92" s="64"/>
      <c r="CFW92" s="64"/>
      <c r="CFX92" s="64"/>
      <c r="CFY92" s="64"/>
      <c r="CFZ92" s="64"/>
      <c r="CGA92" s="64"/>
      <c r="CGB92" s="64"/>
      <c r="CGC92" s="64"/>
      <c r="CGD92" s="64"/>
      <c r="CGE92" s="64"/>
      <c r="CGF92" s="64"/>
      <c r="CGG92" s="64"/>
      <c r="CGH92" s="64"/>
      <c r="CGI92" s="64"/>
      <c r="CGJ92" s="64"/>
      <c r="CGK92" s="64"/>
      <c r="CGL92" s="64"/>
      <c r="CGM92" s="64"/>
      <c r="CGN92" s="64"/>
      <c r="CGO92" s="64"/>
      <c r="CGP92" s="64"/>
      <c r="CGQ92" s="64"/>
      <c r="CGR92" s="64"/>
      <c r="CGS92" s="64"/>
      <c r="CGT92" s="64"/>
      <c r="CGU92" s="64"/>
      <c r="CGV92" s="64"/>
      <c r="CGW92" s="64"/>
      <c r="CGX92" s="64"/>
      <c r="CGY92" s="64"/>
      <c r="CGZ92" s="64"/>
      <c r="CHA92" s="64"/>
      <c r="CHB92" s="64"/>
      <c r="CHC92" s="64"/>
      <c r="CHD92" s="64"/>
      <c r="CHE92" s="64"/>
      <c r="CHF92" s="64"/>
      <c r="CHG92" s="64"/>
      <c r="CHH92" s="64"/>
      <c r="CHI92" s="64"/>
      <c r="CHJ92" s="64"/>
      <c r="CHK92" s="64"/>
      <c r="CHL92" s="64"/>
      <c r="CHM92" s="64"/>
      <c r="CHN92" s="64"/>
      <c r="CHO92" s="64"/>
      <c r="CHP92" s="64"/>
      <c r="CHQ92" s="64"/>
      <c r="CHR92" s="64"/>
      <c r="CHS92" s="64"/>
      <c r="CHT92" s="64"/>
      <c r="CHU92" s="64"/>
      <c r="CHV92" s="64"/>
      <c r="CHW92" s="64"/>
      <c r="CHX92" s="64"/>
      <c r="CHY92" s="64"/>
      <c r="CHZ92" s="64"/>
      <c r="CIA92" s="64"/>
      <c r="CIB92" s="64"/>
      <c r="CIC92" s="64"/>
      <c r="CID92" s="64"/>
      <c r="CIE92" s="64"/>
      <c r="CIF92" s="64"/>
      <c r="CIG92" s="64"/>
      <c r="CIH92" s="64"/>
      <c r="CII92" s="64"/>
      <c r="CIJ92" s="64"/>
      <c r="CIK92" s="64"/>
      <c r="CIL92" s="64"/>
      <c r="CIM92" s="64"/>
      <c r="CIN92" s="64"/>
      <c r="CIO92" s="64"/>
      <c r="CIP92" s="64"/>
      <c r="CIQ92" s="64"/>
      <c r="CIR92" s="64"/>
      <c r="CIS92" s="64"/>
      <c r="CIT92" s="64"/>
      <c r="CIU92" s="64"/>
      <c r="CIV92" s="64"/>
      <c r="CIW92" s="64"/>
      <c r="CIX92" s="64"/>
      <c r="CIY92" s="64"/>
      <c r="CIZ92" s="64"/>
      <c r="CJA92" s="64"/>
      <c r="CJB92" s="64"/>
      <c r="CJC92" s="64"/>
      <c r="CJD92" s="64"/>
      <c r="CJE92" s="64"/>
      <c r="CJF92" s="64"/>
      <c r="CJG92" s="64"/>
      <c r="CJH92" s="64"/>
      <c r="CJI92" s="64"/>
      <c r="CJJ92" s="64"/>
      <c r="CJK92" s="64"/>
      <c r="CJL92" s="64"/>
      <c r="CJM92" s="64"/>
      <c r="CJN92" s="64"/>
      <c r="CJO92" s="64"/>
      <c r="CJP92" s="64"/>
      <c r="CJQ92" s="64"/>
      <c r="CJR92" s="64"/>
      <c r="CJS92" s="64"/>
      <c r="CJT92" s="64"/>
      <c r="CJU92" s="64"/>
      <c r="CJV92" s="64"/>
      <c r="CJW92" s="64"/>
      <c r="CJX92" s="64"/>
      <c r="CJY92" s="64"/>
      <c r="CJZ92" s="64"/>
      <c r="CKA92" s="64"/>
      <c r="CKB92" s="64"/>
      <c r="CKC92" s="64"/>
      <c r="CKD92" s="64"/>
      <c r="CKE92" s="64"/>
      <c r="CKF92" s="64"/>
      <c r="CKG92" s="64"/>
      <c r="CKH92" s="64"/>
      <c r="CKI92" s="64"/>
      <c r="CKJ92" s="64"/>
      <c r="CKK92" s="64"/>
      <c r="CKL92" s="64"/>
      <c r="CKM92" s="64"/>
      <c r="CKN92" s="64"/>
      <c r="CKO92" s="64"/>
      <c r="CKP92" s="64"/>
      <c r="CKQ92" s="64"/>
      <c r="CKR92" s="64"/>
      <c r="CKS92" s="64"/>
      <c r="CKT92" s="64"/>
      <c r="CKU92" s="64"/>
      <c r="CKV92" s="64"/>
      <c r="CKW92" s="64"/>
      <c r="CKX92" s="64"/>
      <c r="CKY92" s="64"/>
      <c r="CKZ92" s="64"/>
      <c r="CLA92" s="64"/>
      <c r="CLB92" s="64"/>
      <c r="CLC92" s="64"/>
      <c r="CLD92" s="64"/>
      <c r="CLE92" s="64"/>
      <c r="CLF92" s="64"/>
      <c r="CLG92" s="64"/>
      <c r="CLH92" s="64"/>
      <c r="CLI92" s="64"/>
      <c r="CLJ92" s="64"/>
      <c r="CLK92" s="64"/>
      <c r="CLL92" s="64"/>
      <c r="CLM92" s="64"/>
      <c r="CLN92" s="64"/>
      <c r="CLO92" s="64"/>
      <c r="CLP92" s="64"/>
      <c r="CLQ92" s="64"/>
      <c r="CLR92" s="64"/>
      <c r="CLS92" s="64"/>
      <c r="CLT92" s="64"/>
      <c r="CLU92" s="64"/>
      <c r="CLV92" s="64"/>
      <c r="CLW92" s="64"/>
      <c r="CLX92" s="64"/>
      <c r="CLY92" s="64"/>
      <c r="CLZ92" s="64"/>
      <c r="CMA92" s="64"/>
      <c r="CMB92" s="64"/>
      <c r="CMC92" s="64"/>
      <c r="CMD92" s="64"/>
      <c r="CME92" s="64"/>
      <c r="CMF92" s="64"/>
      <c r="CMG92" s="64"/>
      <c r="CMH92" s="64"/>
      <c r="CMI92" s="64"/>
      <c r="CMJ92" s="64"/>
      <c r="CMK92" s="64"/>
      <c r="CML92" s="64"/>
      <c r="CMM92" s="64"/>
      <c r="CMN92" s="64"/>
      <c r="CMO92" s="64"/>
      <c r="CMP92" s="64"/>
      <c r="CMQ92" s="64"/>
      <c r="CMR92" s="64"/>
      <c r="CMS92" s="64"/>
      <c r="CMT92" s="64"/>
      <c r="CMU92" s="64"/>
      <c r="CMV92" s="64"/>
      <c r="CMW92" s="64"/>
      <c r="CMX92" s="64"/>
      <c r="CMY92" s="64"/>
      <c r="CMZ92" s="64"/>
      <c r="CNA92" s="64"/>
      <c r="CNB92" s="64"/>
      <c r="CNC92" s="64"/>
      <c r="CND92" s="64"/>
      <c r="CNE92" s="64"/>
      <c r="CNF92" s="64"/>
      <c r="CNG92" s="64"/>
      <c r="CNH92" s="64"/>
      <c r="CNI92" s="64"/>
      <c r="CNJ92" s="64"/>
      <c r="CNK92" s="64"/>
      <c r="CNL92" s="64"/>
      <c r="CNM92" s="64"/>
      <c r="CNN92" s="64"/>
      <c r="CNO92" s="64"/>
      <c r="CNP92" s="64"/>
      <c r="CNQ92" s="64"/>
      <c r="CNR92" s="64"/>
      <c r="CNS92" s="64"/>
      <c r="CNT92" s="64"/>
      <c r="CNU92" s="64"/>
      <c r="CNV92" s="64"/>
      <c r="CNW92" s="64"/>
      <c r="CNX92" s="64"/>
      <c r="CNY92" s="64"/>
      <c r="CNZ92" s="64"/>
      <c r="COA92" s="64"/>
      <c r="COB92" s="64"/>
      <c r="COC92" s="64"/>
      <c r="COD92" s="64"/>
      <c r="COE92" s="64"/>
      <c r="COF92" s="64"/>
      <c r="COG92" s="64"/>
      <c r="COH92" s="64"/>
      <c r="COI92" s="64"/>
      <c r="COJ92" s="64"/>
      <c r="COK92" s="64"/>
      <c r="COL92" s="64"/>
      <c r="COM92" s="64"/>
      <c r="CON92" s="64"/>
      <c r="COO92" s="64"/>
      <c r="COP92" s="64"/>
      <c r="COQ92" s="64"/>
      <c r="COR92" s="64"/>
      <c r="COS92" s="64"/>
      <c r="COT92" s="64"/>
      <c r="COU92" s="64"/>
      <c r="COV92" s="64"/>
      <c r="COW92" s="64"/>
      <c r="COX92" s="64"/>
      <c r="COY92" s="64"/>
      <c r="COZ92" s="64"/>
      <c r="CPA92" s="64"/>
      <c r="CPB92" s="64"/>
      <c r="CPC92" s="64"/>
      <c r="CPD92" s="64"/>
      <c r="CPE92" s="64"/>
      <c r="CPF92" s="64"/>
      <c r="CPG92" s="64"/>
      <c r="CPH92" s="64"/>
      <c r="CPI92" s="64"/>
      <c r="CPJ92" s="64"/>
      <c r="CPK92" s="64"/>
      <c r="CPL92" s="64"/>
      <c r="CPM92" s="64"/>
      <c r="CPN92" s="64"/>
      <c r="CPO92" s="64"/>
      <c r="CPP92" s="64"/>
      <c r="CPQ92" s="64"/>
      <c r="CPR92" s="64"/>
      <c r="CPS92" s="64"/>
      <c r="CPT92" s="64"/>
      <c r="CPU92" s="64"/>
      <c r="CPV92" s="64"/>
      <c r="CPW92" s="64"/>
      <c r="CPX92" s="64"/>
      <c r="CPY92" s="64"/>
      <c r="CPZ92" s="64"/>
      <c r="CQA92" s="64"/>
      <c r="CQB92" s="64"/>
      <c r="CQC92" s="64"/>
      <c r="CQD92" s="64"/>
      <c r="CQE92" s="64"/>
      <c r="CQF92" s="64"/>
      <c r="CQG92" s="64"/>
      <c r="CQH92" s="64"/>
      <c r="CQI92" s="64"/>
      <c r="CQJ92" s="64"/>
      <c r="CQK92" s="64"/>
      <c r="CQL92" s="64"/>
      <c r="CQM92" s="64"/>
      <c r="CQN92" s="64"/>
      <c r="CQO92" s="64"/>
      <c r="CQP92" s="64"/>
      <c r="CQQ92" s="64"/>
      <c r="CQR92" s="64"/>
      <c r="CQS92" s="64"/>
      <c r="CQT92" s="64"/>
      <c r="CQU92" s="64"/>
      <c r="CQV92" s="64"/>
      <c r="CQW92" s="64"/>
      <c r="CQX92" s="64"/>
      <c r="CQY92" s="64"/>
      <c r="CQZ92" s="64"/>
      <c r="CRA92" s="64"/>
      <c r="CRB92" s="64"/>
      <c r="CRC92" s="64"/>
      <c r="CRD92" s="64"/>
      <c r="CRE92" s="64"/>
      <c r="CRF92" s="64"/>
      <c r="CRG92" s="64"/>
      <c r="CRH92" s="64"/>
      <c r="CRI92" s="64"/>
      <c r="CRJ92" s="64"/>
      <c r="CRK92" s="64"/>
      <c r="CRL92" s="64"/>
      <c r="CRM92" s="64"/>
      <c r="CRN92" s="64"/>
      <c r="CRO92" s="64"/>
      <c r="CRP92" s="64"/>
      <c r="CRQ92" s="64"/>
      <c r="CRR92" s="64"/>
      <c r="CRS92" s="64"/>
      <c r="CRT92" s="64"/>
      <c r="CRU92" s="64"/>
      <c r="CRV92" s="64"/>
      <c r="CRW92" s="64"/>
      <c r="CRX92" s="64"/>
      <c r="CRY92" s="64"/>
      <c r="CRZ92" s="64"/>
      <c r="CSA92" s="64"/>
      <c r="CSB92" s="64"/>
      <c r="CSC92" s="64"/>
      <c r="CSD92" s="64"/>
      <c r="CSE92" s="64"/>
      <c r="CSF92" s="64"/>
      <c r="CSG92" s="64"/>
      <c r="CSH92" s="64"/>
      <c r="CSI92" s="64"/>
      <c r="CSJ92" s="64"/>
      <c r="CSK92" s="64"/>
      <c r="CSL92" s="64"/>
      <c r="CSM92" s="64"/>
      <c r="CSN92" s="64"/>
      <c r="CSO92" s="64"/>
      <c r="CSP92" s="64"/>
      <c r="CSQ92" s="64"/>
      <c r="CSR92" s="64"/>
      <c r="CSS92" s="64"/>
      <c r="CST92" s="64"/>
      <c r="CSU92" s="64"/>
      <c r="CSV92" s="64"/>
      <c r="CSW92" s="64"/>
      <c r="CSX92" s="64"/>
      <c r="CSY92" s="64"/>
      <c r="CSZ92" s="64"/>
      <c r="CTA92" s="64"/>
      <c r="CTB92" s="64"/>
      <c r="CTC92" s="64"/>
      <c r="CTD92" s="64"/>
      <c r="CTE92" s="64"/>
      <c r="CTF92" s="64"/>
      <c r="CTG92" s="64"/>
      <c r="CTH92" s="64"/>
      <c r="CTI92" s="64"/>
      <c r="CTJ92" s="64"/>
      <c r="CTK92" s="64"/>
      <c r="CTL92" s="64"/>
      <c r="CTM92" s="64"/>
      <c r="CTN92" s="64"/>
      <c r="CTO92" s="64"/>
      <c r="CTP92" s="64"/>
      <c r="CTQ92" s="64"/>
      <c r="CTR92" s="64"/>
      <c r="CTS92" s="64"/>
      <c r="CTT92" s="64"/>
      <c r="CTU92" s="64"/>
      <c r="CTV92" s="64"/>
      <c r="CTW92" s="64"/>
      <c r="CTX92" s="64"/>
      <c r="CTY92" s="64"/>
      <c r="CTZ92" s="64"/>
      <c r="CUA92" s="64"/>
      <c r="CUB92" s="64"/>
      <c r="CUC92" s="64"/>
      <c r="CUD92" s="64"/>
      <c r="CUE92" s="64"/>
      <c r="CUF92" s="64"/>
      <c r="CUG92" s="64"/>
      <c r="CUH92" s="64"/>
      <c r="CUI92" s="64"/>
      <c r="CUJ92" s="64"/>
      <c r="CUK92" s="64"/>
      <c r="CUL92" s="64"/>
      <c r="CUM92" s="64"/>
      <c r="CUN92" s="64"/>
      <c r="CUO92" s="64"/>
      <c r="CUP92" s="64"/>
      <c r="CUQ92" s="64"/>
      <c r="CUR92" s="64"/>
      <c r="CUS92" s="64"/>
      <c r="CUT92" s="64"/>
      <c r="CUU92" s="64"/>
      <c r="CUV92" s="64"/>
      <c r="CUW92" s="64"/>
      <c r="CUX92" s="64"/>
      <c r="CUY92" s="64"/>
      <c r="CUZ92" s="64"/>
      <c r="CVA92" s="64"/>
      <c r="CVB92" s="64"/>
      <c r="CVC92" s="64"/>
      <c r="CVD92" s="64"/>
      <c r="CVE92" s="64"/>
      <c r="CVF92" s="64"/>
      <c r="CVG92" s="64"/>
      <c r="CVH92" s="64"/>
      <c r="CVI92" s="64"/>
      <c r="CVJ92" s="64"/>
      <c r="CVK92" s="64"/>
      <c r="CVL92" s="64"/>
      <c r="CVM92" s="64"/>
      <c r="CVN92" s="64"/>
      <c r="CVO92" s="64"/>
      <c r="CVP92" s="64"/>
      <c r="CVQ92" s="64"/>
      <c r="CVR92" s="64"/>
      <c r="CVS92" s="64"/>
      <c r="CVT92" s="64"/>
      <c r="CVU92" s="64"/>
      <c r="CVV92" s="64"/>
      <c r="CVW92" s="64"/>
      <c r="CVX92" s="64"/>
      <c r="CVY92" s="64"/>
      <c r="CVZ92" s="64"/>
      <c r="CWA92" s="64"/>
      <c r="CWB92" s="64"/>
      <c r="CWC92" s="64"/>
      <c r="CWD92" s="64"/>
      <c r="CWE92" s="64"/>
      <c r="CWF92" s="64"/>
      <c r="CWG92" s="64"/>
      <c r="CWH92" s="64"/>
      <c r="CWI92" s="64"/>
      <c r="CWJ92" s="64"/>
      <c r="CWK92" s="64"/>
      <c r="CWL92" s="64"/>
      <c r="CWM92" s="64"/>
      <c r="CWN92" s="64"/>
      <c r="CWO92" s="64"/>
      <c r="CWP92" s="64"/>
      <c r="CWQ92" s="64"/>
      <c r="CWR92" s="64"/>
      <c r="CWS92" s="64"/>
      <c r="CWT92" s="64"/>
      <c r="CWU92" s="64"/>
      <c r="CWV92" s="64"/>
      <c r="CWW92" s="64"/>
      <c r="CWX92" s="64"/>
      <c r="CWY92" s="64"/>
      <c r="CWZ92" s="64"/>
      <c r="CXA92" s="64"/>
      <c r="CXB92" s="64"/>
      <c r="CXC92" s="64"/>
      <c r="CXD92" s="64"/>
      <c r="CXE92" s="64"/>
      <c r="CXF92" s="64"/>
      <c r="CXG92" s="64"/>
      <c r="CXH92" s="64"/>
      <c r="CXI92" s="64"/>
      <c r="CXJ92" s="64"/>
      <c r="CXK92" s="64"/>
      <c r="CXL92" s="64"/>
      <c r="CXM92" s="64"/>
      <c r="CXN92" s="64"/>
      <c r="CXO92" s="64"/>
      <c r="CXP92" s="64"/>
      <c r="CXQ92" s="64"/>
      <c r="CXR92" s="64"/>
      <c r="CXS92" s="64"/>
      <c r="CXT92" s="64"/>
      <c r="CXU92" s="64"/>
      <c r="CXV92" s="64"/>
      <c r="CXW92" s="64"/>
      <c r="CXX92" s="64"/>
      <c r="CXY92" s="64"/>
      <c r="CXZ92" s="64"/>
      <c r="CYA92" s="64"/>
      <c r="CYB92" s="64"/>
      <c r="CYC92" s="64"/>
      <c r="CYD92" s="64"/>
      <c r="CYE92" s="64"/>
      <c r="CYF92" s="64"/>
      <c r="CYG92" s="64"/>
      <c r="CYH92" s="64"/>
      <c r="CYI92" s="64"/>
      <c r="CYJ92" s="64"/>
      <c r="CYK92" s="64"/>
      <c r="CYL92" s="64"/>
      <c r="CYM92" s="64"/>
      <c r="CYN92" s="64"/>
      <c r="CYO92" s="64"/>
      <c r="CYP92" s="64"/>
      <c r="CYQ92" s="64"/>
      <c r="CYR92" s="64"/>
      <c r="CYS92" s="64"/>
      <c r="CYT92" s="64"/>
      <c r="CYU92" s="64"/>
      <c r="CYV92" s="64"/>
      <c r="CYW92" s="64"/>
      <c r="CYX92" s="64"/>
      <c r="CYY92" s="64"/>
      <c r="CYZ92" s="64"/>
      <c r="CZA92" s="64"/>
      <c r="CZB92" s="64"/>
      <c r="CZC92" s="64"/>
      <c r="CZD92" s="64"/>
      <c r="CZE92" s="64"/>
      <c r="CZF92" s="64"/>
      <c r="CZG92" s="64"/>
      <c r="CZH92" s="64"/>
      <c r="CZI92" s="64"/>
      <c r="CZJ92" s="64"/>
      <c r="CZK92" s="64"/>
      <c r="CZL92" s="64"/>
      <c r="CZM92" s="64"/>
      <c r="CZN92" s="64"/>
      <c r="CZO92" s="64"/>
      <c r="CZP92" s="64"/>
      <c r="CZQ92" s="64"/>
      <c r="CZR92" s="64"/>
      <c r="CZS92" s="64"/>
      <c r="CZT92" s="64"/>
      <c r="CZU92" s="64"/>
      <c r="CZV92" s="64"/>
      <c r="CZW92" s="64"/>
      <c r="CZX92" s="64"/>
      <c r="CZY92" s="64"/>
      <c r="CZZ92" s="64"/>
      <c r="DAA92" s="64"/>
      <c r="DAB92" s="64"/>
      <c r="DAC92" s="64"/>
      <c r="DAD92" s="64"/>
      <c r="DAE92" s="64"/>
      <c r="DAF92" s="64"/>
      <c r="DAG92" s="64"/>
      <c r="DAH92" s="64"/>
      <c r="DAI92" s="64"/>
      <c r="DAJ92" s="64"/>
      <c r="DAK92" s="64"/>
      <c r="DAL92" s="64"/>
      <c r="DAM92" s="64"/>
      <c r="DAN92" s="64"/>
      <c r="DAO92" s="64"/>
      <c r="DAP92" s="64"/>
      <c r="DAQ92" s="64"/>
      <c r="DAR92" s="64"/>
      <c r="DAS92" s="64"/>
      <c r="DAT92" s="64"/>
      <c r="DAU92" s="64"/>
      <c r="DAV92" s="64"/>
      <c r="DAW92" s="64"/>
      <c r="DAX92" s="64"/>
      <c r="DAY92" s="64"/>
      <c r="DAZ92" s="64"/>
      <c r="DBA92" s="64"/>
      <c r="DBB92" s="64"/>
      <c r="DBC92" s="64"/>
      <c r="DBD92" s="64"/>
      <c r="DBE92" s="64"/>
      <c r="DBF92" s="64"/>
      <c r="DBG92" s="64"/>
      <c r="DBH92" s="64"/>
      <c r="DBI92" s="64"/>
      <c r="DBJ92" s="64"/>
      <c r="DBK92" s="64"/>
      <c r="DBL92" s="64"/>
      <c r="DBM92" s="64"/>
      <c r="DBN92" s="64"/>
      <c r="DBO92" s="64"/>
      <c r="DBP92" s="64"/>
      <c r="DBQ92" s="64"/>
      <c r="DBR92" s="64"/>
      <c r="DBS92" s="64"/>
      <c r="DBT92" s="64"/>
      <c r="DBU92" s="64"/>
      <c r="DBV92" s="64"/>
      <c r="DBW92" s="64"/>
      <c r="DBX92" s="64"/>
      <c r="DBY92" s="64"/>
      <c r="DBZ92" s="64"/>
      <c r="DCA92" s="64"/>
      <c r="DCB92" s="64"/>
      <c r="DCC92" s="64"/>
      <c r="DCD92" s="64"/>
      <c r="DCE92" s="64"/>
      <c r="DCF92" s="64"/>
      <c r="DCG92" s="64"/>
      <c r="DCH92" s="64"/>
      <c r="DCI92" s="64"/>
      <c r="DCJ92" s="64"/>
      <c r="DCK92" s="64"/>
      <c r="DCL92" s="64"/>
      <c r="DCM92" s="64"/>
      <c r="DCN92" s="64"/>
      <c r="DCO92" s="64"/>
      <c r="DCP92" s="64"/>
      <c r="DCQ92" s="64"/>
      <c r="DCR92" s="64"/>
      <c r="DCS92" s="64"/>
      <c r="DCT92" s="64"/>
      <c r="DCU92" s="64"/>
      <c r="DCV92" s="64"/>
      <c r="DCW92" s="64"/>
      <c r="DCX92" s="64"/>
      <c r="DCY92" s="64"/>
      <c r="DCZ92" s="64"/>
      <c r="DDA92" s="64"/>
      <c r="DDB92" s="64"/>
      <c r="DDC92" s="64"/>
      <c r="DDD92" s="64"/>
      <c r="DDE92" s="64"/>
      <c r="DDF92" s="64"/>
      <c r="DDG92" s="64"/>
      <c r="DDH92" s="64"/>
      <c r="DDI92" s="64"/>
      <c r="DDJ92" s="64"/>
      <c r="DDK92" s="64"/>
      <c r="DDL92" s="64"/>
      <c r="DDM92" s="64"/>
      <c r="DDN92" s="64"/>
      <c r="DDO92" s="64"/>
      <c r="DDP92" s="64"/>
      <c r="DDQ92" s="64"/>
      <c r="DDR92" s="64"/>
      <c r="DDS92" s="64"/>
      <c r="DDT92" s="64"/>
      <c r="DDU92" s="64"/>
      <c r="DDV92" s="64"/>
      <c r="DDW92" s="64"/>
      <c r="DDX92" s="64"/>
      <c r="DDY92" s="64"/>
      <c r="DDZ92" s="64"/>
      <c r="DEA92" s="64"/>
      <c r="DEB92" s="64"/>
      <c r="DEC92" s="64"/>
      <c r="DED92" s="64"/>
      <c r="DEE92" s="64"/>
      <c r="DEF92" s="64"/>
      <c r="DEG92" s="64"/>
      <c r="DEH92" s="64"/>
      <c r="DEI92" s="64"/>
      <c r="DEJ92" s="64"/>
      <c r="DEK92" s="64"/>
      <c r="DEL92" s="64"/>
      <c r="DEM92" s="64"/>
      <c r="DEN92" s="64"/>
      <c r="DEO92" s="64"/>
      <c r="DEP92" s="64"/>
      <c r="DEQ92" s="64"/>
      <c r="DER92" s="64"/>
      <c r="DES92" s="64"/>
      <c r="DET92" s="64"/>
      <c r="DEU92" s="64"/>
      <c r="DEV92" s="64"/>
      <c r="DEW92" s="64"/>
      <c r="DEX92" s="64"/>
      <c r="DEY92" s="64"/>
      <c r="DEZ92" s="64"/>
      <c r="DFA92" s="64"/>
      <c r="DFB92" s="64"/>
      <c r="DFC92" s="64"/>
      <c r="DFD92" s="64"/>
      <c r="DFE92" s="64"/>
      <c r="DFF92" s="64"/>
      <c r="DFG92" s="64"/>
      <c r="DFH92" s="64"/>
      <c r="DFI92" s="64"/>
      <c r="DFJ92" s="64"/>
      <c r="DFK92" s="64"/>
      <c r="DFL92" s="64"/>
      <c r="DFM92" s="64"/>
      <c r="DFN92" s="64"/>
      <c r="DFO92" s="64"/>
      <c r="DFP92" s="64"/>
      <c r="DFQ92" s="64"/>
      <c r="DFR92" s="64"/>
      <c r="DFS92" s="64"/>
      <c r="DFT92" s="64"/>
      <c r="DFU92" s="64"/>
      <c r="DFV92" s="64"/>
      <c r="DFW92" s="64"/>
      <c r="DFX92" s="64"/>
      <c r="DFY92" s="64"/>
      <c r="DFZ92" s="64"/>
      <c r="DGA92" s="64"/>
      <c r="DGB92" s="64"/>
      <c r="DGC92" s="64"/>
      <c r="DGD92" s="64"/>
      <c r="DGE92" s="64"/>
      <c r="DGF92" s="64"/>
      <c r="DGG92" s="64"/>
      <c r="DGH92" s="64"/>
      <c r="DGI92" s="64"/>
      <c r="DGJ92" s="64"/>
      <c r="DGK92" s="64"/>
      <c r="DGL92" s="64"/>
      <c r="DGM92" s="64"/>
      <c r="DGN92" s="64"/>
      <c r="DGO92" s="64"/>
      <c r="DGP92" s="64"/>
      <c r="DGQ92" s="64"/>
      <c r="DGR92" s="64"/>
      <c r="DGS92" s="64"/>
      <c r="DGT92" s="64"/>
      <c r="DGU92" s="64"/>
      <c r="DGV92" s="64"/>
      <c r="DGW92" s="64"/>
      <c r="DGX92" s="64"/>
      <c r="DGY92" s="64"/>
      <c r="DGZ92" s="64"/>
      <c r="DHA92" s="64"/>
      <c r="DHB92" s="64"/>
      <c r="DHC92" s="64"/>
      <c r="DHD92" s="64"/>
      <c r="DHE92" s="64"/>
      <c r="DHF92" s="64"/>
      <c r="DHG92" s="64"/>
      <c r="DHH92" s="64"/>
      <c r="DHI92" s="64"/>
      <c r="DHJ92" s="64"/>
      <c r="DHK92" s="64"/>
      <c r="DHL92" s="64"/>
      <c r="DHM92" s="64"/>
      <c r="DHN92" s="64"/>
      <c r="DHO92" s="64"/>
      <c r="DHP92" s="64"/>
      <c r="DHQ92" s="64"/>
      <c r="DHR92" s="64"/>
      <c r="DHS92" s="64"/>
      <c r="DHT92" s="64"/>
      <c r="DHU92" s="64"/>
      <c r="DHV92" s="64"/>
      <c r="DHW92" s="64"/>
      <c r="DHX92" s="64"/>
      <c r="DHY92" s="64"/>
      <c r="DHZ92" s="64"/>
      <c r="DIA92" s="64"/>
      <c r="DIB92" s="64"/>
      <c r="DIC92" s="64"/>
      <c r="DID92" s="64"/>
      <c r="DIE92" s="64"/>
      <c r="DIF92" s="64"/>
      <c r="DIG92" s="64"/>
      <c r="DIH92" s="64"/>
      <c r="DII92" s="64"/>
      <c r="DIJ92" s="64"/>
      <c r="DIK92" s="64"/>
      <c r="DIL92" s="64"/>
      <c r="DIM92" s="64"/>
      <c r="DIN92" s="64"/>
      <c r="DIO92" s="64"/>
      <c r="DIP92" s="64"/>
      <c r="DIQ92" s="64"/>
      <c r="DIR92" s="64"/>
      <c r="DIS92" s="64"/>
      <c r="DIT92" s="64"/>
      <c r="DIU92" s="64"/>
      <c r="DIV92" s="64"/>
      <c r="DIW92" s="64"/>
      <c r="DIX92" s="64"/>
      <c r="DIY92" s="64"/>
      <c r="DIZ92" s="64"/>
      <c r="DJA92" s="64"/>
      <c r="DJB92" s="64"/>
      <c r="DJC92" s="64"/>
      <c r="DJD92" s="64"/>
      <c r="DJE92" s="64"/>
      <c r="DJF92" s="64"/>
      <c r="DJG92" s="64"/>
      <c r="DJH92" s="64"/>
      <c r="DJI92" s="64"/>
      <c r="DJJ92" s="64"/>
      <c r="DJK92" s="64"/>
      <c r="DJL92" s="64"/>
      <c r="DJM92" s="64"/>
      <c r="DJN92" s="64"/>
      <c r="DJO92" s="64"/>
      <c r="DJP92" s="64"/>
      <c r="DJQ92" s="64"/>
      <c r="DJR92" s="64"/>
      <c r="DJS92" s="64"/>
      <c r="DJT92" s="64"/>
      <c r="DJU92" s="64"/>
      <c r="DJV92" s="64"/>
      <c r="DJW92" s="64"/>
      <c r="DJX92" s="64"/>
      <c r="DJY92" s="64"/>
      <c r="DJZ92" s="64"/>
      <c r="DKA92" s="64"/>
      <c r="DKB92" s="64"/>
      <c r="DKC92" s="64"/>
      <c r="DKD92" s="64"/>
      <c r="DKE92" s="64"/>
      <c r="DKF92" s="64"/>
      <c r="DKG92" s="64"/>
      <c r="DKH92" s="64"/>
      <c r="DKI92" s="64"/>
      <c r="DKJ92" s="64"/>
      <c r="DKK92" s="64"/>
      <c r="DKL92" s="64"/>
      <c r="DKM92" s="64"/>
      <c r="DKN92" s="64"/>
      <c r="DKO92" s="64"/>
      <c r="DKP92" s="64"/>
      <c r="DKQ92" s="64"/>
      <c r="DKR92" s="64"/>
      <c r="DKS92" s="64"/>
      <c r="DKT92" s="64"/>
      <c r="DKU92" s="64"/>
      <c r="DKV92" s="64"/>
      <c r="DKW92" s="64"/>
      <c r="DKX92" s="64"/>
      <c r="DKY92" s="64"/>
      <c r="DKZ92" s="64"/>
      <c r="DLA92" s="64"/>
      <c r="DLB92" s="64"/>
      <c r="DLC92" s="64"/>
      <c r="DLD92" s="64"/>
      <c r="DLE92" s="64"/>
      <c r="DLF92" s="64"/>
      <c r="DLG92" s="64"/>
      <c r="DLH92" s="64"/>
      <c r="DLI92" s="64"/>
      <c r="DLJ92" s="64"/>
      <c r="DLK92" s="64"/>
      <c r="DLL92" s="64"/>
      <c r="DLM92" s="64"/>
      <c r="DLN92" s="64"/>
      <c r="DLO92" s="64"/>
      <c r="DLP92" s="64"/>
      <c r="DLQ92" s="64"/>
      <c r="DLR92" s="64"/>
      <c r="DLS92" s="64"/>
      <c r="DLT92" s="64"/>
      <c r="DLU92" s="64"/>
      <c r="DLV92" s="64"/>
      <c r="DLW92" s="64"/>
      <c r="DLX92" s="64"/>
      <c r="DLY92" s="64"/>
      <c r="DLZ92" s="64"/>
      <c r="DMA92" s="64"/>
      <c r="DMB92" s="64"/>
      <c r="DMC92" s="64"/>
      <c r="DMD92" s="64"/>
      <c r="DME92" s="64"/>
      <c r="DMF92" s="64"/>
      <c r="DMG92" s="64"/>
      <c r="DMH92" s="64"/>
      <c r="DMI92" s="64"/>
      <c r="DMJ92" s="64"/>
      <c r="DMK92" s="64"/>
      <c r="DML92" s="64"/>
      <c r="DMM92" s="64"/>
      <c r="DMN92" s="64"/>
      <c r="DMO92" s="64"/>
      <c r="DMP92" s="64"/>
      <c r="DMQ92" s="64"/>
      <c r="DMR92" s="64"/>
      <c r="DMS92" s="64"/>
      <c r="DMT92" s="64"/>
      <c r="DMU92" s="64"/>
      <c r="DMV92" s="64"/>
      <c r="DMW92" s="64"/>
      <c r="DMX92" s="64"/>
      <c r="DMY92" s="64"/>
      <c r="DMZ92" s="64"/>
      <c r="DNA92" s="64"/>
      <c r="DNB92" s="64"/>
      <c r="DNC92" s="64"/>
      <c r="DND92" s="64"/>
      <c r="DNE92" s="64"/>
      <c r="DNF92" s="64"/>
      <c r="DNG92" s="64"/>
      <c r="DNH92" s="64"/>
      <c r="DNI92" s="64"/>
      <c r="DNJ92" s="64"/>
      <c r="DNK92" s="64"/>
      <c r="DNL92" s="64"/>
      <c r="DNM92" s="64"/>
      <c r="DNN92" s="64"/>
      <c r="DNO92" s="64"/>
      <c r="DNP92" s="64"/>
      <c r="DNQ92" s="64"/>
      <c r="DNR92" s="64"/>
      <c r="DNS92" s="64"/>
      <c r="DNT92" s="64"/>
      <c r="DNU92" s="64"/>
      <c r="DNV92" s="64"/>
      <c r="DNW92" s="64"/>
      <c r="DNX92" s="64"/>
      <c r="DNY92" s="64"/>
      <c r="DNZ92" s="64"/>
      <c r="DOA92" s="64"/>
      <c r="DOB92" s="64"/>
      <c r="DOC92" s="64"/>
      <c r="DOD92" s="64"/>
      <c r="DOE92" s="64"/>
      <c r="DOF92" s="64"/>
      <c r="DOG92" s="64"/>
      <c r="DOH92" s="64"/>
      <c r="DOI92" s="64"/>
      <c r="DOJ92" s="64"/>
      <c r="DOK92" s="64"/>
      <c r="DOL92" s="64"/>
      <c r="DOM92" s="64"/>
      <c r="DON92" s="64"/>
      <c r="DOO92" s="64"/>
      <c r="DOP92" s="64"/>
      <c r="DOQ92" s="64"/>
      <c r="DOR92" s="64"/>
      <c r="DOS92" s="64"/>
      <c r="DOT92" s="64"/>
      <c r="DOU92" s="64"/>
      <c r="DOV92" s="64"/>
      <c r="DOW92" s="64"/>
      <c r="DOX92" s="64"/>
      <c r="DOY92" s="64"/>
      <c r="DOZ92" s="64"/>
      <c r="DPA92" s="64"/>
      <c r="DPB92" s="64"/>
      <c r="DPC92" s="64"/>
      <c r="DPD92" s="64"/>
      <c r="DPE92" s="64"/>
      <c r="DPF92" s="64"/>
      <c r="DPG92" s="64"/>
      <c r="DPH92" s="64"/>
      <c r="DPI92" s="64"/>
      <c r="DPJ92" s="64"/>
      <c r="DPK92" s="64"/>
      <c r="DPL92" s="64"/>
      <c r="DPM92" s="64"/>
      <c r="DPN92" s="64"/>
      <c r="DPO92" s="64"/>
      <c r="DPP92" s="64"/>
      <c r="DPQ92" s="64"/>
      <c r="DPR92" s="64"/>
      <c r="DPS92" s="64"/>
      <c r="DPT92" s="64"/>
      <c r="DPU92" s="64"/>
      <c r="DPV92" s="64"/>
      <c r="DPW92" s="64"/>
      <c r="DPX92" s="64"/>
      <c r="DPY92" s="64"/>
      <c r="DPZ92" s="64"/>
      <c r="DQA92" s="64"/>
      <c r="DQB92" s="64"/>
      <c r="DQC92" s="64"/>
      <c r="DQD92" s="64"/>
      <c r="DQE92" s="64"/>
      <c r="DQF92" s="64"/>
      <c r="DQG92" s="64"/>
      <c r="DQH92" s="64"/>
      <c r="DQI92" s="64"/>
      <c r="DQJ92" s="64"/>
      <c r="DQK92" s="64"/>
      <c r="DQL92" s="64"/>
      <c r="DQM92" s="64"/>
      <c r="DQN92" s="64"/>
      <c r="DQO92" s="64"/>
      <c r="DQP92" s="64"/>
      <c r="DQQ92" s="64"/>
      <c r="DQR92" s="64"/>
      <c r="DQS92" s="64"/>
      <c r="DQT92" s="64"/>
      <c r="DQU92" s="64"/>
      <c r="DQV92" s="64"/>
      <c r="DQW92" s="64"/>
      <c r="DQX92" s="64"/>
      <c r="DQY92" s="64"/>
      <c r="DQZ92" s="64"/>
      <c r="DRA92" s="64"/>
      <c r="DRB92" s="64"/>
      <c r="DRC92" s="64"/>
      <c r="DRD92" s="64"/>
      <c r="DRE92" s="64"/>
      <c r="DRF92" s="64"/>
      <c r="DRG92" s="64"/>
      <c r="DRH92" s="64"/>
      <c r="DRI92" s="64"/>
      <c r="DRJ92" s="64"/>
      <c r="DRK92" s="64"/>
      <c r="DRL92" s="64"/>
      <c r="DRM92" s="64"/>
      <c r="DRN92" s="64"/>
      <c r="DRO92" s="64"/>
      <c r="DRP92" s="64"/>
      <c r="DRQ92" s="64"/>
      <c r="DRR92" s="64"/>
      <c r="DRS92" s="64"/>
      <c r="DRT92" s="64"/>
      <c r="DRU92" s="64"/>
      <c r="DRV92" s="64"/>
      <c r="DRW92" s="64"/>
      <c r="DRX92" s="64"/>
      <c r="DRY92" s="64"/>
      <c r="DRZ92" s="64"/>
      <c r="DSA92" s="64"/>
      <c r="DSB92" s="64"/>
      <c r="DSC92" s="64"/>
      <c r="DSD92" s="64"/>
      <c r="DSE92" s="64"/>
      <c r="DSF92" s="64"/>
      <c r="DSG92" s="64"/>
      <c r="DSH92" s="64"/>
      <c r="DSI92" s="64"/>
      <c r="DSJ92" s="64"/>
      <c r="DSK92" s="64"/>
      <c r="DSL92" s="64"/>
      <c r="DSM92" s="64"/>
      <c r="DSN92" s="64"/>
      <c r="DSO92" s="64"/>
      <c r="DSP92" s="64"/>
      <c r="DSQ92" s="64"/>
      <c r="DSR92" s="64"/>
      <c r="DSS92" s="64"/>
      <c r="DST92" s="64"/>
      <c r="DSU92" s="64"/>
      <c r="DSV92" s="64"/>
      <c r="DSW92" s="64"/>
      <c r="DSX92" s="64"/>
      <c r="DSY92" s="64"/>
      <c r="DSZ92" s="64"/>
      <c r="DTA92" s="64"/>
      <c r="DTB92" s="64"/>
      <c r="DTC92" s="64"/>
      <c r="DTD92" s="64"/>
      <c r="DTE92" s="64"/>
      <c r="DTF92" s="64"/>
      <c r="DTG92" s="64"/>
      <c r="DTH92" s="64"/>
      <c r="DTI92" s="64"/>
      <c r="DTJ92" s="64"/>
      <c r="DTK92" s="64"/>
      <c r="DTL92" s="64"/>
      <c r="DTM92" s="64"/>
      <c r="DTN92" s="64"/>
      <c r="DTO92" s="64"/>
      <c r="DTP92" s="64"/>
      <c r="DTQ92" s="64"/>
      <c r="DTR92" s="64"/>
      <c r="DTS92" s="64"/>
      <c r="DTT92" s="64"/>
      <c r="DTU92" s="64"/>
      <c r="DTV92" s="64"/>
      <c r="DTW92" s="64"/>
      <c r="DTX92" s="64"/>
      <c r="DTY92" s="64"/>
      <c r="DTZ92" s="64"/>
      <c r="DUA92" s="64"/>
      <c r="DUB92" s="64"/>
      <c r="DUC92" s="64"/>
      <c r="DUD92" s="64"/>
      <c r="DUE92" s="64"/>
      <c r="DUF92" s="64"/>
      <c r="DUG92" s="64"/>
      <c r="DUH92" s="64"/>
      <c r="DUI92" s="64"/>
      <c r="DUJ92" s="64"/>
      <c r="DUK92" s="64"/>
      <c r="DUL92" s="64"/>
      <c r="DUM92" s="64"/>
      <c r="DUN92" s="64"/>
      <c r="DUO92" s="64"/>
      <c r="DUP92" s="64"/>
      <c r="DUQ92" s="64"/>
      <c r="DUR92" s="64"/>
      <c r="DUS92" s="64"/>
      <c r="DUT92" s="64"/>
      <c r="DUU92" s="64"/>
      <c r="DUV92" s="64"/>
      <c r="DUW92" s="64"/>
      <c r="DUX92" s="64"/>
      <c r="DUY92" s="64"/>
      <c r="DUZ92" s="64"/>
      <c r="DVA92" s="64"/>
      <c r="DVB92" s="64"/>
      <c r="DVC92" s="64"/>
      <c r="DVD92" s="64"/>
      <c r="DVE92" s="64"/>
      <c r="DVF92" s="64"/>
      <c r="DVG92" s="64"/>
      <c r="DVH92" s="64"/>
      <c r="DVI92" s="64"/>
      <c r="DVJ92" s="64"/>
      <c r="DVK92" s="64"/>
      <c r="DVL92" s="64"/>
      <c r="DVM92" s="64"/>
      <c r="DVN92" s="64"/>
      <c r="DVO92" s="64"/>
      <c r="DVP92" s="64"/>
      <c r="DVQ92" s="64"/>
      <c r="DVR92" s="64"/>
      <c r="DVS92" s="64"/>
      <c r="DVT92" s="64"/>
      <c r="DVU92" s="64"/>
      <c r="DVV92" s="64"/>
      <c r="DVW92" s="64"/>
      <c r="DVX92" s="64"/>
      <c r="DVY92" s="64"/>
      <c r="DVZ92" s="64"/>
      <c r="DWA92" s="64"/>
      <c r="DWB92" s="64"/>
      <c r="DWC92" s="64"/>
      <c r="DWD92" s="64"/>
      <c r="DWE92" s="64"/>
      <c r="DWF92" s="64"/>
      <c r="DWG92" s="64"/>
      <c r="DWH92" s="64"/>
      <c r="DWI92" s="64"/>
      <c r="DWJ92" s="64"/>
      <c r="DWK92" s="64"/>
      <c r="DWL92" s="64"/>
      <c r="DWM92" s="64"/>
      <c r="DWN92" s="64"/>
      <c r="DWO92" s="64"/>
      <c r="DWP92" s="64"/>
      <c r="DWQ92" s="64"/>
      <c r="DWR92" s="64"/>
      <c r="DWS92" s="64"/>
      <c r="DWT92" s="64"/>
      <c r="DWU92" s="64"/>
      <c r="DWV92" s="64"/>
      <c r="DWW92" s="64"/>
      <c r="DWX92" s="64"/>
      <c r="DWY92" s="64"/>
      <c r="DWZ92" s="64"/>
      <c r="DXA92" s="64"/>
      <c r="DXB92" s="64"/>
      <c r="DXC92" s="64"/>
      <c r="DXD92" s="64"/>
      <c r="DXE92" s="64"/>
      <c r="DXF92" s="64"/>
      <c r="DXG92" s="64"/>
      <c r="DXH92" s="64"/>
      <c r="DXI92" s="64"/>
      <c r="DXJ92" s="64"/>
      <c r="DXK92" s="64"/>
      <c r="DXL92" s="64"/>
      <c r="DXM92" s="64"/>
      <c r="DXN92" s="64"/>
      <c r="DXO92" s="64"/>
      <c r="DXP92" s="64"/>
      <c r="DXQ92" s="64"/>
      <c r="DXR92" s="64"/>
      <c r="DXS92" s="64"/>
      <c r="DXT92" s="64"/>
      <c r="DXU92" s="64"/>
      <c r="DXV92" s="64"/>
      <c r="DXW92" s="64"/>
      <c r="DXX92" s="64"/>
      <c r="DXY92" s="64"/>
      <c r="DXZ92" s="64"/>
      <c r="DYA92" s="64"/>
      <c r="DYB92" s="64"/>
      <c r="DYC92" s="64"/>
      <c r="DYD92" s="64"/>
      <c r="DYE92" s="64"/>
      <c r="DYF92" s="64"/>
      <c r="DYG92" s="64"/>
      <c r="DYH92" s="64"/>
      <c r="DYI92" s="64"/>
      <c r="DYJ92" s="64"/>
      <c r="DYK92" s="64"/>
      <c r="DYL92" s="64"/>
      <c r="DYM92" s="64"/>
      <c r="DYN92" s="64"/>
      <c r="DYO92" s="64"/>
      <c r="DYP92" s="64"/>
      <c r="DYQ92" s="64"/>
      <c r="DYR92" s="64"/>
      <c r="DYS92" s="64"/>
      <c r="DYT92" s="64"/>
      <c r="DYU92" s="64"/>
      <c r="DYV92" s="64"/>
      <c r="DYW92" s="64"/>
      <c r="DYX92" s="64"/>
      <c r="DYY92" s="64"/>
      <c r="DYZ92" s="64"/>
      <c r="DZA92" s="64"/>
      <c r="DZB92" s="64"/>
      <c r="DZC92" s="64"/>
      <c r="DZD92" s="64"/>
      <c r="DZE92" s="64"/>
      <c r="DZF92" s="64"/>
      <c r="DZG92" s="64"/>
      <c r="DZH92" s="64"/>
      <c r="DZI92" s="64"/>
      <c r="DZJ92" s="64"/>
      <c r="DZK92" s="64"/>
      <c r="DZL92" s="64"/>
      <c r="DZM92" s="64"/>
      <c r="DZN92" s="64"/>
      <c r="DZO92" s="64"/>
      <c r="DZP92" s="64"/>
      <c r="DZQ92" s="64"/>
      <c r="DZR92" s="64"/>
      <c r="DZS92" s="64"/>
      <c r="DZT92" s="64"/>
      <c r="DZU92" s="64"/>
      <c r="DZV92" s="64"/>
      <c r="DZW92" s="64"/>
      <c r="DZX92" s="64"/>
      <c r="DZY92" s="64"/>
      <c r="DZZ92" s="64"/>
      <c r="EAA92" s="64"/>
      <c r="EAB92" s="64"/>
      <c r="EAC92" s="64"/>
      <c r="EAD92" s="64"/>
      <c r="EAE92" s="64"/>
      <c r="EAF92" s="64"/>
      <c r="EAG92" s="64"/>
      <c r="EAH92" s="64"/>
      <c r="EAI92" s="64"/>
      <c r="EAJ92" s="64"/>
      <c r="EAK92" s="64"/>
      <c r="EAL92" s="64"/>
      <c r="EAM92" s="64"/>
      <c r="EAN92" s="64"/>
      <c r="EAO92" s="64"/>
      <c r="EAP92" s="64"/>
      <c r="EAQ92" s="64"/>
      <c r="EAR92" s="64"/>
      <c r="EAS92" s="64"/>
      <c r="EAT92" s="64"/>
      <c r="EAU92" s="64"/>
      <c r="EAV92" s="64"/>
      <c r="EAW92" s="64"/>
      <c r="EAX92" s="64"/>
      <c r="EAY92" s="64"/>
      <c r="EAZ92" s="64"/>
      <c r="EBA92" s="64"/>
      <c r="EBB92" s="64"/>
      <c r="EBC92" s="64"/>
      <c r="EBD92" s="64"/>
      <c r="EBE92" s="64"/>
      <c r="EBF92" s="64"/>
      <c r="EBG92" s="64"/>
      <c r="EBH92" s="64"/>
      <c r="EBI92" s="64"/>
      <c r="EBJ92" s="64"/>
      <c r="EBK92" s="64"/>
      <c r="EBL92" s="64"/>
      <c r="EBM92" s="64"/>
      <c r="EBN92" s="64"/>
      <c r="EBO92" s="64"/>
      <c r="EBP92" s="64"/>
      <c r="EBQ92" s="64"/>
      <c r="EBR92" s="64"/>
      <c r="EBS92" s="64"/>
      <c r="EBT92" s="64"/>
      <c r="EBU92" s="64"/>
      <c r="EBV92" s="64"/>
      <c r="EBW92" s="64"/>
      <c r="EBX92" s="64"/>
      <c r="EBY92" s="64"/>
      <c r="EBZ92" s="64"/>
      <c r="ECA92" s="64"/>
      <c r="ECB92" s="64"/>
      <c r="ECC92" s="64"/>
      <c r="ECD92" s="64"/>
      <c r="ECE92" s="64"/>
      <c r="ECF92" s="64"/>
      <c r="ECG92" s="64"/>
      <c r="ECH92" s="64"/>
      <c r="ECI92" s="64"/>
      <c r="ECJ92" s="64"/>
      <c r="ECK92" s="64"/>
      <c r="ECL92" s="64"/>
      <c r="ECM92" s="64"/>
      <c r="ECN92" s="64"/>
      <c r="ECO92" s="64"/>
      <c r="ECP92" s="64"/>
      <c r="ECQ92" s="64"/>
      <c r="ECR92" s="64"/>
      <c r="ECS92" s="64"/>
      <c r="ECT92" s="64"/>
      <c r="ECU92" s="64"/>
      <c r="ECV92" s="64"/>
      <c r="ECW92" s="64"/>
      <c r="ECX92" s="64"/>
      <c r="ECY92" s="64"/>
      <c r="ECZ92" s="64"/>
      <c r="EDA92" s="64"/>
      <c r="EDB92" s="64"/>
      <c r="EDC92" s="64"/>
      <c r="EDD92" s="64"/>
      <c r="EDE92" s="64"/>
      <c r="EDF92" s="64"/>
      <c r="EDG92" s="64"/>
      <c r="EDH92" s="64"/>
      <c r="EDI92" s="64"/>
      <c r="EDJ92" s="64"/>
      <c r="EDK92" s="64"/>
      <c r="EDL92" s="64"/>
      <c r="EDM92" s="64"/>
      <c r="EDN92" s="64"/>
      <c r="EDO92" s="64"/>
      <c r="EDP92" s="64"/>
      <c r="EDQ92" s="64"/>
      <c r="EDR92" s="64"/>
      <c r="EDS92" s="64"/>
      <c r="EDT92" s="64"/>
      <c r="EDU92" s="64"/>
      <c r="EDV92" s="64"/>
      <c r="EDW92" s="64"/>
      <c r="EDX92" s="64"/>
      <c r="EDY92" s="64"/>
      <c r="EDZ92" s="64"/>
      <c r="EEA92" s="64"/>
      <c r="EEB92" s="64"/>
      <c r="EEC92" s="64"/>
      <c r="EED92" s="64"/>
      <c r="EEE92" s="64"/>
      <c r="EEF92" s="64"/>
      <c r="EEG92" s="64"/>
      <c r="EEH92" s="64"/>
      <c r="EEI92" s="64"/>
      <c r="EEJ92" s="64"/>
      <c r="EEK92" s="64"/>
      <c r="EEL92" s="64"/>
      <c r="EEM92" s="64"/>
      <c r="EEN92" s="64"/>
      <c r="EEO92" s="64"/>
      <c r="EEP92" s="64"/>
      <c r="EEQ92" s="64"/>
      <c r="EER92" s="64"/>
      <c r="EES92" s="64"/>
      <c r="EET92" s="64"/>
      <c r="EEU92" s="64"/>
      <c r="EEV92" s="64"/>
      <c r="EEW92" s="64"/>
      <c r="EEX92" s="64"/>
      <c r="EEY92" s="64"/>
      <c r="EEZ92" s="64"/>
      <c r="EFA92" s="64"/>
      <c r="EFB92" s="64"/>
      <c r="EFC92" s="64"/>
      <c r="EFD92" s="64"/>
      <c r="EFE92" s="64"/>
      <c r="EFF92" s="64"/>
      <c r="EFG92" s="64"/>
      <c r="EFH92" s="64"/>
      <c r="EFI92" s="64"/>
      <c r="EFJ92" s="64"/>
      <c r="EFK92" s="64"/>
      <c r="EFL92" s="64"/>
      <c r="EFM92" s="64"/>
      <c r="EFN92" s="64"/>
      <c r="EFO92" s="64"/>
      <c r="EFP92" s="64"/>
      <c r="EFQ92" s="64"/>
      <c r="EFR92" s="64"/>
      <c r="EFS92" s="64"/>
      <c r="EFT92" s="64"/>
      <c r="EFU92" s="64"/>
      <c r="EFV92" s="64"/>
      <c r="EFW92" s="64"/>
      <c r="EFX92" s="64"/>
      <c r="EFY92" s="64"/>
      <c r="EFZ92" s="64"/>
      <c r="EGA92" s="64"/>
      <c r="EGB92" s="64"/>
      <c r="EGC92" s="64"/>
      <c r="EGD92" s="64"/>
      <c r="EGE92" s="64"/>
      <c r="EGF92" s="64"/>
      <c r="EGG92" s="64"/>
      <c r="EGH92" s="64"/>
      <c r="EGI92" s="64"/>
      <c r="EGJ92" s="64"/>
      <c r="EGK92" s="64"/>
      <c r="EGL92" s="64"/>
      <c r="EGM92" s="64"/>
      <c r="EGN92" s="64"/>
      <c r="EGO92" s="64"/>
      <c r="EGP92" s="64"/>
      <c r="EGQ92" s="64"/>
      <c r="EGR92" s="64"/>
      <c r="EGS92" s="64"/>
      <c r="EGT92" s="64"/>
      <c r="EGU92" s="64"/>
      <c r="EGV92" s="64"/>
      <c r="EGW92" s="64"/>
      <c r="EGX92" s="64"/>
      <c r="EGY92" s="64"/>
      <c r="EGZ92" s="64"/>
      <c r="EHA92" s="64"/>
      <c r="EHB92" s="64"/>
      <c r="EHC92" s="64"/>
      <c r="EHD92" s="64"/>
      <c r="EHE92" s="64"/>
      <c r="EHF92" s="64"/>
      <c r="EHG92" s="64"/>
      <c r="EHH92" s="64"/>
      <c r="EHI92" s="64"/>
      <c r="EHJ92" s="64"/>
      <c r="EHK92" s="64"/>
      <c r="EHL92" s="64"/>
      <c r="EHM92" s="64"/>
      <c r="EHN92" s="64"/>
      <c r="EHO92" s="64"/>
      <c r="EHP92" s="64"/>
      <c r="EHQ92" s="64"/>
      <c r="EHR92" s="64"/>
      <c r="EHS92" s="64"/>
      <c r="EHT92" s="64"/>
      <c r="EHU92" s="64"/>
      <c r="EHV92" s="64"/>
      <c r="EHW92" s="64"/>
      <c r="EHX92" s="64"/>
      <c r="EHY92" s="64"/>
      <c r="EHZ92" s="64"/>
      <c r="EIA92" s="64"/>
      <c r="EIB92" s="64"/>
      <c r="EIC92" s="64"/>
      <c r="EID92" s="64"/>
      <c r="EIE92" s="64"/>
      <c r="EIF92" s="64"/>
      <c r="EIG92" s="64"/>
      <c r="EIH92" s="64"/>
      <c r="EII92" s="64"/>
      <c r="EIJ92" s="64"/>
      <c r="EIK92" s="64"/>
      <c r="EIL92" s="64"/>
      <c r="EIM92" s="64"/>
      <c r="EIN92" s="64"/>
      <c r="EIO92" s="64"/>
      <c r="EIP92" s="64"/>
      <c r="EIQ92" s="64"/>
      <c r="EIR92" s="64"/>
      <c r="EIS92" s="64"/>
      <c r="EIT92" s="64"/>
      <c r="EIU92" s="64"/>
      <c r="EIV92" s="64"/>
      <c r="EIW92" s="64"/>
      <c r="EIX92" s="64"/>
      <c r="EIY92" s="64"/>
      <c r="EIZ92" s="64"/>
      <c r="EJA92" s="64"/>
      <c r="EJB92" s="64"/>
      <c r="EJC92" s="64"/>
      <c r="EJD92" s="64"/>
      <c r="EJE92" s="64"/>
      <c r="EJF92" s="64"/>
      <c r="EJG92" s="64"/>
      <c r="EJH92" s="64"/>
      <c r="EJI92" s="64"/>
      <c r="EJJ92" s="64"/>
      <c r="EJK92" s="64"/>
      <c r="EJL92" s="64"/>
      <c r="EJM92" s="64"/>
      <c r="EJN92" s="64"/>
      <c r="EJO92" s="64"/>
      <c r="EJP92" s="64"/>
      <c r="EJQ92" s="64"/>
      <c r="EJR92" s="64"/>
      <c r="EJS92" s="64"/>
      <c r="EJT92" s="64"/>
      <c r="EJU92" s="64"/>
      <c r="EJV92" s="64"/>
      <c r="EJW92" s="64"/>
      <c r="EJX92" s="64"/>
      <c r="EJY92" s="64"/>
      <c r="EJZ92" s="64"/>
      <c r="EKA92" s="64"/>
      <c r="EKB92" s="64"/>
      <c r="EKC92" s="64"/>
      <c r="EKD92" s="64"/>
      <c r="EKE92" s="64"/>
      <c r="EKF92" s="64"/>
      <c r="EKG92" s="64"/>
      <c r="EKH92" s="64"/>
      <c r="EKI92" s="64"/>
      <c r="EKJ92" s="64"/>
      <c r="EKK92" s="64"/>
      <c r="EKL92" s="64"/>
      <c r="EKM92" s="64"/>
      <c r="EKN92" s="64"/>
      <c r="EKO92" s="64"/>
      <c r="EKP92" s="64"/>
      <c r="EKQ92" s="64"/>
      <c r="EKR92" s="64"/>
      <c r="EKS92" s="64"/>
      <c r="EKT92" s="64"/>
      <c r="EKU92" s="64"/>
      <c r="EKV92" s="64"/>
      <c r="EKW92" s="64"/>
      <c r="EKX92" s="64"/>
      <c r="EKY92" s="64"/>
      <c r="EKZ92" s="64"/>
      <c r="ELA92" s="64"/>
      <c r="ELB92" s="64"/>
      <c r="ELC92" s="64"/>
      <c r="ELD92" s="64"/>
      <c r="ELE92" s="64"/>
      <c r="ELF92" s="64"/>
      <c r="ELG92" s="64"/>
      <c r="ELH92" s="64"/>
      <c r="ELI92" s="64"/>
      <c r="ELJ92" s="64"/>
      <c r="ELK92" s="64"/>
      <c r="ELL92" s="64"/>
      <c r="ELM92" s="64"/>
      <c r="ELN92" s="64"/>
      <c r="ELO92" s="64"/>
      <c r="ELP92" s="64"/>
      <c r="ELQ92" s="64"/>
      <c r="ELR92" s="64"/>
      <c r="ELS92" s="64"/>
      <c r="ELT92" s="64"/>
      <c r="ELU92" s="64"/>
      <c r="ELV92" s="64"/>
      <c r="ELW92" s="64"/>
      <c r="ELX92" s="64"/>
      <c r="ELY92" s="64"/>
      <c r="ELZ92" s="64"/>
      <c r="EMA92" s="64"/>
      <c r="EMB92" s="64"/>
      <c r="EMC92" s="64"/>
      <c r="EMD92" s="64"/>
      <c r="EME92" s="64"/>
      <c r="EMF92" s="64"/>
      <c r="EMG92" s="64"/>
      <c r="EMH92" s="64"/>
      <c r="EMI92" s="64"/>
      <c r="EMJ92" s="64"/>
      <c r="EMK92" s="64"/>
      <c r="EML92" s="64"/>
      <c r="EMM92" s="64"/>
      <c r="EMN92" s="64"/>
      <c r="EMO92" s="64"/>
      <c r="EMP92" s="64"/>
      <c r="EMQ92" s="64"/>
      <c r="EMR92" s="64"/>
      <c r="EMS92" s="64"/>
      <c r="EMT92" s="64"/>
      <c r="EMU92" s="64"/>
      <c r="EMV92" s="64"/>
      <c r="EMW92" s="64"/>
      <c r="EMX92" s="64"/>
      <c r="EMY92" s="64"/>
      <c r="EMZ92" s="64"/>
      <c r="ENA92" s="64"/>
      <c r="ENB92" s="64"/>
      <c r="ENC92" s="64"/>
      <c r="END92" s="64"/>
      <c r="ENE92" s="64"/>
      <c r="ENF92" s="64"/>
      <c r="ENG92" s="64"/>
      <c r="ENH92" s="64"/>
      <c r="ENI92" s="64"/>
      <c r="ENJ92" s="64"/>
      <c r="ENK92" s="64"/>
      <c r="ENL92" s="64"/>
      <c r="ENM92" s="64"/>
      <c r="ENN92" s="64"/>
      <c r="ENO92" s="64"/>
      <c r="ENP92" s="64"/>
      <c r="ENQ92" s="64"/>
      <c r="ENR92" s="64"/>
      <c r="ENS92" s="64"/>
      <c r="ENT92" s="64"/>
      <c r="ENU92" s="64"/>
      <c r="ENV92" s="64"/>
      <c r="ENW92" s="64"/>
      <c r="ENX92" s="64"/>
      <c r="ENY92" s="64"/>
      <c r="ENZ92" s="64"/>
      <c r="EOA92" s="64"/>
      <c r="EOB92" s="64"/>
      <c r="EOC92" s="64"/>
      <c r="EOD92" s="64"/>
      <c r="EOE92" s="64"/>
      <c r="EOF92" s="64"/>
      <c r="EOG92" s="64"/>
      <c r="EOH92" s="64"/>
      <c r="EOI92" s="64"/>
      <c r="EOJ92" s="64"/>
      <c r="EOK92" s="64"/>
      <c r="EOL92" s="64"/>
      <c r="EOM92" s="64"/>
      <c r="EON92" s="64"/>
      <c r="EOO92" s="64"/>
      <c r="EOP92" s="64"/>
      <c r="EOQ92" s="64"/>
      <c r="EOR92" s="64"/>
      <c r="EOS92" s="64"/>
      <c r="EOT92" s="64"/>
      <c r="EOU92" s="64"/>
      <c r="EOV92" s="64"/>
      <c r="EOW92" s="64"/>
      <c r="EOX92" s="64"/>
      <c r="EOY92" s="64"/>
      <c r="EOZ92" s="64"/>
      <c r="EPA92" s="64"/>
      <c r="EPB92" s="64"/>
      <c r="EPC92" s="64"/>
      <c r="EPD92" s="64"/>
      <c r="EPE92" s="64"/>
      <c r="EPF92" s="64"/>
      <c r="EPG92" s="64"/>
      <c r="EPH92" s="64"/>
      <c r="EPI92" s="64"/>
      <c r="EPJ92" s="64"/>
      <c r="EPK92" s="64"/>
      <c r="EPL92" s="64"/>
      <c r="EPM92" s="64"/>
      <c r="EPN92" s="64"/>
      <c r="EPO92" s="64"/>
      <c r="EPP92" s="64"/>
      <c r="EPQ92" s="64"/>
      <c r="EPR92" s="64"/>
      <c r="EPS92" s="64"/>
      <c r="EPT92" s="64"/>
      <c r="EPU92" s="64"/>
      <c r="EPV92" s="64"/>
      <c r="EPW92" s="64"/>
      <c r="EPX92" s="64"/>
      <c r="EPY92" s="64"/>
      <c r="EPZ92" s="64"/>
      <c r="EQA92" s="64"/>
      <c r="EQB92" s="64"/>
      <c r="EQC92" s="64"/>
      <c r="EQD92" s="64"/>
      <c r="EQE92" s="64"/>
      <c r="EQF92" s="64"/>
      <c r="EQG92" s="64"/>
      <c r="EQH92" s="64"/>
      <c r="EQI92" s="64"/>
      <c r="EQJ92" s="64"/>
      <c r="EQK92" s="64"/>
      <c r="EQL92" s="64"/>
      <c r="EQM92" s="64"/>
      <c r="EQN92" s="64"/>
      <c r="EQO92" s="64"/>
      <c r="EQP92" s="64"/>
      <c r="EQQ92" s="64"/>
      <c r="EQR92" s="64"/>
      <c r="EQS92" s="64"/>
      <c r="EQT92" s="64"/>
      <c r="EQU92" s="64"/>
      <c r="EQV92" s="64"/>
      <c r="EQW92" s="64"/>
      <c r="EQX92" s="64"/>
      <c r="EQY92" s="64"/>
      <c r="EQZ92" s="64"/>
      <c r="ERA92" s="64"/>
      <c r="ERB92" s="64"/>
      <c r="ERC92" s="64"/>
      <c r="ERD92" s="64"/>
      <c r="ERE92" s="64"/>
      <c r="ERF92" s="64"/>
      <c r="ERG92" s="64"/>
      <c r="ERH92" s="64"/>
      <c r="ERI92" s="64"/>
      <c r="ERJ92" s="64"/>
      <c r="ERK92" s="64"/>
      <c r="ERL92" s="64"/>
      <c r="ERM92" s="64"/>
      <c r="ERN92" s="64"/>
      <c r="ERO92" s="64"/>
      <c r="ERP92" s="64"/>
      <c r="ERQ92" s="64"/>
      <c r="ERR92" s="64"/>
      <c r="ERS92" s="64"/>
      <c r="ERT92" s="64"/>
      <c r="ERU92" s="64"/>
      <c r="ERV92" s="64"/>
      <c r="ERW92" s="64"/>
      <c r="ERX92" s="64"/>
      <c r="ERY92" s="64"/>
      <c r="ERZ92" s="64"/>
      <c r="ESA92" s="64"/>
      <c r="ESB92" s="64"/>
      <c r="ESC92" s="64"/>
      <c r="ESD92" s="64"/>
      <c r="ESE92" s="64"/>
      <c r="ESF92" s="64"/>
      <c r="ESG92" s="64"/>
      <c r="ESH92" s="64"/>
      <c r="ESI92" s="64"/>
      <c r="ESJ92" s="64"/>
      <c r="ESK92" s="64"/>
      <c r="ESL92" s="64"/>
      <c r="ESM92" s="64"/>
      <c r="ESN92" s="64"/>
      <c r="ESO92" s="64"/>
      <c r="ESP92" s="64"/>
      <c r="ESQ92" s="64"/>
      <c r="ESR92" s="64"/>
      <c r="ESS92" s="64"/>
      <c r="EST92" s="64"/>
      <c r="ESU92" s="64"/>
      <c r="ESV92" s="64"/>
      <c r="ESW92" s="64"/>
      <c r="ESX92" s="64"/>
      <c r="ESY92" s="64"/>
      <c r="ESZ92" s="64"/>
      <c r="ETA92" s="64"/>
      <c r="ETB92" s="64"/>
      <c r="ETC92" s="64"/>
      <c r="ETD92" s="64"/>
      <c r="ETE92" s="64"/>
      <c r="ETF92" s="64"/>
      <c r="ETG92" s="64"/>
      <c r="ETH92" s="64"/>
      <c r="ETI92" s="64"/>
      <c r="ETJ92" s="64"/>
      <c r="ETK92" s="64"/>
      <c r="ETL92" s="64"/>
      <c r="ETM92" s="64"/>
      <c r="ETN92" s="64"/>
      <c r="ETO92" s="64"/>
      <c r="ETP92" s="64"/>
      <c r="ETQ92" s="64"/>
      <c r="ETR92" s="64"/>
      <c r="ETS92" s="64"/>
      <c r="ETT92" s="64"/>
      <c r="ETU92" s="64"/>
      <c r="ETV92" s="64"/>
      <c r="ETW92" s="64"/>
      <c r="ETX92" s="64"/>
      <c r="ETY92" s="64"/>
      <c r="ETZ92" s="64"/>
      <c r="EUA92" s="64"/>
      <c r="EUB92" s="64"/>
      <c r="EUC92" s="64"/>
      <c r="EUD92" s="64"/>
      <c r="EUE92" s="64"/>
      <c r="EUF92" s="64"/>
      <c r="EUG92" s="64"/>
      <c r="EUH92" s="64"/>
      <c r="EUI92" s="64"/>
      <c r="EUJ92" s="64"/>
      <c r="EUK92" s="64"/>
      <c r="EUL92" s="64"/>
      <c r="EUM92" s="64"/>
      <c r="EUN92" s="64"/>
      <c r="EUO92" s="64"/>
      <c r="EUP92" s="64"/>
      <c r="EUQ92" s="64"/>
      <c r="EUR92" s="64"/>
      <c r="EUS92" s="64"/>
      <c r="EUT92" s="64"/>
      <c r="EUU92" s="64"/>
      <c r="EUV92" s="64"/>
      <c r="EUW92" s="64"/>
      <c r="EUX92" s="64"/>
      <c r="EUY92" s="64"/>
      <c r="EUZ92" s="64"/>
      <c r="EVA92" s="64"/>
      <c r="EVB92" s="64"/>
      <c r="EVC92" s="64"/>
      <c r="EVD92" s="64"/>
      <c r="EVE92" s="64"/>
      <c r="EVF92" s="64"/>
      <c r="EVG92" s="64"/>
      <c r="EVH92" s="64"/>
      <c r="EVI92" s="64"/>
      <c r="EVJ92" s="64"/>
      <c r="EVK92" s="64"/>
      <c r="EVL92" s="64"/>
      <c r="EVM92" s="64"/>
      <c r="EVN92" s="64"/>
      <c r="EVO92" s="64"/>
      <c r="EVP92" s="64"/>
      <c r="EVQ92" s="64"/>
      <c r="EVR92" s="64"/>
      <c r="EVS92" s="64"/>
      <c r="EVT92" s="64"/>
      <c r="EVU92" s="64"/>
      <c r="EVV92" s="64"/>
      <c r="EVW92" s="64"/>
      <c r="EVX92" s="64"/>
      <c r="EVY92" s="64"/>
      <c r="EVZ92" s="64"/>
      <c r="EWA92" s="64"/>
      <c r="EWB92" s="64"/>
      <c r="EWC92" s="64"/>
      <c r="EWD92" s="64"/>
      <c r="EWE92" s="64"/>
      <c r="EWF92" s="64"/>
      <c r="EWG92" s="64"/>
      <c r="EWH92" s="64"/>
      <c r="EWI92" s="64"/>
      <c r="EWJ92" s="64"/>
      <c r="EWK92" s="64"/>
      <c r="EWL92" s="64"/>
      <c r="EWM92" s="64"/>
      <c r="EWN92" s="64"/>
      <c r="EWO92" s="64"/>
      <c r="EWP92" s="64"/>
      <c r="EWQ92" s="64"/>
      <c r="EWR92" s="64"/>
      <c r="EWS92" s="64"/>
      <c r="EWT92" s="64"/>
      <c r="EWU92" s="64"/>
      <c r="EWV92" s="64"/>
      <c r="EWW92" s="64"/>
      <c r="EWX92" s="64"/>
      <c r="EWY92" s="64"/>
      <c r="EWZ92" s="64"/>
      <c r="EXA92" s="64"/>
      <c r="EXB92" s="64"/>
      <c r="EXC92" s="64"/>
      <c r="EXD92" s="64"/>
      <c r="EXE92" s="64"/>
      <c r="EXF92" s="64"/>
      <c r="EXG92" s="64"/>
      <c r="EXH92" s="64"/>
      <c r="EXI92" s="64"/>
      <c r="EXJ92" s="64"/>
      <c r="EXK92" s="64"/>
      <c r="EXL92" s="64"/>
      <c r="EXM92" s="64"/>
      <c r="EXN92" s="64"/>
      <c r="EXO92" s="64"/>
      <c r="EXP92" s="64"/>
      <c r="EXQ92" s="64"/>
      <c r="EXR92" s="64"/>
      <c r="EXS92" s="64"/>
      <c r="EXT92" s="64"/>
      <c r="EXU92" s="64"/>
      <c r="EXV92" s="64"/>
      <c r="EXW92" s="64"/>
      <c r="EXX92" s="64"/>
      <c r="EXY92" s="64"/>
      <c r="EXZ92" s="64"/>
      <c r="EYA92" s="64"/>
      <c r="EYB92" s="64"/>
      <c r="EYC92" s="64"/>
      <c r="EYD92" s="64"/>
      <c r="EYE92" s="64"/>
      <c r="EYF92" s="64"/>
      <c r="EYG92" s="64"/>
      <c r="EYH92" s="64"/>
      <c r="EYI92" s="64"/>
      <c r="EYJ92" s="64"/>
      <c r="EYK92" s="64"/>
      <c r="EYL92" s="64"/>
      <c r="EYM92" s="64"/>
      <c r="EYN92" s="64"/>
      <c r="EYO92" s="64"/>
      <c r="EYP92" s="64"/>
      <c r="EYQ92" s="64"/>
      <c r="EYR92" s="64"/>
      <c r="EYS92" s="64"/>
      <c r="EYT92" s="64"/>
      <c r="EYU92" s="64"/>
      <c r="EYV92" s="64"/>
      <c r="EYW92" s="64"/>
      <c r="EYX92" s="64"/>
      <c r="EYY92" s="64"/>
      <c r="EYZ92" s="64"/>
      <c r="EZA92" s="64"/>
      <c r="EZB92" s="64"/>
      <c r="EZC92" s="64"/>
      <c r="EZD92" s="64"/>
      <c r="EZE92" s="64"/>
      <c r="EZF92" s="64"/>
      <c r="EZG92" s="64"/>
      <c r="EZH92" s="64"/>
      <c r="EZI92" s="64"/>
      <c r="EZJ92" s="64"/>
      <c r="EZK92" s="64"/>
      <c r="EZL92" s="64"/>
      <c r="EZM92" s="64"/>
      <c r="EZN92" s="64"/>
      <c r="EZO92" s="64"/>
      <c r="EZP92" s="64"/>
      <c r="EZQ92" s="64"/>
      <c r="EZR92" s="64"/>
      <c r="EZS92" s="64"/>
      <c r="EZT92" s="64"/>
      <c r="EZU92" s="64"/>
      <c r="EZV92" s="64"/>
      <c r="EZW92" s="64"/>
      <c r="EZX92" s="64"/>
      <c r="EZY92" s="64"/>
      <c r="EZZ92" s="64"/>
      <c r="FAA92" s="64"/>
      <c r="FAB92" s="64"/>
      <c r="FAC92" s="64"/>
      <c r="FAD92" s="64"/>
      <c r="FAE92" s="64"/>
      <c r="FAF92" s="64"/>
      <c r="FAG92" s="64"/>
      <c r="FAH92" s="64"/>
      <c r="FAI92" s="64"/>
      <c r="FAJ92" s="64"/>
      <c r="FAK92" s="64"/>
      <c r="FAL92" s="64"/>
      <c r="FAM92" s="64"/>
      <c r="FAN92" s="64"/>
      <c r="FAO92" s="64"/>
      <c r="FAP92" s="64"/>
      <c r="FAQ92" s="64"/>
      <c r="FAR92" s="64"/>
      <c r="FAS92" s="64"/>
      <c r="FAT92" s="64"/>
      <c r="FAU92" s="64"/>
      <c r="FAV92" s="64"/>
      <c r="FAW92" s="64"/>
      <c r="FAX92" s="64"/>
      <c r="FAY92" s="64"/>
      <c r="FAZ92" s="64"/>
      <c r="FBA92" s="64"/>
      <c r="FBB92" s="64"/>
      <c r="FBC92" s="64"/>
      <c r="FBD92" s="64"/>
      <c r="FBE92" s="64"/>
      <c r="FBF92" s="64"/>
      <c r="FBG92" s="64"/>
      <c r="FBH92" s="64"/>
      <c r="FBI92" s="64"/>
      <c r="FBJ92" s="64"/>
      <c r="FBK92" s="64"/>
      <c r="FBL92" s="64"/>
      <c r="FBM92" s="64"/>
      <c r="FBN92" s="64"/>
      <c r="FBO92" s="64"/>
      <c r="FBP92" s="64"/>
      <c r="FBQ92" s="64"/>
      <c r="FBR92" s="64"/>
      <c r="FBS92" s="64"/>
      <c r="FBT92" s="64"/>
      <c r="FBU92" s="64"/>
      <c r="FBV92" s="64"/>
      <c r="FBW92" s="64"/>
      <c r="FBX92" s="64"/>
      <c r="FBY92" s="64"/>
      <c r="FBZ92" s="64"/>
      <c r="FCA92" s="64"/>
      <c r="FCB92" s="64"/>
      <c r="FCC92" s="64"/>
      <c r="FCD92" s="64"/>
      <c r="FCE92" s="64"/>
      <c r="FCF92" s="64"/>
      <c r="FCG92" s="64"/>
      <c r="FCH92" s="64"/>
      <c r="FCI92" s="64"/>
      <c r="FCJ92" s="64"/>
      <c r="FCK92" s="64"/>
      <c r="FCL92" s="64"/>
      <c r="FCM92" s="64"/>
      <c r="FCN92" s="64"/>
      <c r="FCO92" s="64"/>
      <c r="FCP92" s="64"/>
      <c r="FCQ92" s="64"/>
      <c r="FCR92" s="64"/>
      <c r="FCS92" s="64"/>
      <c r="FCT92" s="64"/>
      <c r="FCU92" s="64"/>
      <c r="FCV92" s="64"/>
      <c r="FCW92" s="64"/>
      <c r="FCX92" s="64"/>
      <c r="FCY92" s="64"/>
      <c r="FCZ92" s="64"/>
      <c r="FDA92" s="64"/>
      <c r="FDB92" s="64"/>
      <c r="FDC92" s="64"/>
      <c r="FDD92" s="64"/>
      <c r="FDE92" s="64"/>
      <c r="FDF92" s="64"/>
      <c r="FDG92" s="64"/>
      <c r="FDH92" s="64"/>
      <c r="FDI92" s="64"/>
      <c r="FDJ92" s="64"/>
      <c r="FDK92" s="64"/>
      <c r="FDL92" s="64"/>
      <c r="FDM92" s="64"/>
      <c r="FDN92" s="64"/>
      <c r="FDO92" s="64"/>
      <c r="FDP92" s="64"/>
      <c r="FDQ92" s="64"/>
      <c r="FDR92" s="64"/>
      <c r="FDS92" s="64"/>
      <c r="FDT92" s="64"/>
      <c r="FDU92" s="64"/>
      <c r="FDV92" s="64"/>
      <c r="FDW92" s="64"/>
      <c r="FDX92" s="64"/>
      <c r="FDY92" s="64"/>
      <c r="FDZ92" s="64"/>
      <c r="FEA92" s="64"/>
      <c r="FEB92" s="64"/>
      <c r="FEC92" s="64"/>
      <c r="FED92" s="64"/>
      <c r="FEE92" s="64"/>
      <c r="FEF92" s="64"/>
      <c r="FEG92" s="64"/>
      <c r="FEH92" s="64"/>
      <c r="FEI92" s="64"/>
      <c r="FEJ92" s="64"/>
      <c r="FEK92" s="64"/>
      <c r="FEL92" s="64"/>
      <c r="FEM92" s="64"/>
      <c r="FEN92" s="64"/>
      <c r="FEO92" s="64"/>
      <c r="FEP92" s="64"/>
      <c r="FEQ92" s="64"/>
      <c r="FER92" s="64"/>
      <c r="FES92" s="64"/>
      <c r="FET92" s="64"/>
      <c r="FEU92" s="64"/>
      <c r="FEV92" s="64"/>
      <c r="FEW92" s="64"/>
      <c r="FEX92" s="64"/>
      <c r="FEY92" s="64"/>
      <c r="FEZ92" s="64"/>
      <c r="FFA92" s="64"/>
      <c r="FFB92" s="64"/>
      <c r="FFC92" s="64"/>
      <c r="FFD92" s="64"/>
      <c r="FFE92" s="64"/>
      <c r="FFF92" s="64"/>
      <c r="FFG92" s="64"/>
      <c r="FFH92" s="64"/>
      <c r="FFI92" s="64"/>
      <c r="FFJ92" s="64"/>
      <c r="FFK92" s="64"/>
      <c r="FFL92" s="64"/>
      <c r="FFM92" s="64"/>
      <c r="FFN92" s="64"/>
      <c r="FFO92" s="64"/>
      <c r="FFP92" s="64"/>
      <c r="FFQ92" s="64"/>
      <c r="FFR92" s="64"/>
      <c r="FFS92" s="64"/>
      <c r="FFT92" s="64"/>
      <c r="FFU92" s="64"/>
      <c r="FFV92" s="64"/>
      <c r="FFW92" s="64"/>
      <c r="FFX92" s="64"/>
      <c r="FFY92" s="64"/>
      <c r="FFZ92" s="64"/>
      <c r="FGA92" s="64"/>
      <c r="FGB92" s="64"/>
      <c r="FGC92" s="64"/>
      <c r="FGD92" s="64"/>
      <c r="FGE92" s="64"/>
      <c r="FGF92" s="64"/>
      <c r="FGG92" s="64"/>
      <c r="FGH92" s="64"/>
      <c r="FGI92" s="64"/>
      <c r="FGJ92" s="64"/>
      <c r="FGK92" s="64"/>
      <c r="FGL92" s="64"/>
      <c r="FGM92" s="64"/>
      <c r="FGN92" s="64"/>
      <c r="FGO92" s="64"/>
      <c r="FGP92" s="64"/>
      <c r="FGQ92" s="64"/>
      <c r="FGR92" s="64"/>
      <c r="FGS92" s="64"/>
      <c r="FGT92" s="64"/>
      <c r="FGU92" s="64"/>
      <c r="FGV92" s="64"/>
      <c r="FGW92" s="64"/>
      <c r="FGX92" s="64"/>
      <c r="FGY92" s="64"/>
      <c r="FGZ92" s="64"/>
      <c r="FHA92" s="64"/>
      <c r="FHB92" s="64"/>
      <c r="FHC92" s="64"/>
      <c r="FHD92" s="64"/>
      <c r="FHE92" s="64"/>
      <c r="FHF92" s="64"/>
      <c r="FHG92" s="64"/>
      <c r="FHH92" s="64"/>
      <c r="FHI92" s="64"/>
      <c r="FHJ92" s="64"/>
      <c r="FHK92" s="64"/>
      <c r="FHL92" s="64"/>
      <c r="FHM92" s="64"/>
      <c r="FHN92" s="64"/>
      <c r="FHO92" s="64"/>
      <c r="FHP92" s="64"/>
      <c r="FHQ92" s="64"/>
      <c r="FHR92" s="64"/>
      <c r="FHS92" s="64"/>
      <c r="FHT92" s="64"/>
      <c r="FHU92" s="64"/>
      <c r="FHV92" s="64"/>
      <c r="FHW92" s="64"/>
      <c r="FHX92" s="64"/>
      <c r="FHY92" s="64"/>
      <c r="FHZ92" s="64"/>
      <c r="FIA92" s="64"/>
      <c r="FIB92" s="64"/>
      <c r="FIC92" s="64"/>
      <c r="FID92" s="64"/>
      <c r="FIE92" s="64"/>
      <c r="FIF92" s="64"/>
      <c r="FIG92" s="64"/>
      <c r="FIH92" s="64"/>
      <c r="FII92" s="64"/>
      <c r="FIJ92" s="64"/>
      <c r="FIK92" s="64"/>
      <c r="FIL92" s="64"/>
      <c r="FIM92" s="64"/>
      <c r="FIN92" s="64"/>
      <c r="FIO92" s="64"/>
      <c r="FIP92" s="64"/>
      <c r="FIQ92" s="64"/>
      <c r="FIR92" s="64"/>
      <c r="FIS92" s="64"/>
      <c r="FIT92" s="64"/>
      <c r="FIU92" s="64"/>
      <c r="FIV92" s="64"/>
      <c r="FIW92" s="64"/>
      <c r="FIX92" s="64"/>
      <c r="FIY92" s="64"/>
      <c r="FIZ92" s="64"/>
      <c r="FJA92" s="64"/>
      <c r="FJB92" s="64"/>
      <c r="FJC92" s="64"/>
      <c r="FJD92" s="64"/>
      <c r="FJE92" s="64"/>
      <c r="FJF92" s="64"/>
      <c r="FJG92" s="64"/>
      <c r="FJH92" s="64"/>
      <c r="FJI92" s="64"/>
      <c r="FJJ92" s="64"/>
      <c r="FJK92" s="64"/>
      <c r="FJL92" s="64"/>
      <c r="FJM92" s="64"/>
      <c r="FJN92" s="64"/>
      <c r="FJO92" s="64"/>
      <c r="FJP92" s="64"/>
      <c r="FJQ92" s="64"/>
      <c r="FJR92" s="64"/>
      <c r="FJS92" s="64"/>
      <c r="FJT92" s="64"/>
      <c r="FJU92" s="64"/>
      <c r="FJV92" s="64"/>
      <c r="FJW92" s="64"/>
      <c r="FJX92" s="64"/>
      <c r="FJY92" s="64"/>
      <c r="FJZ92" s="64"/>
      <c r="FKA92" s="64"/>
      <c r="FKB92" s="64"/>
      <c r="FKC92" s="64"/>
      <c r="FKD92" s="64"/>
      <c r="FKE92" s="64"/>
      <c r="FKF92" s="64"/>
      <c r="FKG92" s="64"/>
      <c r="FKH92" s="64"/>
      <c r="FKI92" s="64"/>
      <c r="FKJ92" s="64"/>
      <c r="FKK92" s="64"/>
      <c r="FKL92" s="64"/>
      <c r="FKM92" s="64"/>
      <c r="FKN92" s="64"/>
      <c r="FKO92" s="64"/>
      <c r="FKP92" s="64"/>
      <c r="FKQ92" s="64"/>
      <c r="FKR92" s="64"/>
      <c r="FKS92" s="64"/>
      <c r="FKT92" s="64"/>
      <c r="FKU92" s="64"/>
      <c r="FKV92" s="64"/>
      <c r="FKW92" s="64"/>
      <c r="FKX92" s="64"/>
      <c r="FKY92" s="64"/>
      <c r="FKZ92" s="64"/>
      <c r="FLA92" s="64"/>
      <c r="FLB92" s="64"/>
      <c r="FLC92" s="64"/>
      <c r="FLD92" s="64"/>
      <c r="FLE92" s="64"/>
      <c r="FLF92" s="64"/>
      <c r="FLG92" s="64"/>
      <c r="FLH92" s="64"/>
      <c r="FLI92" s="64"/>
      <c r="FLJ92" s="64"/>
      <c r="FLK92" s="64"/>
      <c r="FLL92" s="64"/>
      <c r="FLM92" s="64"/>
      <c r="FLN92" s="64"/>
      <c r="FLO92" s="64"/>
      <c r="FLP92" s="64"/>
      <c r="FLQ92" s="64"/>
      <c r="FLR92" s="64"/>
      <c r="FLS92" s="64"/>
      <c r="FLT92" s="64"/>
      <c r="FLU92" s="64"/>
      <c r="FLV92" s="64"/>
      <c r="FLW92" s="64"/>
      <c r="FLX92" s="64"/>
      <c r="FLY92" s="64"/>
      <c r="FLZ92" s="64"/>
      <c r="FMA92" s="64"/>
      <c r="FMB92" s="64"/>
      <c r="FMC92" s="64"/>
      <c r="FMD92" s="64"/>
      <c r="FME92" s="64"/>
      <c r="FMF92" s="64"/>
      <c r="FMG92" s="64"/>
      <c r="FMH92" s="64"/>
      <c r="FMI92" s="64"/>
      <c r="FMJ92" s="64"/>
      <c r="FMK92" s="64"/>
      <c r="FML92" s="64"/>
      <c r="FMM92" s="64"/>
      <c r="FMN92" s="64"/>
      <c r="FMO92" s="64"/>
      <c r="FMP92" s="64"/>
      <c r="FMQ92" s="64"/>
      <c r="FMR92" s="64"/>
      <c r="FMS92" s="64"/>
      <c r="FMT92" s="64"/>
      <c r="FMU92" s="64"/>
      <c r="FMV92" s="64"/>
      <c r="FMW92" s="64"/>
      <c r="FMX92" s="64"/>
      <c r="FMY92" s="64"/>
      <c r="FMZ92" s="64"/>
      <c r="FNA92" s="64"/>
      <c r="FNB92" s="64"/>
      <c r="FNC92" s="64"/>
      <c r="FND92" s="64"/>
      <c r="FNE92" s="64"/>
      <c r="FNF92" s="64"/>
      <c r="FNG92" s="64"/>
      <c r="FNH92" s="64"/>
      <c r="FNI92" s="64"/>
      <c r="FNJ92" s="64"/>
      <c r="FNK92" s="64"/>
      <c r="FNL92" s="64"/>
      <c r="FNM92" s="64"/>
      <c r="FNN92" s="64"/>
      <c r="FNO92" s="64"/>
      <c r="FNP92" s="64"/>
      <c r="FNQ92" s="64"/>
      <c r="FNR92" s="64"/>
      <c r="FNS92" s="64"/>
      <c r="FNT92" s="64"/>
      <c r="FNU92" s="64"/>
      <c r="FNV92" s="64"/>
      <c r="FNW92" s="64"/>
      <c r="FNX92" s="64"/>
      <c r="FNY92" s="64"/>
      <c r="FNZ92" s="64"/>
      <c r="FOA92" s="64"/>
      <c r="FOB92" s="64"/>
      <c r="FOC92" s="64"/>
      <c r="FOD92" s="64"/>
      <c r="FOE92" s="64"/>
      <c r="FOF92" s="64"/>
      <c r="FOG92" s="64"/>
      <c r="FOH92" s="64"/>
      <c r="FOI92" s="64"/>
      <c r="FOJ92" s="64"/>
      <c r="FOK92" s="64"/>
      <c r="FOL92" s="64"/>
      <c r="FOM92" s="64"/>
      <c r="FON92" s="64"/>
      <c r="FOO92" s="64"/>
      <c r="FOP92" s="64"/>
      <c r="FOQ92" s="64"/>
      <c r="FOR92" s="64"/>
      <c r="FOS92" s="64"/>
      <c r="FOT92" s="64"/>
      <c r="FOU92" s="64"/>
      <c r="FOV92" s="64"/>
      <c r="FOW92" s="64"/>
      <c r="FOX92" s="64"/>
      <c r="FOY92" s="64"/>
      <c r="FOZ92" s="64"/>
      <c r="FPA92" s="64"/>
      <c r="FPB92" s="64"/>
      <c r="FPC92" s="64"/>
      <c r="FPD92" s="64"/>
      <c r="FPE92" s="64"/>
      <c r="FPF92" s="64"/>
      <c r="FPG92" s="64"/>
      <c r="FPH92" s="64"/>
      <c r="FPI92" s="64"/>
      <c r="FPJ92" s="64"/>
      <c r="FPK92" s="64"/>
      <c r="FPL92" s="64"/>
      <c r="FPM92" s="64"/>
      <c r="FPN92" s="64"/>
      <c r="FPO92" s="64"/>
      <c r="FPP92" s="64"/>
      <c r="FPQ92" s="64"/>
      <c r="FPR92" s="64"/>
      <c r="FPS92" s="64"/>
      <c r="FPT92" s="64"/>
      <c r="FPU92" s="64"/>
      <c r="FPV92" s="64"/>
      <c r="FPW92" s="64"/>
      <c r="FPX92" s="64"/>
      <c r="FPY92" s="64"/>
      <c r="FPZ92" s="64"/>
      <c r="FQA92" s="64"/>
      <c r="FQB92" s="64"/>
      <c r="FQC92" s="64"/>
      <c r="FQD92" s="64"/>
      <c r="FQE92" s="64"/>
      <c r="FQF92" s="64"/>
      <c r="FQG92" s="64"/>
      <c r="FQH92" s="64"/>
      <c r="FQI92" s="64"/>
      <c r="FQJ92" s="64"/>
      <c r="FQK92" s="64"/>
      <c r="FQL92" s="64"/>
      <c r="FQM92" s="64"/>
      <c r="FQN92" s="64"/>
      <c r="FQO92" s="64"/>
      <c r="FQP92" s="64"/>
      <c r="FQQ92" s="64"/>
      <c r="FQR92" s="64"/>
      <c r="FQS92" s="64"/>
      <c r="FQT92" s="64"/>
      <c r="FQU92" s="64"/>
      <c r="FQV92" s="64"/>
      <c r="FQW92" s="64"/>
      <c r="FQX92" s="64"/>
      <c r="FQY92" s="64"/>
      <c r="FQZ92" s="64"/>
      <c r="FRA92" s="64"/>
      <c r="FRB92" s="64"/>
      <c r="FRC92" s="64"/>
      <c r="FRD92" s="64"/>
      <c r="FRE92" s="64"/>
      <c r="FRF92" s="64"/>
      <c r="FRG92" s="64"/>
      <c r="FRH92" s="64"/>
      <c r="FRI92" s="64"/>
      <c r="FRJ92" s="64"/>
      <c r="FRK92" s="64"/>
      <c r="FRL92" s="64"/>
      <c r="FRM92" s="64"/>
      <c r="FRN92" s="64"/>
      <c r="FRO92" s="64"/>
      <c r="FRP92" s="64"/>
      <c r="FRQ92" s="64"/>
      <c r="FRR92" s="64"/>
      <c r="FRS92" s="64"/>
      <c r="FRT92" s="64"/>
      <c r="FRU92" s="64"/>
      <c r="FRV92" s="64"/>
      <c r="FRW92" s="64"/>
      <c r="FRX92" s="64"/>
      <c r="FRY92" s="64"/>
      <c r="FRZ92" s="64"/>
      <c r="FSA92" s="64"/>
      <c r="FSB92" s="64"/>
      <c r="FSC92" s="64"/>
      <c r="FSD92" s="64"/>
      <c r="FSE92" s="64"/>
      <c r="FSF92" s="64"/>
      <c r="FSG92" s="64"/>
      <c r="FSH92" s="64"/>
      <c r="FSI92" s="64"/>
      <c r="FSJ92" s="64"/>
      <c r="FSK92" s="64"/>
      <c r="FSL92" s="64"/>
      <c r="FSM92" s="64"/>
      <c r="FSN92" s="64"/>
      <c r="FSO92" s="64"/>
      <c r="FSP92" s="64"/>
      <c r="FSQ92" s="64"/>
      <c r="FSR92" s="64"/>
      <c r="FSS92" s="64"/>
      <c r="FST92" s="64"/>
      <c r="FSU92" s="64"/>
      <c r="FSV92" s="64"/>
      <c r="FSW92" s="64"/>
      <c r="FSX92" s="64"/>
      <c r="FSY92" s="64"/>
      <c r="FSZ92" s="64"/>
      <c r="FTA92" s="64"/>
      <c r="FTB92" s="64"/>
      <c r="FTC92" s="64"/>
      <c r="FTD92" s="64"/>
      <c r="FTE92" s="64"/>
      <c r="FTF92" s="64"/>
      <c r="FTG92" s="64"/>
      <c r="FTH92" s="64"/>
      <c r="FTI92" s="64"/>
      <c r="FTJ92" s="64"/>
      <c r="FTK92" s="64"/>
      <c r="FTL92" s="64"/>
      <c r="FTM92" s="64"/>
      <c r="FTN92" s="64"/>
      <c r="FTO92" s="64"/>
      <c r="FTP92" s="64"/>
      <c r="FTQ92" s="64"/>
      <c r="FTR92" s="64"/>
      <c r="FTS92" s="64"/>
      <c r="FTT92" s="64"/>
      <c r="FTU92" s="64"/>
      <c r="FTV92" s="64"/>
      <c r="FTW92" s="64"/>
      <c r="FTX92" s="64"/>
      <c r="FTY92" s="64"/>
      <c r="FTZ92" s="64"/>
      <c r="FUA92" s="64"/>
      <c r="FUB92" s="64"/>
      <c r="FUC92" s="64"/>
      <c r="FUD92" s="64"/>
      <c r="FUE92" s="64"/>
      <c r="FUF92" s="64"/>
      <c r="FUG92" s="64"/>
      <c r="FUH92" s="64"/>
      <c r="FUI92" s="64"/>
      <c r="FUJ92" s="64"/>
      <c r="FUK92" s="64"/>
      <c r="FUL92" s="64"/>
      <c r="FUM92" s="64"/>
      <c r="FUN92" s="64"/>
      <c r="FUO92" s="64"/>
      <c r="FUP92" s="64"/>
      <c r="FUQ92" s="64"/>
      <c r="FUR92" s="64"/>
      <c r="FUS92" s="64"/>
      <c r="FUT92" s="64"/>
      <c r="FUU92" s="64"/>
      <c r="FUV92" s="64"/>
      <c r="FUW92" s="64"/>
      <c r="FUX92" s="64"/>
      <c r="FUY92" s="64"/>
      <c r="FUZ92" s="64"/>
      <c r="FVA92" s="64"/>
      <c r="FVB92" s="64"/>
      <c r="FVC92" s="64"/>
      <c r="FVD92" s="64"/>
      <c r="FVE92" s="64"/>
      <c r="FVF92" s="64"/>
      <c r="FVG92" s="64"/>
      <c r="FVH92" s="64"/>
      <c r="FVI92" s="64"/>
      <c r="FVJ92" s="64"/>
      <c r="FVK92" s="64"/>
      <c r="FVL92" s="64"/>
      <c r="FVM92" s="64"/>
      <c r="FVN92" s="64"/>
      <c r="FVO92" s="64"/>
      <c r="FVP92" s="64"/>
      <c r="FVQ92" s="64"/>
      <c r="FVR92" s="64"/>
      <c r="FVS92" s="64"/>
      <c r="FVT92" s="64"/>
      <c r="FVU92" s="64"/>
      <c r="FVV92" s="64"/>
      <c r="FVW92" s="64"/>
      <c r="FVX92" s="64"/>
      <c r="FVY92" s="64"/>
      <c r="FVZ92" s="64"/>
      <c r="FWA92" s="64"/>
      <c r="FWB92" s="64"/>
      <c r="FWC92" s="64"/>
      <c r="FWD92" s="64"/>
      <c r="FWE92" s="64"/>
      <c r="FWF92" s="64"/>
      <c r="FWG92" s="64"/>
      <c r="FWH92" s="64"/>
      <c r="FWI92" s="64"/>
      <c r="FWJ92" s="64"/>
      <c r="FWK92" s="64"/>
      <c r="FWL92" s="64"/>
      <c r="FWM92" s="64"/>
      <c r="FWN92" s="64"/>
      <c r="FWO92" s="64"/>
      <c r="FWP92" s="64"/>
      <c r="FWQ92" s="64"/>
      <c r="FWR92" s="64"/>
      <c r="FWS92" s="64"/>
      <c r="FWT92" s="64"/>
      <c r="FWU92" s="64"/>
      <c r="FWV92" s="64"/>
      <c r="FWW92" s="64"/>
      <c r="FWX92" s="64"/>
      <c r="FWY92" s="64"/>
      <c r="FWZ92" s="64"/>
      <c r="FXA92" s="64"/>
      <c r="FXB92" s="64"/>
      <c r="FXC92" s="64"/>
      <c r="FXD92" s="64"/>
      <c r="FXE92" s="64"/>
      <c r="FXF92" s="64"/>
      <c r="FXG92" s="64"/>
      <c r="FXH92" s="64"/>
      <c r="FXI92" s="64"/>
      <c r="FXJ92" s="64"/>
      <c r="FXK92" s="64"/>
      <c r="FXL92" s="64"/>
      <c r="FXM92" s="64"/>
      <c r="FXN92" s="64"/>
      <c r="FXO92" s="64"/>
      <c r="FXP92" s="64"/>
      <c r="FXQ92" s="64"/>
      <c r="FXR92" s="64"/>
      <c r="FXS92" s="64"/>
      <c r="FXT92" s="64"/>
      <c r="FXU92" s="64"/>
      <c r="FXV92" s="64"/>
      <c r="FXW92" s="64"/>
      <c r="FXX92" s="64"/>
      <c r="FXY92" s="64"/>
      <c r="FXZ92" s="64"/>
      <c r="FYA92" s="64"/>
      <c r="FYB92" s="64"/>
      <c r="FYC92" s="64"/>
      <c r="FYD92" s="64"/>
      <c r="FYE92" s="64"/>
      <c r="FYF92" s="64"/>
      <c r="FYG92" s="64"/>
      <c r="FYH92" s="64"/>
      <c r="FYI92" s="64"/>
      <c r="FYJ92" s="64"/>
      <c r="FYK92" s="64"/>
      <c r="FYL92" s="64"/>
      <c r="FYM92" s="64"/>
      <c r="FYN92" s="64"/>
      <c r="FYO92" s="64"/>
      <c r="FYP92" s="64"/>
      <c r="FYQ92" s="64"/>
      <c r="FYR92" s="64"/>
      <c r="FYS92" s="64"/>
      <c r="FYT92" s="64"/>
      <c r="FYU92" s="64"/>
      <c r="FYV92" s="64"/>
      <c r="FYW92" s="64"/>
      <c r="FYX92" s="64"/>
      <c r="FYY92" s="64"/>
      <c r="FYZ92" s="64"/>
      <c r="FZA92" s="64"/>
      <c r="FZB92" s="64"/>
      <c r="FZC92" s="64"/>
      <c r="FZD92" s="64"/>
      <c r="FZE92" s="64"/>
      <c r="FZF92" s="64"/>
      <c r="FZG92" s="64"/>
      <c r="FZH92" s="64"/>
      <c r="FZI92" s="64"/>
      <c r="FZJ92" s="64"/>
      <c r="FZK92" s="64"/>
      <c r="FZL92" s="64"/>
      <c r="FZM92" s="64"/>
      <c r="FZN92" s="64"/>
      <c r="FZO92" s="64"/>
      <c r="FZP92" s="64"/>
      <c r="FZQ92" s="64"/>
      <c r="FZR92" s="64"/>
      <c r="FZS92" s="64"/>
      <c r="FZT92" s="64"/>
      <c r="FZU92" s="64"/>
      <c r="FZV92" s="64"/>
      <c r="FZW92" s="64"/>
      <c r="FZX92" s="64"/>
      <c r="FZY92" s="64"/>
      <c r="FZZ92" s="64"/>
      <c r="GAA92" s="64"/>
      <c r="GAB92" s="64"/>
      <c r="GAC92" s="64"/>
      <c r="GAD92" s="64"/>
      <c r="GAE92" s="64"/>
      <c r="GAF92" s="64"/>
      <c r="GAG92" s="64"/>
      <c r="GAH92" s="64"/>
      <c r="GAI92" s="64"/>
      <c r="GAJ92" s="64"/>
      <c r="GAK92" s="64"/>
      <c r="GAL92" s="64"/>
      <c r="GAM92" s="64"/>
      <c r="GAN92" s="64"/>
      <c r="GAO92" s="64"/>
      <c r="GAP92" s="64"/>
      <c r="GAQ92" s="64"/>
      <c r="GAR92" s="64"/>
      <c r="GAS92" s="64"/>
      <c r="GAT92" s="64"/>
      <c r="GAU92" s="64"/>
      <c r="GAV92" s="64"/>
      <c r="GAW92" s="64"/>
      <c r="GAX92" s="64"/>
      <c r="GAY92" s="64"/>
      <c r="GAZ92" s="64"/>
      <c r="GBA92" s="64"/>
      <c r="GBB92" s="64"/>
      <c r="GBC92" s="64"/>
      <c r="GBD92" s="64"/>
      <c r="GBE92" s="64"/>
      <c r="GBF92" s="64"/>
      <c r="GBG92" s="64"/>
      <c r="GBH92" s="64"/>
      <c r="GBI92" s="64"/>
      <c r="GBJ92" s="64"/>
      <c r="GBK92" s="64"/>
      <c r="GBL92" s="64"/>
      <c r="GBM92" s="64"/>
      <c r="GBN92" s="64"/>
      <c r="GBO92" s="64"/>
      <c r="GBP92" s="64"/>
      <c r="GBQ92" s="64"/>
      <c r="GBR92" s="64"/>
      <c r="GBS92" s="64"/>
      <c r="GBT92" s="64"/>
      <c r="GBU92" s="64"/>
      <c r="GBV92" s="64"/>
      <c r="GBW92" s="64"/>
      <c r="GBX92" s="64"/>
      <c r="GBY92" s="64"/>
      <c r="GBZ92" s="64"/>
      <c r="GCA92" s="64"/>
      <c r="GCB92" s="64"/>
      <c r="GCC92" s="64"/>
      <c r="GCD92" s="64"/>
      <c r="GCE92" s="64"/>
      <c r="GCF92" s="64"/>
      <c r="GCG92" s="64"/>
      <c r="GCH92" s="64"/>
      <c r="GCI92" s="64"/>
      <c r="GCJ92" s="64"/>
      <c r="GCK92" s="64"/>
      <c r="GCL92" s="64"/>
      <c r="GCM92" s="64"/>
      <c r="GCN92" s="64"/>
      <c r="GCO92" s="64"/>
      <c r="GCP92" s="64"/>
      <c r="GCQ92" s="64"/>
      <c r="GCR92" s="64"/>
      <c r="GCS92" s="64"/>
      <c r="GCT92" s="64"/>
      <c r="GCU92" s="64"/>
      <c r="GCV92" s="64"/>
      <c r="GCW92" s="64"/>
      <c r="GCX92" s="64"/>
      <c r="GCY92" s="64"/>
      <c r="GCZ92" s="64"/>
      <c r="GDA92" s="64"/>
      <c r="GDB92" s="64"/>
      <c r="GDC92" s="64"/>
      <c r="GDD92" s="64"/>
      <c r="GDE92" s="64"/>
      <c r="GDF92" s="64"/>
      <c r="GDG92" s="64"/>
      <c r="GDH92" s="64"/>
      <c r="GDI92" s="64"/>
      <c r="GDJ92" s="64"/>
      <c r="GDK92" s="64"/>
      <c r="GDL92" s="64"/>
      <c r="GDM92" s="64"/>
      <c r="GDN92" s="64"/>
      <c r="GDO92" s="64"/>
      <c r="GDP92" s="64"/>
      <c r="GDQ92" s="64"/>
      <c r="GDR92" s="64"/>
      <c r="GDS92" s="64"/>
      <c r="GDT92" s="64"/>
      <c r="GDU92" s="64"/>
      <c r="GDV92" s="64"/>
      <c r="GDW92" s="64"/>
      <c r="GDX92" s="64"/>
      <c r="GDY92" s="64"/>
      <c r="GDZ92" s="64"/>
      <c r="GEA92" s="64"/>
      <c r="GEB92" s="64"/>
      <c r="GEC92" s="64"/>
      <c r="GED92" s="64"/>
      <c r="GEE92" s="64"/>
      <c r="GEF92" s="64"/>
      <c r="GEG92" s="64"/>
      <c r="GEH92" s="64"/>
      <c r="GEI92" s="64"/>
      <c r="GEJ92" s="64"/>
      <c r="GEK92" s="64"/>
      <c r="GEL92" s="64"/>
      <c r="GEM92" s="64"/>
      <c r="GEN92" s="64"/>
      <c r="GEO92" s="64"/>
      <c r="GEP92" s="64"/>
      <c r="GEQ92" s="64"/>
      <c r="GER92" s="64"/>
      <c r="GES92" s="64"/>
      <c r="GET92" s="64"/>
      <c r="GEU92" s="64"/>
      <c r="GEV92" s="64"/>
      <c r="GEW92" s="64"/>
      <c r="GEX92" s="64"/>
      <c r="GEY92" s="64"/>
      <c r="GEZ92" s="64"/>
      <c r="GFA92" s="64"/>
      <c r="GFB92" s="64"/>
      <c r="GFC92" s="64"/>
      <c r="GFD92" s="64"/>
      <c r="GFE92" s="64"/>
      <c r="GFF92" s="64"/>
      <c r="GFG92" s="64"/>
      <c r="GFH92" s="64"/>
      <c r="GFI92" s="64"/>
      <c r="GFJ92" s="64"/>
      <c r="GFK92" s="64"/>
      <c r="GFL92" s="64"/>
      <c r="GFM92" s="64"/>
      <c r="GFN92" s="64"/>
      <c r="GFO92" s="64"/>
      <c r="GFP92" s="64"/>
      <c r="GFQ92" s="64"/>
      <c r="GFR92" s="64"/>
      <c r="GFS92" s="64"/>
      <c r="GFT92" s="64"/>
      <c r="GFU92" s="64"/>
      <c r="GFV92" s="64"/>
      <c r="GFW92" s="64"/>
      <c r="GFX92" s="64"/>
      <c r="GFY92" s="64"/>
      <c r="GFZ92" s="64"/>
      <c r="GGA92" s="64"/>
      <c r="GGB92" s="64"/>
      <c r="GGC92" s="64"/>
      <c r="GGD92" s="64"/>
      <c r="GGE92" s="64"/>
      <c r="GGF92" s="64"/>
      <c r="GGG92" s="64"/>
      <c r="GGH92" s="64"/>
      <c r="GGI92" s="64"/>
      <c r="GGJ92" s="64"/>
      <c r="GGK92" s="64"/>
      <c r="GGL92" s="64"/>
      <c r="GGM92" s="64"/>
      <c r="GGN92" s="64"/>
      <c r="GGO92" s="64"/>
      <c r="GGP92" s="64"/>
      <c r="GGQ92" s="64"/>
      <c r="GGR92" s="64"/>
      <c r="GGS92" s="64"/>
      <c r="GGT92" s="64"/>
      <c r="GGU92" s="64"/>
      <c r="GGV92" s="64"/>
      <c r="GGW92" s="64"/>
      <c r="GGX92" s="64"/>
      <c r="GGY92" s="64"/>
      <c r="GGZ92" s="64"/>
      <c r="GHA92" s="64"/>
      <c r="GHB92" s="64"/>
      <c r="GHC92" s="64"/>
      <c r="GHD92" s="64"/>
      <c r="GHE92" s="64"/>
      <c r="GHF92" s="64"/>
      <c r="GHG92" s="64"/>
      <c r="GHH92" s="64"/>
      <c r="GHI92" s="64"/>
      <c r="GHJ92" s="64"/>
      <c r="GHK92" s="64"/>
      <c r="GHL92" s="64"/>
      <c r="GHM92" s="64"/>
      <c r="GHN92" s="64"/>
      <c r="GHO92" s="64"/>
      <c r="GHP92" s="64"/>
      <c r="GHQ92" s="64"/>
      <c r="GHR92" s="64"/>
      <c r="GHS92" s="64"/>
      <c r="GHT92" s="64"/>
      <c r="GHU92" s="64"/>
      <c r="GHV92" s="64"/>
      <c r="GHW92" s="64"/>
      <c r="GHX92" s="64"/>
      <c r="GHY92" s="64"/>
      <c r="GHZ92" s="64"/>
      <c r="GIA92" s="64"/>
      <c r="GIB92" s="64"/>
      <c r="GIC92" s="64"/>
      <c r="GID92" s="64"/>
      <c r="GIE92" s="64"/>
      <c r="GIF92" s="64"/>
      <c r="GIG92" s="64"/>
      <c r="GIH92" s="64"/>
      <c r="GII92" s="64"/>
      <c r="GIJ92" s="64"/>
      <c r="GIK92" s="64"/>
      <c r="GIL92" s="64"/>
      <c r="GIM92" s="64"/>
      <c r="GIN92" s="64"/>
      <c r="GIO92" s="64"/>
      <c r="GIP92" s="64"/>
      <c r="GIQ92" s="64"/>
      <c r="GIR92" s="64"/>
      <c r="GIS92" s="64"/>
      <c r="GIT92" s="64"/>
      <c r="GIU92" s="64"/>
      <c r="GIV92" s="64"/>
      <c r="GIW92" s="64"/>
      <c r="GIX92" s="64"/>
      <c r="GIY92" s="64"/>
      <c r="GIZ92" s="64"/>
      <c r="GJA92" s="64"/>
      <c r="GJB92" s="64"/>
      <c r="GJC92" s="64"/>
      <c r="GJD92" s="64"/>
      <c r="GJE92" s="64"/>
      <c r="GJF92" s="64"/>
      <c r="GJG92" s="64"/>
      <c r="GJH92" s="64"/>
      <c r="GJI92" s="64"/>
      <c r="GJJ92" s="64"/>
      <c r="GJK92" s="64"/>
      <c r="GJL92" s="64"/>
      <c r="GJM92" s="64"/>
      <c r="GJN92" s="64"/>
      <c r="GJO92" s="64"/>
      <c r="GJP92" s="64"/>
      <c r="GJQ92" s="64"/>
      <c r="GJR92" s="64"/>
      <c r="GJS92" s="64"/>
      <c r="GJT92" s="64"/>
      <c r="GJU92" s="64"/>
      <c r="GJV92" s="64"/>
      <c r="GJW92" s="64"/>
      <c r="GJX92" s="64"/>
      <c r="GJY92" s="64"/>
      <c r="GJZ92" s="64"/>
      <c r="GKA92" s="64"/>
      <c r="GKB92" s="64"/>
      <c r="GKC92" s="64"/>
      <c r="GKD92" s="64"/>
      <c r="GKE92" s="64"/>
      <c r="GKF92" s="64"/>
      <c r="GKG92" s="64"/>
      <c r="GKH92" s="64"/>
      <c r="GKI92" s="64"/>
      <c r="GKJ92" s="64"/>
      <c r="GKK92" s="64"/>
      <c r="GKL92" s="64"/>
      <c r="GKM92" s="64"/>
      <c r="GKN92" s="64"/>
      <c r="GKO92" s="64"/>
      <c r="GKP92" s="64"/>
      <c r="GKQ92" s="64"/>
      <c r="GKR92" s="64"/>
      <c r="GKS92" s="64"/>
      <c r="GKT92" s="64"/>
      <c r="GKU92" s="64"/>
      <c r="GKV92" s="64"/>
      <c r="GKW92" s="64"/>
      <c r="GKX92" s="64"/>
      <c r="GKY92" s="64"/>
      <c r="GKZ92" s="64"/>
      <c r="GLA92" s="64"/>
      <c r="GLB92" s="64"/>
      <c r="GLC92" s="64"/>
      <c r="GLD92" s="64"/>
      <c r="GLE92" s="64"/>
      <c r="GLF92" s="64"/>
      <c r="GLG92" s="64"/>
      <c r="GLH92" s="64"/>
      <c r="GLI92" s="64"/>
      <c r="GLJ92" s="64"/>
      <c r="GLK92" s="64"/>
      <c r="GLL92" s="64"/>
      <c r="GLM92" s="64"/>
      <c r="GLN92" s="64"/>
      <c r="GLO92" s="64"/>
      <c r="GLP92" s="64"/>
      <c r="GLQ92" s="64"/>
      <c r="GLR92" s="64"/>
      <c r="GLS92" s="64"/>
      <c r="GLT92" s="64"/>
      <c r="GLU92" s="64"/>
      <c r="GLV92" s="64"/>
      <c r="GLW92" s="64"/>
      <c r="GLX92" s="64"/>
      <c r="GLY92" s="64"/>
      <c r="GLZ92" s="64"/>
      <c r="GMA92" s="64"/>
      <c r="GMB92" s="64"/>
      <c r="GMC92" s="64"/>
      <c r="GMD92" s="64"/>
      <c r="GME92" s="64"/>
      <c r="GMF92" s="64"/>
      <c r="GMG92" s="64"/>
      <c r="GMH92" s="64"/>
      <c r="GMI92" s="64"/>
      <c r="GMJ92" s="64"/>
      <c r="GMK92" s="64"/>
      <c r="GML92" s="64"/>
      <c r="GMM92" s="64"/>
      <c r="GMN92" s="64"/>
      <c r="GMO92" s="64"/>
      <c r="GMP92" s="64"/>
      <c r="GMQ92" s="64"/>
      <c r="GMR92" s="64"/>
      <c r="GMS92" s="64"/>
      <c r="GMT92" s="64"/>
      <c r="GMU92" s="64"/>
      <c r="GMV92" s="64"/>
      <c r="GMW92" s="64"/>
      <c r="GMX92" s="64"/>
      <c r="GMY92" s="64"/>
      <c r="GMZ92" s="64"/>
      <c r="GNA92" s="64"/>
      <c r="GNB92" s="64"/>
      <c r="GNC92" s="64"/>
      <c r="GND92" s="64"/>
      <c r="GNE92" s="64"/>
      <c r="GNF92" s="64"/>
      <c r="GNG92" s="64"/>
      <c r="GNH92" s="64"/>
      <c r="GNI92" s="64"/>
      <c r="GNJ92" s="64"/>
      <c r="GNK92" s="64"/>
      <c r="GNL92" s="64"/>
      <c r="GNM92" s="64"/>
      <c r="GNN92" s="64"/>
      <c r="GNO92" s="64"/>
      <c r="GNP92" s="64"/>
      <c r="GNQ92" s="64"/>
      <c r="GNR92" s="64"/>
      <c r="GNS92" s="64"/>
      <c r="GNT92" s="64"/>
      <c r="GNU92" s="64"/>
      <c r="GNV92" s="64"/>
      <c r="GNW92" s="64"/>
      <c r="GNX92" s="64"/>
      <c r="GNY92" s="64"/>
      <c r="GNZ92" s="64"/>
      <c r="GOA92" s="64"/>
      <c r="GOB92" s="64"/>
      <c r="GOC92" s="64"/>
      <c r="GOD92" s="64"/>
      <c r="GOE92" s="64"/>
      <c r="GOF92" s="64"/>
      <c r="GOG92" s="64"/>
      <c r="GOH92" s="64"/>
      <c r="GOI92" s="64"/>
      <c r="GOJ92" s="64"/>
      <c r="GOK92" s="64"/>
      <c r="GOL92" s="64"/>
      <c r="GOM92" s="64"/>
      <c r="GON92" s="64"/>
      <c r="GOO92" s="64"/>
      <c r="GOP92" s="64"/>
      <c r="GOQ92" s="64"/>
      <c r="GOR92" s="64"/>
      <c r="GOS92" s="64"/>
      <c r="GOT92" s="64"/>
      <c r="GOU92" s="64"/>
      <c r="GOV92" s="64"/>
      <c r="GOW92" s="64"/>
      <c r="GOX92" s="64"/>
      <c r="GOY92" s="64"/>
      <c r="GOZ92" s="64"/>
      <c r="GPA92" s="64"/>
      <c r="GPB92" s="64"/>
      <c r="GPC92" s="64"/>
      <c r="GPD92" s="64"/>
      <c r="GPE92" s="64"/>
      <c r="GPF92" s="64"/>
      <c r="GPG92" s="64"/>
      <c r="GPH92" s="64"/>
      <c r="GPI92" s="64"/>
      <c r="GPJ92" s="64"/>
      <c r="GPK92" s="64"/>
      <c r="GPL92" s="64"/>
      <c r="GPM92" s="64"/>
      <c r="GPN92" s="64"/>
      <c r="GPO92" s="64"/>
      <c r="GPP92" s="64"/>
      <c r="GPQ92" s="64"/>
      <c r="GPR92" s="64"/>
      <c r="GPS92" s="64"/>
      <c r="GPT92" s="64"/>
      <c r="GPU92" s="64"/>
      <c r="GPV92" s="64"/>
      <c r="GPW92" s="64"/>
      <c r="GPX92" s="64"/>
      <c r="GPY92" s="64"/>
      <c r="GPZ92" s="64"/>
      <c r="GQA92" s="64"/>
      <c r="GQB92" s="64"/>
      <c r="GQC92" s="64"/>
      <c r="GQD92" s="64"/>
      <c r="GQE92" s="64"/>
      <c r="GQF92" s="64"/>
      <c r="GQG92" s="64"/>
      <c r="GQH92" s="64"/>
      <c r="GQI92" s="64"/>
      <c r="GQJ92" s="64"/>
      <c r="GQK92" s="64"/>
      <c r="GQL92" s="64"/>
      <c r="GQM92" s="64"/>
      <c r="GQN92" s="64"/>
      <c r="GQO92" s="64"/>
      <c r="GQP92" s="64"/>
      <c r="GQQ92" s="64"/>
      <c r="GQR92" s="64"/>
      <c r="GQS92" s="64"/>
      <c r="GQT92" s="64"/>
      <c r="GQU92" s="64"/>
      <c r="GQV92" s="64"/>
      <c r="GQW92" s="64"/>
      <c r="GQX92" s="64"/>
      <c r="GQY92" s="64"/>
      <c r="GQZ92" s="64"/>
      <c r="GRA92" s="64"/>
      <c r="GRB92" s="64"/>
      <c r="GRC92" s="64"/>
      <c r="GRD92" s="64"/>
      <c r="GRE92" s="64"/>
      <c r="GRF92" s="64"/>
      <c r="GRG92" s="64"/>
      <c r="GRH92" s="64"/>
      <c r="GRI92" s="64"/>
      <c r="GRJ92" s="64"/>
      <c r="GRK92" s="64"/>
      <c r="GRL92" s="64"/>
      <c r="GRM92" s="64"/>
      <c r="GRN92" s="64"/>
      <c r="GRO92" s="64"/>
      <c r="GRP92" s="64"/>
      <c r="GRQ92" s="64"/>
      <c r="GRR92" s="64"/>
      <c r="GRS92" s="64"/>
      <c r="GRT92" s="64"/>
      <c r="GRU92" s="64"/>
      <c r="GRV92" s="64"/>
      <c r="GRW92" s="64"/>
      <c r="GRX92" s="64"/>
      <c r="GRY92" s="64"/>
      <c r="GRZ92" s="64"/>
      <c r="GSA92" s="64"/>
      <c r="GSB92" s="64"/>
      <c r="GSC92" s="64"/>
      <c r="GSD92" s="64"/>
      <c r="GSE92" s="64"/>
      <c r="GSF92" s="64"/>
      <c r="GSG92" s="64"/>
      <c r="GSH92" s="64"/>
      <c r="GSI92" s="64"/>
      <c r="GSJ92" s="64"/>
      <c r="GSK92" s="64"/>
      <c r="GSL92" s="64"/>
      <c r="GSM92" s="64"/>
      <c r="GSN92" s="64"/>
      <c r="GSO92" s="64"/>
      <c r="GSP92" s="64"/>
      <c r="GSQ92" s="64"/>
      <c r="GSR92" s="64"/>
      <c r="GSS92" s="64"/>
      <c r="GST92" s="64"/>
      <c r="GSU92" s="64"/>
      <c r="GSV92" s="64"/>
      <c r="GSW92" s="64"/>
      <c r="GSX92" s="64"/>
      <c r="GSY92" s="64"/>
      <c r="GSZ92" s="64"/>
      <c r="GTA92" s="64"/>
      <c r="GTB92" s="64"/>
      <c r="GTC92" s="64"/>
      <c r="GTD92" s="64"/>
      <c r="GTE92" s="64"/>
      <c r="GTF92" s="64"/>
      <c r="GTG92" s="64"/>
      <c r="GTH92" s="64"/>
      <c r="GTI92" s="64"/>
      <c r="GTJ92" s="64"/>
      <c r="GTK92" s="64"/>
      <c r="GTL92" s="64"/>
      <c r="GTM92" s="64"/>
      <c r="GTN92" s="64"/>
      <c r="GTO92" s="64"/>
      <c r="GTP92" s="64"/>
      <c r="GTQ92" s="64"/>
      <c r="GTR92" s="64"/>
      <c r="GTS92" s="64"/>
      <c r="GTT92" s="64"/>
      <c r="GTU92" s="64"/>
      <c r="GTV92" s="64"/>
      <c r="GTW92" s="64"/>
      <c r="GTX92" s="64"/>
      <c r="GTY92" s="64"/>
      <c r="GTZ92" s="64"/>
      <c r="GUA92" s="64"/>
      <c r="GUB92" s="64"/>
      <c r="GUC92" s="64"/>
      <c r="GUD92" s="64"/>
      <c r="GUE92" s="64"/>
      <c r="GUF92" s="64"/>
      <c r="GUG92" s="64"/>
      <c r="GUH92" s="64"/>
      <c r="GUI92" s="64"/>
      <c r="GUJ92" s="64"/>
      <c r="GUK92" s="64"/>
      <c r="GUL92" s="64"/>
      <c r="GUM92" s="64"/>
      <c r="GUN92" s="64"/>
      <c r="GUO92" s="64"/>
      <c r="GUP92" s="64"/>
      <c r="GUQ92" s="64"/>
      <c r="GUR92" s="64"/>
      <c r="GUS92" s="64"/>
      <c r="GUT92" s="64"/>
      <c r="GUU92" s="64"/>
      <c r="GUV92" s="64"/>
      <c r="GUW92" s="64"/>
      <c r="GUX92" s="64"/>
      <c r="GUY92" s="64"/>
      <c r="GUZ92" s="64"/>
      <c r="GVA92" s="64"/>
      <c r="GVB92" s="64"/>
      <c r="GVC92" s="64"/>
      <c r="GVD92" s="64"/>
      <c r="GVE92" s="64"/>
      <c r="GVF92" s="64"/>
      <c r="GVG92" s="64"/>
      <c r="GVH92" s="64"/>
      <c r="GVI92" s="64"/>
      <c r="GVJ92" s="64"/>
      <c r="GVK92" s="64"/>
      <c r="GVL92" s="64"/>
      <c r="GVM92" s="64"/>
      <c r="GVN92" s="64"/>
      <c r="GVO92" s="64"/>
      <c r="GVP92" s="64"/>
      <c r="GVQ92" s="64"/>
      <c r="GVR92" s="64"/>
      <c r="GVS92" s="64"/>
      <c r="GVT92" s="64"/>
      <c r="GVU92" s="64"/>
      <c r="GVV92" s="64"/>
      <c r="GVW92" s="64"/>
      <c r="GVX92" s="64"/>
      <c r="GVY92" s="64"/>
      <c r="GVZ92" s="64"/>
      <c r="GWA92" s="64"/>
      <c r="GWB92" s="64"/>
      <c r="GWC92" s="64"/>
      <c r="GWD92" s="64"/>
      <c r="GWE92" s="64"/>
      <c r="GWF92" s="64"/>
      <c r="GWG92" s="64"/>
      <c r="GWH92" s="64"/>
      <c r="GWI92" s="64"/>
      <c r="GWJ92" s="64"/>
      <c r="GWK92" s="64"/>
      <c r="GWL92" s="64"/>
      <c r="GWM92" s="64"/>
      <c r="GWN92" s="64"/>
      <c r="GWO92" s="64"/>
      <c r="GWP92" s="64"/>
      <c r="GWQ92" s="64"/>
      <c r="GWR92" s="64"/>
      <c r="GWS92" s="64"/>
      <c r="GWT92" s="64"/>
      <c r="GWU92" s="64"/>
      <c r="GWV92" s="64"/>
      <c r="GWW92" s="64"/>
      <c r="GWX92" s="64"/>
      <c r="GWY92" s="64"/>
      <c r="GWZ92" s="64"/>
      <c r="GXA92" s="64"/>
      <c r="GXB92" s="64"/>
      <c r="GXC92" s="64"/>
      <c r="GXD92" s="64"/>
      <c r="GXE92" s="64"/>
      <c r="GXF92" s="64"/>
      <c r="GXG92" s="64"/>
      <c r="GXH92" s="64"/>
      <c r="GXI92" s="64"/>
      <c r="GXJ92" s="64"/>
      <c r="GXK92" s="64"/>
      <c r="GXL92" s="64"/>
      <c r="GXM92" s="64"/>
      <c r="GXN92" s="64"/>
      <c r="GXO92" s="64"/>
      <c r="GXP92" s="64"/>
      <c r="GXQ92" s="64"/>
      <c r="GXR92" s="64"/>
      <c r="GXS92" s="64"/>
      <c r="GXT92" s="64"/>
      <c r="GXU92" s="64"/>
      <c r="GXV92" s="64"/>
      <c r="GXW92" s="64"/>
      <c r="GXX92" s="64"/>
      <c r="GXY92" s="64"/>
      <c r="GXZ92" s="64"/>
      <c r="GYA92" s="64"/>
      <c r="GYB92" s="64"/>
      <c r="GYC92" s="64"/>
      <c r="GYD92" s="64"/>
      <c r="GYE92" s="64"/>
      <c r="GYF92" s="64"/>
      <c r="GYG92" s="64"/>
      <c r="GYH92" s="64"/>
      <c r="GYI92" s="64"/>
      <c r="GYJ92" s="64"/>
      <c r="GYK92" s="64"/>
      <c r="GYL92" s="64"/>
      <c r="GYM92" s="64"/>
      <c r="GYN92" s="64"/>
      <c r="GYO92" s="64"/>
      <c r="GYP92" s="64"/>
      <c r="GYQ92" s="64"/>
      <c r="GYR92" s="64"/>
      <c r="GYS92" s="64"/>
      <c r="GYT92" s="64"/>
      <c r="GYU92" s="64"/>
      <c r="GYV92" s="64"/>
      <c r="GYW92" s="64"/>
      <c r="GYX92" s="64"/>
      <c r="GYY92" s="64"/>
      <c r="GYZ92" s="64"/>
      <c r="GZA92" s="64"/>
      <c r="GZB92" s="64"/>
      <c r="GZC92" s="64"/>
      <c r="GZD92" s="64"/>
      <c r="GZE92" s="64"/>
      <c r="GZF92" s="64"/>
      <c r="GZG92" s="64"/>
      <c r="GZH92" s="64"/>
      <c r="GZI92" s="64"/>
      <c r="GZJ92" s="64"/>
      <c r="GZK92" s="64"/>
      <c r="GZL92" s="64"/>
      <c r="GZM92" s="64"/>
      <c r="GZN92" s="64"/>
      <c r="GZO92" s="64"/>
      <c r="GZP92" s="64"/>
      <c r="GZQ92" s="64"/>
      <c r="GZR92" s="64"/>
      <c r="GZS92" s="64"/>
      <c r="GZT92" s="64"/>
      <c r="GZU92" s="64"/>
      <c r="GZV92" s="64"/>
      <c r="GZW92" s="64"/>
      <c r="GZX92" s="64"/>
      <c r="GZY92" s="64"/>
      <c r="GZZ92" s="64"/>
      <c r="HAA92" s="64"/>
      <c r="HAB92" s="64"/>
      <c r="HAC92" s="64"/>
      <c r="HAD92" s="64"/>
      <c r="HAE92" s="64"/>
      <c r="HAF92" s="64"/>
      <c r="HAG92" s="64"/>
      <c r="HAH92" s="64"/>
      <c r="HAI92" s="64"/>
      <c r="HAJ92" s="64"/>
      <c r="HAK92" s="64"/>
      <c r="HAL92" s="64"/>
      <c r="HAM92" s="64"/>
      <c r="HAN92" s="64"/>
      <c r="HAO92" s="64"/>
      <c r="HAP92" s="64"/>
      <c r="HAQ92" s="64"/>
      <c r="HAR92" s="64"/>
      <c r="HAS92" s="64"/>
      <c r="HAT92" s="64"/>
      <c r="HAU92" s="64"/>
      <c r="HAV92" s="64"/>
      <c r="HAW92" s="64"/>
      <c r="HAX92" s="64"/>
      <c r="HAY92" s="64"/>
      <c r="HAZ92" s="64"/>
      <c r="HBA92" s="64"/>
      <c r="HBB92" s="64"/>
      <c r="HBC92" s="64"/>
      <c r="HBD92" s="64"/>
      <c r="HBE92" s="64"/>
      <c r="HBF92" s="64"/>
      <c r="HBG92" s="64"/>
      <c r="HBH92" s="64"/>
      <c r="HBI92" s="64"/>
      <c r="HBJ92" s="64"/>
      <c r="HBK92" s="64"/>
      <c r="HBL92" s="64"/>
      <c r="HBM92" s="64"/>
      <c r="HBN92" s="64"/>
      <c r="HBO92" s="64"/>
      <c r="HBP92" s="64"/>
      <c r="HBQ92" s="64"/>
      <c r="HBR92" s="64"/>
      <c r="HBS92" s="64"/>
      <c r="HBT92" s="64"/>
      <c r="HBU92" s="64"/>
      <c r="HBV92" s="64"/>
      <c r="HBW92" s="64"/>
      <c r="HBX92" s="64"/>
      <c r="HBY92" s="64"/>
      <c r="HBZ92" s="64"/>
      <c r="HCA92" s="64"/>
      <c r="HCB92" s="64"/>
      <c r="HCC92" s="64"/>
      <c r="HCD92" s="64"/>
      <c r="HCE92" s="64"/>
      <c r="HCF92" s="64"/>
      <c r="HCG92" s="64"/>
      <c r="HCH92" s="64"/>
      <c r="HCI92" s="64"/>
      <c r="HCJ92" s="64"/>
      <c r="HCK92" s="64"/>
      <c r="HCL92" s="64"/>
      <c r="HCM92" s="64"/>
      <c r="HCN92" s="64"/>
      <c r="HCO92" s="64"/>
      <c r="HCP92" s="64"/>
      <c r="HCQ92" s="64"/>
      <c r="HCR92" s="64"/>
      <c r="HCS92" s="64"/>
      <c r="HCT92" s="64"/>
      <c r="HCU92" s="64"/>
      <c r="HCV92" s="64"/>
      <c r="HCW92" s="64"/>
      <c r="HCX92" s="64"/>
      <c r="HCY92" s="64"/>
      <c r="HCZ92" s="64"/>
      <c r="HDA92" s="64"/>
      <c r="HDB92" s="64"/>
      <c r="HDC92" s="64"/>
      <c r="HDD92" s="64"/>
      <c r="HDE92" s="64"/>
      <c r="HDF92" s="64"/>
      <c r="HDG92" s="64"/>
      <c r="HDH92" s="64"/>
      <c r="HDI92" s="64"/>
      <c r="HDJ92" s="64"/>
      <c r="HDK92" s="64"/>
      <c r="HDL92" s="64"/>
      <c r="HDM92" s="64"/>
      <c r="HDN92" s="64"/>
      <c r="HDO92" s="64"/>
      <c r="HDP92" s="64"/>
      <c r="HDQ92" s="64"/>
      <c r="HDR92" s="64"/>
      <c r="HDS92" s="64"/>
      <c r="HDT92" s="64"/>
      <c r="HDU92" s="64"/>
      <c r="HDV92" s="64"/>
      <c r="HDW92" s="64"/>
      <c r="HDX92" s="64"/>
      <c r="HDY92" s="64"/>
      <c r="HDZ92" s="64"/>
      <c r="HEA92" s="64"/>
      <c r="HEB92" s="64"/>
      <c r="HEC92" s="64"/>
      <c r="HED92" s="64"/>
      <c r="HEE92" s="64"/>
      <c r="HEF92" s="64"/>
      <c r="HEG92" s="64"/>
      <c r="HEH92" s="64"/>
      <c r="HEI92" s="64"/>
      <c r="HEJ92" s="64"/>
      <c r="HEK92" s="64"/>
      <c r="HEL92" s="64"/>
      <c r="HEM92" s="64"/>
      <c r="HEN92" s="64"/>
      <c r="HEO92" s="64"/>
      <c r="HEP92" s="64"/>
      <c r="HEQ92" s="64"/>
      <c r="HER92" s="64"/>
      <c r="HES92" s="64"/>
      <c r="HET92" s="64"/>
      <c r="HEU92" s="64"/>
      <c r="HEV92" s="64"/>
      <c r="HEW92" s="64"/>
      <c r="HEX92" s="64"/>
      <c r="HEY92" s="64"/>
      <c r="HEZ92" s="64"/>
      <c r="HFA92" s="64"/>
      <c r="HFB92" s="64"/>
      <c r="HFC92" s="64"/>
      <c r="HFD92" s="64"/>
      <c r="HFE92" s="64"/>
      <c r="HFF92" s="64"/>
      <c r="HFG92" s="64"/>
      <c r="HFH92" s="64"/>
      <c r="HFI92" s="64"/>
      <c r="HFJ92" s="64"/>
      <c r="HFK92" s="64"/>
      <c r="HFL92" s="64"/>
      <c r="HFM92" s="64"/>
      <c r="HFN92" s="64"/>
      <c r="HFO92" s="64"/>
      <c r="HFP92" s="64"/>
      <c r="HFQ92" s="64"/>
      <c r="HFR92" s="64"/>
      <c r="HFS92" s="64"/>
      <c r="HFT92" s="64"/>
      <c r="HFU92" s="64"/>
      <c r="HFV92" s="64"/>
      <c r="HFW92" s="64"/>
      <c r="HFX92" s="64"/>
      <c r="HFY92" s="64"/>
      <c r="HFZ92" s="64"/>
      <c r="HGA92" s="64"/>
      <c r="HGB92" s="64"/>
      <c r="HGC92" s="64"/>
      <c r="HGD92" s="64"/>
      <c r="HGE92" s="64"/>
      <c r="HGF92" s="64"/>
      <c r="HGG92" s="64"/>
      <c r="HGH92" s="64"/>
      <c r="HGI92" s="64"/>
      <c r="HGJ92" s="64"/>
      <c r="HGK92" s="64"/>
      <c r="HGL92" s="64"/>
      <c r="HGM92" s="64"/>
      <c r="HGN92" s="64"/>
      <c r="HGO92" s="64"/>
      <c r="HGP92" s="64"/>
      <c r="HGQ92" s="64"/>
      <c r="HGR92" s="64"/>
      <c r="HGS92" s="64"/>
      <c r="HGT92" s="64"/>
      <c r="HGU92" s="64"/>
      <c r="HGV92" s="64"/>
      <c r="HGW92" s="64"/>
      <c r="HGX92" s="64"/>
      <c r="HGY92" s="64"/>
      <c r="HGZ92" s="64"/>
      <c r="HHA92" s="64"/>
      <c r="HHB92" s="64"/>
      <c r="HHC92" s="64"/>
      <c r="HHD92" s="64"/>
      <c r="HHE92" s="64"/>
      <c r="HHF92" s="64"/>
      <c r="HHG92" s="64"/>
      <c r="HHH92" s="64"/>
      <c r="HHI92" s="64"/>
      <c r="HHJ92" s="64"/>
      <c r="HHK92" s="64"/>
      <c r="HHL92" s="64"/>
      <c r="HHM92" s="64"/>
      <c r="HHN92" s="64"/>
      <c r="HHO92" s="64"/>
      <c r="HHP92" s="64"/>
      <c r="HHQ92" s="64"/>
      <c r="HHR92" s="64"/>
      <c r="HHS92" s="64"/>
      <c r="HHT92" s="64"/>
      <c r="HHU92" s="64"/>
      <c r="HHV92" s="64"/>
      <c r="HHW92" s="64"/>
      <c r="HHX92" s="64"/>
      <c r="HHY92" s="64"/>
      <c r="HHZ92" s="64"/>
      <c r="HIA92" s="64"/>
      <c r="HIB92" s="64"/>
      <c r="HIC92" s="64"/>
      <c r="HID92" s="64"/>
      <c r="HIE92" s="64"/>
      <c r="HIF92" s="64"/>
      <c r="HIG92" s="64"/>
      <c r="HIH92" s="64"/>
      <c r="HII92" s="64"/>
      <c r="HIJ92" s="64"/>
      <c r="HIK92" s="64"/>
      <c r="HIL92" s="64"/>
      <c r="HIM92" s="64"/>
      <c r="HIN92" s="64"/>
      <c r="HIO92" s="64"/>
      <c r="HIP92" s="64"/>
      <c r="HIQ92" s="64"/>
      <c r="HIR92" s="64"/>
      <c r="HIS92" s="64"/>
      <c r="HIT92" s="64"/>
      <c r="HIU92" s="64"/>
      <c r="HIV92" s="64"/>
      <c r="HIW92" s="64"/>
      <c r="HIX92" s="64"/>
      <c r="HIY92" s="64"/>
      <c r="HIZ92" s="64"/>
      <c r="HJA92" s="64"/>
      <c r="HJB92" s="64"/>
      <c r="HJC92" s="64"/>
      <c r="HJD92" s="64"/>
      <c r="HJE92" s="64"/>
      <c r="HJF92" s="64"/>
      <c r="HJG92" s="64"/>
      <c r="HJH92" s="64"/>
      <c r="HJI92" s="64"/>
      <c r="HJJ92" s="64"/>
      <c r="HJK92" s="64"/>
      <c r="HJL92" s="64"/>
      <c r="HJM92" s="64"/>
      <c r="HJN92" s="64"/>
      <c r="HJO92" s="64"/>
      <c r="HJP92" s="64"/>
      <c r="HJQ92" s="64"/>
      <c r="HJR92" s="64"/>
      <c r="HJS92" s="64"/>
      <c r="HJT92" s="64"/>
      <c r="HJU92" s="64"/>
      <c r="HJV92" s="64"/>
      <c r="HJW92" s="64"/>
      <c r="HJX92" s="64"/>
      <c r="HJY92" s="64"/>
      <c r="HJZ92" s="64"/>
      <c r="HKA92" s="64"/>
      <c r="HKB92" s="64"/>
      <c r="HKC92" s="64"/>
      <c r="HKD92" s="64"/>
      <c r="HKE92" s="64"/>
      <c r="HKF92" s="64"/>
      <c r="HKG92" s="64"/>
      <c r="HKH92" s="64"/>
      <c r="HKI92" s="64"/>
      <c r="HKJ92" s="64"/>
      <c r="HKK92" s="64"/>
      <c r="HKL92" s="64"/>
      <c r="HKM92" s="64"/>
      <c r="HKN92" s="64"/>
      <c r="HKO92" s="64"/>
      <c r="HKP92" s="64"/>
      <c r="HKQ92" s="64"/>
      <c r="HKR92" s="64"/>
      <c r="HKS92" s="64"/>
      <c r="HKT92" s="64"/>
      <c r="HKU92" s="64"/>
      <c r="HKV92" s="64"/>
      <c r="HKW92" s="64"/>
      <c r="HKX92" s="64"/>
      <c r="HKY92" s="64"/>
      <c r="HKZ92" s="64"/>
      <c r="HLA92" s="64"/>
      <c r="HLB92" s="64"/>
      <c r="HLC92" s="64"/>
      <c r="HLD92" s="64"/>
      <c r="HLE92" s="64"/>
      <c r="HLF92" s="64"/>
      <c r="HLG92" s="64"/>
      <c r="HLH92" s="64"/>
      <c r="HLI92" s="64"/>
      <c r="HLJ92" s="64"/>
      <c r="HLK92" s="64"/>
      <c r="HLL92" s="64"/>
      <c r="HLM92" s="64"/>
      <c r="HLN92" s="64"/>
      <c r="HLO92" s="64"/>
      <c r="HLP92" s="64"/>
      <c r="HLQ92" s="64"/>
      <c r="HLR92" s="64"/>
      <c r="HLS92" s="64"/>
      <c r="HLT92" s="64"/>
      <c r="HLU92" s="64"/>
      <c r="HLV92" s="64"/>
      <c r="HLW92" s="64"/>
      <c r="HLX92" s="64"/>
      <c r="HLY92" s="64"/>
      <c r="HLZ92" s="64"/>
      <c r="HMA92" s="64"/>
      <c r="HMB92" s="64"/>
      <c r="HMC92" s="64"/>
      <c r="HMD92" s="64"/>
      <c r="HME92" s="64"/>
      <c r="HMF92" s="64"/>
      <c r="HMG92" s="64"/>
      <c r="HMH92" s="64"/>
      <c r="HMI92" s="64"/>
      <c r="HMJ92" s="64"/>
      <c r="HMK92" s="64"/>
      <c r="HML92" s="64"/>
      <c r="HMM92" s="64"/>
      <c r="HMN92" s="64"/>
      <c r="HMO92" s="64"/>
      <c r="HMP92" s="64"/>
      <c r="HMQ92" s="64"/>
      <c r="HMR92" s="64"/>
      <c r="HMS92" s="64"/>
      <c r="HMT92" s="64"/>
      <c r="HMU92" s="64"/>
      <c r="HMV92" s="64"/>
      <c r="HMW92" s="64"/>
      <c r="HMX92" s="64"/>
      <c r="HMY92" s="64"/>
      <c r="HMZ92" s="64"/>
      <c r="HNA92" s="64"/>
      <c r="HNB92" s="64"/>
      <c r="HNC92" s="64"/>
      <c r="HND92" s="64"/>
      <c r="HNE92" s="64"/>
      <c r="HNF92" s="64"/>
      <c r="HNG92" s="64"/>
      <c r="HNH92" s="64"/>
      <c r="HNI92" s="64"/>
      <c r="HNJ92" s="64"/>
      <c r="HNK92" s="64"/>
      <c r="HNL92" s="64"/>
      <c r="HNM92" s="64"/>
      <c r="HNN92" s="64"/>
      <c r="HNO92" s="64"/>
      <c r="HNP92" s="64"/>
      <c r="HNQ92" s="64"/>
      <c r="HNR92" s="64"/>
      <c r="HNS92" s="64"/>
      <c r="HNT92" s="64"/>
      <c r="HNU92" s="64"/>
      <c r="HNV92" s="64"/>
      <c r="HNW92" s="64"/>
      <c r="HNX92" s="64"/>
      <c r="HNY92" s="64"/>
      <c r="HNZ92" s="64"/>
      <c r="HOA92" s="64"/>
      <c r="HOB92" s="64"/>
      <c r="HOC92" s="64"/>
      <c r="HOD92" s="64"/>
      <c r="HOE92" s="64"/>
      <c r="HOF92" s="64"/>
      <c r="HOG92" s="64"/>
      <c r="HOH92" s="64"/>
      <c r="HOI92" s="64"/>
      <c r="HOJ92" s="64"/>
      <c r="HOK92" s="64"/>
      <c r="HOL92" s="64"/>
      <c r="HOM92" s="64"/>
      <c r="HON92" s="64"/>
      <c r="HOO92" s="64"/>
      <c r="HOP92" s="64"/>
      <c r="HOQ92" s="64"/>
      <c r="HOR92" s="64"/>
      <c r="HOS92" s="64"/>
      <c r="HOT92" s="64"/>
      <c r="HOU92" s="64"/>
      <c r="HOV92" s="64"/>
      <c r="HOW92" s="64"/>
      <c r="HOX92" s="64"/>
      <c r="HOY92" s="64"/>
      <c r="HOZ92" s="64"/>
      <c r="HPA92" s="64"/>
      <c r="HPB92" s="64"/>
      <c r="HPC92" s="64"/>
      <c r="HPD92" s="64"/>
      <c r="HPE92" s="64"/>
      <c r="HPF92" s="64"/>
      <c r="HPG92" s="64"/>
      <c r="HPH92" s="64"/>
      <c r="HPI92" s="64"/>
      <c r="HPJ92" s="64"/>
      <c r="HPK92" s="64"/>
      <c r="HPL92" s="64"/>
      <c r="HPM92" s="64"/>
      <c r="HPN92" s="64"/>
      <c r="HPO92" s="64"/>
      <c r="HPP92" s="64"/>
      <c r="HPQ92" s="64"/>
      <c r="HPR92" s="64"/>
      <c r="HPS92" s="64"/>
      <c r="HPT92" s="64"/>
      <c r="HPU92" s="64"/>
      <c r="HPV92" s="64"/>
      <c r="HPW92" s="64"/>
      <c r="HPX92" s="64"/>
      <c r="HPY92" s="64"/>
      <c r="HPZ92" s="64"/>
      <c r="HQA92" s="64"/>
      <c r="HQB92" s="64"/>
      <c r="HQC92" s="64"/>
      <c r="HQD92" s="64"/>
      <c r="HQE92" s="64"/>
      <c r="HQF92" s="64"/>
      <c r="HQG92" s="64"/>
      <c r="HQH92" s="64"/>
      <c r="HQI92" s="64"/>
      <c r="HQJ92" s="64"/>
      <c r="HQK92" s="64"/>
      <c r="HQL92" s="64"/>
      <c r="HQM92" s="64"/>
      <c r="HQN92" s="64"/>
      <c r="HQO92" s="64"/>
      <c r="HQP92" s="64"/>
      <c r="HQQ92" s="64"/>
      <c r="HQR92" s="64"/>
      <c r="HQS92" s="64"/>
      <c r="HQT92" s="64"/>
      <c r="HQU92" s="64"/>
      <c r="HQV92" s="64"/>
      <c r="HQW92" s="64"/>
      <c r="HQX92" s="64"/>
      <c r="HQY92" s="64"/>
      <c r="HQZ92" s="64"/>
      <c r="HRA92" s="64"/>
      <c r="HRB92" s="64"/>
      <c r="HRC92" s="64"/>
      <c r="HRD92" s="64"/>
      <c r="HRE92" s="64"/>
      <c r="HRF92" s="64"/>
      <c r="HRG92" s="64"/>
      <c r="HRH92" s="64"/>
      <c r="HRI92" s="64"/>
      <c r="HRJ92" s="64"/>
      <c r="HRK92" s="64"/>
      <c r="HRL92" s="64"/>
      <c r="HRM92" s="64"/>
      <c r="HRN92" s="64"/>
      <c r="HRO92" s="64"/>
      <c r="HRP92" s="64"/>
      <c r="HRQ92" s="64"/>
      <c r="HRR92" s="64"/>
      <c r="HRS92" s="64"/>
      <c r="HRT92" s="64"/>
      <c r="HRU92" s="64"/>
      <c r="HRV92" s="64"/>
      <c r="HRW92" s="64"/>
      <c r="HRX92" s="64"/>
      <c r="HRY92" s="64"/>
      <c r="HRZ92" s="64"/>
      <c r="HSA92" s="64"/>
      <c r="HSB92" s="64"/>
      <c r="HSC92" s="64"/>
      <c r="HSD92" s="64"/>
      <c r="HSE92" s="64"/>
      <c r="HSF92" s="64"/>
      <c r="HSG92" s="64"/>
      <c r="HSH92" s="64"/>
      <c r="HSI92" s="64"/>
      <c r="HSJ92" s="64"/>
      <c r="HSK92" s="64"/>
      <c r="HSL92" s="64"/>
      <c r="HSM92" s="64"/>
      <c r="HSN92" s="64"/>
      <c r="HSO92" s="64"/>
      <c r="HSP92" s="64"/>
      <c r="HSQ92" s="64"/>
      <c r="HSR92" s="64"/>
      <c r="HSS92" s="64"/>
      <c r="HST92" s="64"/>
      <c r="HSU92" s="64"/>
      <c r="HSV92" s="64"/>
      <c r="HSW92" s="64"/>
      <c r="HSX92" s="64"/>
      <c r="HSY92" s="64"/>
      <c r="HSZ92" s="64"/>
      <c r="HTA92" s="64"/>
      <c r="HTB92" s="64"/>
      <c r="HTC92" s="64"/>
      <c r="HTD92" s="64"/>
      <c r="HTE92" s="64"/>
      <c r="HTF92" s="64"/>
      <c r="HTG92" s="64"/>
      <c r="HTH92" s="64"/>
      <c r="HTI92" s="64"/>
      <c r="HTJ92" s="64"/>
      <c r="HTK92" s="64"/>
      <c r="HTL92" s="64"/>
      <c r="HTM92" s="64"/>
      <c r="HTN92" s="64"/>
      <c r="HTO92" s="64"/>
      <c r="HTP92" s="64"/>
      <c r="HTQ92" s="64"/>
      <c r="HTR92" s="64"/>
      <c r="HTS92" s="64"/>
      <c r="HTT92" s="64"/>
      <c r="HTU92" s="64"/>
      <c r="HTV92" s="64"/>
      <c r="HTW92" s="64"/>
      <c r="HTX92" s="64"/>
      <c r="HTY92" s="64"/>
      <c r="HTZ92" s="64"/>
      <c r="HUA92" s="64"/>
      <c r="HUB92" s="64"/>
      <c r="HUC92" s="64"/>
      <c r="HUD92" s="64"/>
      <c r="HUE92" s="64"/>
      <c r="HUF92" s="64"/>
      <c r="HUG92" s="64"/>
      <c r="HUH92" s="64"/>
      <c r="HUI92" s="64"/>
      <c r="HUJ92" s="64"/>
      <c r="HUK92" s="64"/>
      <c r="HUL92" s="64"/>
      <c r="HUM92" s="64"/>
      <c r="HUN92" s="64"/>
      <c r="HUO92" s="64"/>
      <c r="HUP92" s="64"/>
      <c r="HUQ92" s="64"/>
      <c r="HUR92" s="64"/>
      <c r="HUS92" s="64"/>
      <c r="HUT92" s="64"/>
      <c r="HUU92" s="64"/>
      <c r="HUV92" s="64"/>
      <c r="HUW92" s="64"/>
      <c r="HUX92" s="64"/>
      <c r="HUY92" s="64"/>
      <c r="HUZ92" s="64"/>
      <c r="HVA92" s="64"/>
      <c r="HVB92" s="64"/>
      <c r="HVC92" s="64"/>
      <c r="HVD92" s="64"/>
      <c r="HVE92" s="64"/>
      <c r="HVF92" s="64"/>
      <c r="HVG92" s="64"/>
      <c r="HVH92" s="64"/>
      <c r="HVI92" s="64"/>
      <c r="HVJ92" s="64"/>
      <c r="HVK92" s="64"/>
      <c r="HVL92" s="64"/>
      <c r="HVM92" s="64"/>
      <c r="HVN92" s="64"/>
      <c r="HVO92" s="64"/>
      <c r="HVP92" s="64"/>
      <c r="HVQ92" s="64"/>
      <c r="HVR92" s="64"/>
      <c r="HVS92" s="64"/>
      <c r="HVT92" s="64"/>
      <c r="HVU92" s="64"/>
      <c r="HVV92" s="64"/>
      <c r="HVW92" s="64"/>
      <c r="HVX92" s="64"/>
      <c r="HVY92" s="64"/>
      <c r="HVZ92" s="64"/>
      <c r="HWA92" s="64"/>
      <c r="HWB92" s="64"/>
      <c r="HWC92" s="64"/>
      <c r="HWD92" s="64"/>
      <c r="HWE92" s="64"/>
      <c r="HWF92" s="64"/>
      <c r="HWG92" s="64"/>
      <c r="HWH92" s="64"/>
      <c r="HWI92" s="64"/>
      <c r="HWJ92" s="64"/>
      <c r="HWK92" s="64"/>
      <c r="HWL92" s="64"/>
      <c r="HWM92" s="64"/>
      <c r="HWN92" s="64"/>
      <c r="HWO92" s="64"/>
      <c r="HWP92" s="64"/>
      <c r="HWQ92" s="64"/>
      <c r="HWR92" s="64"/>
      <c r="HWS92" s="64"/>
      <c r="HWT92" s="64"/>
      <c r="HWU92" s="64"/>
      <c r="HWV92" s="64"/>
      <c r="HWW92" s="64"/>
      <c r="HWX92" s="64"/>
      <c r="HWY92" s="64"/>
      <c r="HWZ92" s="64"/>
      <c r="HXA92" s="64"/>
      <c r="HXB92" s="64"/>
      <c r="HXC92" s="64"/>
      <c r="HXD92" s="64"/>
      <c r="HXE92" s="64"/>
      <c r="HXF92" s="64"/>
      <c r="HXG92" s="64"/>
      <c r="HXH92" s="64"/>
      <c r="HXI92" s="64"/>
      <c r="HXJ92" s="64"/>
      <c r="HXK92" s="64"/>
      <c r="HXL92" s="64"/>
      <c r="HXM92" s="64"/>
      <c r="HXN92" s="64"/>
      <c r="HXO92" s="64"/>
      <c r="HXP92" s="64"/>
      <c r="HXQ92" s="64"/>
      <c r="HXR92" s="64"/>
      <c r="HXS92" s="64"/>
      <c r="HXT92" s="64"/>
      <c r="HXU92" s="64"/>
      <c r="HXV92" s="64"/>
      <c r="HXW92" s="64"/>
      <c r="HXX92" s="64"/>
      <c r="HXY92" s="64"/>
      <c r="HXZ92" s="64"/>
      <c r="HYA92" s="64"/>
      <c r="HYB92" s="64"/>
      <c r="HYC92" s="64"/>
      <c r="HYD92" s="64"/>
      <c r="HYE92" s="64"/>
      <c r="HYF92" s="64"/>
      <c r="HYG92" s="64"/>
      <c r="HYH92" s="64"/>
      <c r="HYI92" s="64"/>
      <c r="HYJ92" s="64"/>
      <c r="HYK92" s="64"/>
      <c r="HYL92" s="64"/>
      <c r="HYM92" s="64"/>
      <c r="HYN92" s="64"/>
      <c r="HYO92" s="64"/>
      <c r="HYP92" s="64"/>
      <c r="HYQ92" s="64"/>
      <c r="HYR92" s="64"/>
      <c r="HYS92" s="64"/>
      <c r="HYT92" s="64"/>
      <c r="HYU92" s="64"/>
      <c r="HYV92" s="64"/>
      <c r="HYW92" s="64"/>
      <c r="HYX92" s="64"/>
      <c r="HYY92" s="64"/>
      <c r="HYZ92" s="64"/>
      <c r="HZA92" s="64"/>
      <c r="HZB92" s="64"/>
      <c r="HZC92" s="64"/>
      <c r="HZD92" s="64"/>
      <c r="HZE92" s="64"/>
      <c r="HZF92" s="64"/>
      <c r="HZG92" s="64"/>
      <c r="HZH92" s="64"/>
      <c r="HZI92" s="64"/>
      <c r="HZJ92" s="64"/>
      <c r="HZK92" s="64"/>
      <c r="HZL92" s="64"/>
      <c r="HZM92" s="64"/>
      <c r="HZN92" s="64"/>
      <c r="HZO92" s="64"/>
      <c r="HZP92" s="64"/>
      <c r="HZQ92" s="64"/>
      <c r="HZR92" s="64"/>
      <c r="HZS92" s="64"/>
      <c r="HZT92" s="64"/>
      <c r="HZU92" s="64"/>
      <c r="HZV92" s="64"/>
      <c r="HZW92" s="64"/>
      <c r="HZX92" s="64"/>
      <c r="HZY92" s="64"/>
      <c r="HZZ92" s="64"/>
      <c r="IAA92" s="64"/>
      <c r="IAB92" s="64"/>
      <c r="IAC92" s="64"/>
      <c r="IAD92" s="64"/>
      <c r="IAE92" s="64"/>
      <c r="IAF92" s="64"/>
      <c r="IAG92" s="64"/>
      <c r="IAH92" s="64"/>
      <c r="IAI92" s="64"/>
      <c r="IAJ92" s="64"/>
      <c r="IAK92" s="64"/>
      <c r="IAL92" s="64"/>
      <c r="IAM92" s="64"/>
      <c r="IAN92" s="64"/>
      <c r="IAO92" s="64"/>
      <c r="IAP92" s="64"/>
      <c r="IAQ92" s="64"/>
      <c r="IAR92" s="64"/>
      <c r="IAS92" s="64"/>
      <c r="IAT92" s="64"/>
      <c r="IAU92" s="64"/>
      <c r="IAV92" s="64"/>
      <c r="IAW92" s="64"/>
      <c r="IAX92" s="64"/>
      <c r="IAY92" s="64"/>
      <c r="IAZ92" s="64"/>
      <c r="IBA92" s="64"/>
      <c r="IBB92" s="64"/>
      <c r="IBC92" s="64"/>
      <c r="IBD92" s="64"/>
      <c r="IBE92" s="64"/>
      <c r="IBF92" s="64"/>
      <c r="IBG92" s="64"/>
      <c r="IBH92" s="64"/>
      <c r="IBI92" s="64"/>
      <c r="IBJ92" s="64"/>
      <c r="IBK92" s="64"/>
      <c r="IBL92" s="64"/>
      <c r="IBM92" s="64"/>
      <c r="IBN92" s="64"/>
      <c r="IBO92" s="64"/>
      <c r="IBP92" s="64"/>
      <c r="IBQ92" s="64"/>
      <c r="IBR92" s="64"/>
      <c r="IBS92" s="64"/>
      <c r="IBT92" s="64"/>
      <c r="IBU92" s="64"/>
      <c r="IBV92" s="64"/>
      <c r="IBW92" s="64"/>
      <c r="IBX92" s="64"/>
      <c r="IBY92" s="64"/>
      <c r="IBZ92" s="64"/>
      <c r="ICA92" s="64"/>
      <c r="ICB92" s="64"/>
      <c r="ICC92" s="64"/>
      <c r="ICD92" s="64"/>
      <c r="ICE92" s="64"/>
      <c r="ICF92" s="64"/>
      <c r="ICG92" s="64"/>
      <c r="ICH92" s="64"/>
      <c r="ICI92" s="64"/>
      <c r="ICJ92" s="64"/>
      <c r="ICK92" s="64"/>
      <c r="ICL92" s="64"/>
      <c r="ICM92" s="64"/>
      <c r="ICN92" s="64"/>
      <c r="ICO92" s="64"/>
      <c r="ICP92" s="64"/>
      <c r="ICQ92" s="64"/>
      <c r="ICR92" s="64"/>
      <c r="ICS92" s="64"/>
      <c r="ICT92" s="64"/>
      <c r="ICU92" s="64"/>
      <c r="ICV92" s="64"/>
      <c r="ICW92" s="64"/>
      <c r="ICX92" s="64"/>
      <c r="ICY92" s="64"/>
      <c r="ICZ92" s="64"/>
      <c r="IDA92" s="64"/>
      <c r="IDB92" s="64"/>
      <c r="IDC92" s="64"/>
      <c r="IDD92" s="64"/>
      <c r="IDE92" s="64"/>
      <c r="IDF92" s="64"/>
      <c r="IDG92" s="64"/>
      <c r="IDH92" s="64"/>
      <c r="IDI92" s="64"/>
      <c r="IDJ92" s="64"/>
      <c r="IDK92" s="64"/>
      <c r="IDL92" s="64"/>
      <c r="IDM92" s="64"/>
      <c r="IDN92" s="64"/>
      <c r="IDO92" s="64"/>
      <c r="IDP92" s="64"/>
      <c r="IDQ92" s="64"/>
      <c r="IDR92" s="64"/>
      <c r="IDS92" s="64"/>
      <c r="IDT92" s="64"/>
      <c r="IDU92" s="64"/>
      <c r="IDV92" s="64"/>
      <c r="IDW92" s="64"/>
      <c r="IDX92" s="64"/>
      <c r="IDY92" s="64"/>
      <c r="IDZ92" s="64"/>
      <c r="IEA92" s="64"/>
      <c r="IEB92" s="64"/>
      <c r="IEC92" s="64"/>
      <c r="IED92" s="64"/>
      <c r="IEE92" s="64"/>
      <c r="IEF92" s="64"/>
      <c r="IEG92" s="64"/>
      <c r="IEH92" s="64"/>
      <c r="IEI92" s="64"/>
      <c r="IEJ92" s="64"/>
      <c r="IEK92" s="64"/>
      <c r="IEL92" s="64"/>
      <c r="IEM92" s="64"/>
      <c r="IEN92" s="64"/>
      <c r="IEO92" s="64"/>
      <c r="IEP92" s="64"/>
      <c r="IEQ92" s="64"/>
      <c r="IER92" s="64"/>
      <c r="IES92" s="64"/>
      <c r="IET92" s="64"/>
      <c r="IEU92" s="64"/>
      <c r="IEV92" s="64"/>
      <c r="IEW92" s="64"/>
      <c r="IEX92" s="64"/>
      <c r="IEY92" s="64"/>
      <c r="IEZ92" s="64"/>
      <c r="IFA92" s="64"/>
      <c r="IFB92" s="64"/>
      <c r="IFC92" s="64"/>
      <c r="IFD92" s="64"/>
      <c r="IFE92" s="64"/>
      <c r="IFF92" s="64"/>
      <c r="IFG92" s="64"/>
      <c r="IFH92" s="64"/>
      <c r="IFI92" s="64"/>
      <c r="IFJ92" s="64"/>
      <c r="IFK92" s="64"/>
      <c r="IFL92" s="64"/>
      <c r="IFM92" s="64"/>
      <c r="IFN92" s="64"/>
      <c r="IFO92" s="64"/>
      <c r="IFP92" s="64"/>
      <c r="IFQ92" s="64"/>
      <c r="IFR92" s="64"/>
      <c r="IFS92" s="64"/>
      <c r="IFT92" s="64"/>
      <c r="IFU92" s="64"/>
      <c r="IFV92" s="64"/>
      <c r="IFW92" s="64"/>
      <c r="IFX92" s="64"/>
      <c r="IFY92" s="64"/>
      <c r="IFZ92" s="64"/>
      <c r="IGA92" s="64"/>
      <c r="IGB92" s="64"/>
      <c r="IGC92" s="64"/>
      <c r="IGD92" s="64"/>
      <c r="IGE92" s="64"/>
      <c r="IGF92" s="64"/>
      <c r="IGG92" s="64"/>
      <c r="IGH92" s="64"/>
      <c r="IGI92" s="64"/>
      <c r="IGJ92" s="64"/>
      <c r="IGK92" s="64"/>
      <c r="IGL92" s="64"/>
      <c r="IGM92" s="64"/>
      <c r="IGN92" s="64"/>
      <c r="IGO92" s="64"/>
      <c r="IGP92" s="64"/>
      <c r="IGQ92" s="64"/>
      <c r="IGR92" s="64"/>
      <c r="IGS92" s="64"/>
      <c r="IGT92" s="64"/>
      <c r="IGU92" s="64"/>
      <c r="IGV92" s="64"/>
      <c r="IGW92" s="64"/>
      <c r="IGX92" s="64"/>
      <c r="IGY92" s="64"/>
      <c r="IGZ92" s="64"/>
      <c r="IHA92" s="64"/>
      <c r="IHB92" s="64"/>
      <c r="IHC92" s="64"/>
      <c r="IHD92" s="64"/>
      <c r="IHE92" s="64"/>
      <c r="IHF92" s="64"/>
      <c r="IHG92" s="64"/>
      <c r="IHH92" s="64"/>
      <c r="IHI92" s="64"/>
      <c r="IHJ92" s="64"/>
      <c r="IHK92" s="64"/>
      <c r="IHL92" s="64"/>
      <c r="IHM92" s="64"/>
      <c r="IHN92" s="64"/>
      <c r="IHO92" s="64"/>
      <c r="IHP92" s="64"/>
      <c r="IHQ92" s="64"/>
      <c r="IHR92" s="64"/>
      <c r="IHS92" s="64"/>
      <c r="IHT92" s="64"/>
      <c r="IHU92" s="64"/>
      <c r="IHV92" s="64"/>
      <c r="IHW92" s="64"/>
      <c r="IHX92" s="64"/>
      <c r="IHY92" s="64"/>
      <c r="IHZ92" s="64"/>
      <c r="IIA92" s="64"/>
      <c r="IIB92" s="64"/>
      <c r="IIC92" s="64"/>
      <c r="IID92" s="64"/>
      <c r="IIE92" s="64"/>
      <c r="IIF92" s="64"/>
      <c r="IIG92" s="64"/>
      <c r="IIH92" s="64"/>
      <c r="III92" s="64"/>
      <c r="IIJ92" s="64"/>
      <c r="IIK92" s="64"/>
      <c r="IIL92" s="64"/>
      <c r="IIM92" s="64"/>
      <c r="IIN92" s="64"/>
      <c r="IIO92" s="64"/>
      <c r="IIP92" s="64"/>
      <c r="IIQ92" s="64"/>
      <c r="IIR92" s="64"/>
      <c r="IIS92" s="64"/>
      <c r="IIT92" s="64"/>
      <c r="IIU92" s="64"/>
      <c r="IIV92" s="64"/>
      <c r="IIW92" s="64"/>
      <c r="IIX92" s="64"/>
      <c r="IIY92" s="64"/>
      <c r="IIZ92" s="64"/>
      <c r="IJA92" s="64"/>
      <c r="IJB92" s="64"/>
      <c r="IJC92" s="64"/>
      <c r="IJD92" s="64"/>
      <c r="IJE92" s="64"/>
      <c r="IJF92" s="64"/>
      <c r="IJG92" s="64"/>
      <c r="IJH92" s="64"/>
      <c r="IJI92" s="64"/>
      <c r="IJJ92" s="64"/>
      <c r="IJK92" s="64"/>
      <c r="IJL92" s="64"/>
      <c r="IJM92" s="64"/>
      <c r="IJN92" s="64"/>
      <c r="IJO92" s="64"/>
      <c r="IJP92" s="64"/>
      <c r="IJQ92" s="64"/>
      <c r="IJR92" s="64"/>
      <c r="IJS92" s="64"/>
      <c r="IJT92" s="64"/>
      <c r="IJU92" s="64"/>
      <c r="IJV92" s="64"/>
      <c r="IJW92" s="64"/>
      <c r="IJX92" s="64"/>
      <c r="IJY92" s="64"/>
      <c r="IJZ92" s="64"/>
      <c r="IKA92" s="64"/>
      <c r="IKB92" s="64"/>
      <c r="IKC92" s="64"/>
      <c r="IKD92" s="64"/>
      <c r="IKE92" s="64"/>
      <c r="IKF92" s="64"/>
      <c r="IKG92" s="64"/>
      <c r="IKH92" s="64"/>
      <c r="IKI92" s="64"/>
      <c r="IKJ92" s="64"/>
      <c r="IKK92" s="64"/>
      <c r="IKL92" s="64"/>
      <c r="IKM92" s="64"/>
      <c r="IKN92" s="64"/>
      <c r="IKO92" s="64"/>
      <c r="IKP92" s="64"/>
      <c r="IKQ92" s="64"/>
      <c r="IKR92" s="64"/>
      <c r="IKS92" s="64"/>
      <c r="IKT92" s="64"/>
      <c r="IKU92" s="64"/>
      <c r="IKV92" s="64"/>
      <c r="IKW92" s="64"/>
      <c r="IKX92" s="64"/>
      <c r="IKY92" s="64"/>
      <c r="IKZ92" s="64"/>
      <c r="ILA92" s="64"/>
      <c r="ILB92" s="64"/>
      <c r="ILC92" s="64"/>
      <c r="ILD92" s="64"/>
      <c r="ILE92" s="64"/>
      <c r="ILF92" s="64"/>
      <c r="ILG92" s="64"/>
      <c r="ILH92" s="64"/>
      <c r="ILI92" s="64"/>
      <c r="ILJ92" s="64"/>
      <c r="ILK92" s="64"/>
      <c r="ILL92" s="64"/>
      <c r="ILM92" s="64"/>
      <c r="ILN92" s="64"/>
      <c r="ILO92" s="64"/>
      <c r="ILP92" s="64"/>
      <c r="ILQ92" s="64"/>
      <c r="ILR92" s="64"/>
      <c r="ILS92" s="64"/>
      <c r="ILT92" s="64"/>
      <c r="ILU92" s="64"/>
      <c r="ILV92" s="64"/>
      <c r="ILW92" s="64"/>
      <c r="ILX92" s="64"/>
      <c r="ILY92" s="64"/>
      <c r="ILZ92" s="64"/>
      <c r="IMA92" s="64"/>
      <c r="IMB92" s="64"/>
      <c r="IMC92" s="64"/>
      <c r="IMD92" s="64"/>
      <c r="IME92" s="64"/>
      <c r="IMF92" s="64"/>
      <c r="IMG92" s="64"/>
      <c r="IMH92" s="64"/>
      <c r="IMI92" s="64"/>
      <c r="IMJ92" s="64"/>
      <c r="IMK92" s="64"/>
      <c r="IML92" s="64"/>
      <c r="IMM92" s="64"/>
      <c r="IMN92" s="64"/>
      <c r="IMO92" s="64"/>
      <c r="IMP92" s="64"/>
      <c r="IMQ92" s="64"/>
      <c r="IMR92" s="64"/>
      <c r="IMS92" s="64"/>
      <c r="IMT92" s="64"/>
      <c r="IMU92" s="64"/>
      <c r="IMV92" s="64"/>
      <c r="IMW92" s="64"/>
      <c r="IMX92" s="64"/>
      <c r="IMY92" s="64"/>
      <c r="IMZ92" s="64"/>
      <c r="INA92" s="64"/>
      <c r="INB92" s="64"/>
      <c r="INC92" s="64"/>
      <c r="IND92" s="64"/>
      <c r="INE92" s="64"/>
      <c r="INF92" s="64"/>
      <c r="ING92" s="64"/>
      <c r="INH92" s="64"/>
      <c r="INI92" s="64"/>
      <c r="INJ92" s="64"/>
      <c r="INK92" s="64"/>
      <c r="INL92" s="64"/>
      <c r="INM92" s="64"/>
      <c r="INN92" s="64"/>
      <c r="INO92" s="64"/>
      <c r="INP92" s="64"/>
      <c r="INQ92" s="64"/>
      <c r="INR92" s="64"/>
      <c r="INS92" s="64"/>
      <c r="INT92" s="64"/>
      <c r="INU92" s="64"/>
      <c r="INV92" s="64"/>
      <c r="INW92" s="64"/>
      <c r="INX92" s="64"/>
      <c r="INY92" s="64"/>
      <c r="INZ92" s="64"/>
      <c r="IOA92" s="64"/>
      <c r="IOB92" s="64"/>
      <c r="IOC92" s="64"/>
      <c r="IOD92" s="64"/>
      <c r="IOE92" s="64"/>
      <c r="IOF92" s="64"/>
      <c r="IOG92" s="64"/>
      <c r="IOH92" s="64"/>
      <c r="IOI92" s="64"/>
      <c r="IOJ92" s="64"/>
      <c r="IOK92" s="64"/>
      <c r="IOL92" s="64"/>
      <c r="IOM92" s="64"/>
      <c r="ION92" s="64"/>
      <c r="IOO92" s="64"/>
      <c r="IOP92" s="64"/>
      <c r="IOQ92" s="64"/>
      <c r="IOR92" s="64"/>
      <c r="IOS92" s="64"/>
      <c r="IOT92" s="64"/>
      <c r="IOU92" s="64"/>
      <c r="IOV92" s="64"/>
      <c r="IOW92" s="64"/>
      <c r="IOX92" s="64"/>
      <c r="IOY92" s="64"/>
      <c r="IOZ92" s="64"/>
      <c r="IPA92" s="64"/>
      <c r="IPB92" s="64"/>
      <c r="IPC92" s="64"/>
      <c r="IPD92" s="64"/>
      <c r="IPE92" s="64"/>
      <c r="IPF92" s="64"/>
      <c r="IPG92" s="64"/>
      <c r="IPH92" s="64"/>
      <c r="IPI92" s="64"/>
      <c r="IPJ92" s="64"/>
      <c r="IPK92" s="64"/>
      <c r="IPL92" s="64"/>
      <c r="IPM92" s="64"/>
      <c r="IPN92" s="64"/>
      <c r="IPO92" s="64"/>
      <c r="IPP92" s="64"/>
      <c r="IPQ92" s="64"/>
      <c r="IPR92" s="64"/>
      <c r="IPS92" s="64"/>
      <c r="IPT92" s="64"/>
      <c r="IPU92" s="64"/>
      <c r="IPV92" s="64"/>
      <c r="IPW92" s="64"/>
      <c r="IPX92" s="64"/>
      <c r="IPY92" s="64"/>
      <c r="IPZ92" s="64"/>
      <c r="IQA92" s="64"/>
      <c r="IQB92" s="64"/>
      <c r="IQC92" s="64"/>
      <c r="IQD92" s="64"/>
      <c r="IQE92" s="64"/>
      <c r="IQF92" s="64"/>
      <c r="IQG92" s="64"/>
      <c r="IQH92" s="64"/>
      <c r="IQI92" s="64"/>
      <c r="IQJ92" s="64"/>
      <c r="IQK92" s="64"/>
      <c r="IQL92" s="64"/>
      <c r="IQM92" s="64"/>
      <c r="IQN92" s="64"/>
      <c r="IQO92" s="64"/>
      <c r="IQP92" s="64"/>
      <c r="IQQ92" s="64"/>
      <c r="IQR92" s="64"/>
      <c r="IQS92" s="64"/>
      <c r="IQT92" s="64"/>
      <c r="IQU92" s="64"/>
      <c r="IQV92" s="64"/>
      <c r="IQW92" s="64"/>
      <c r="IQX92" s="64"/>
      <c r="IQY92" s="64"/>
      <c r="IQZ92" s="64"/>
      <c r="IRA92" s="64"/>
      <c r="IRB92" s="64"/>
      <c r="IRC92" s="64"/>
      <c r="IRD92" s="64"/>
      <c r="IRE92" s="64"/>
      <c r="IRF92" s="64"/>
      <c r="IRG92" s="64"/>
      <c r="IRH92" s="64"/>
      <c r="IRI92" s="64"/>
      <c r="IRJ92" s="64"/>
      <c r="IRK92" s="64"/>
      <c r="IRL92" s="64"/>
      <c r="IRM92" s="64"/>
      <c r="IRN92" s="64"/>
      <c r="IRO92" s="64"/>
      <c r="IRP92" s="64"/>
      <c r="IRQ92" s="64"/>
      <c r="IRR92" s="64"/>
      <c r="IRS92" s="64"/>
      <c r="IRT92" s="64"/>
      <c r="IRU92" s="64"/>
      <c r="IRV92" s="64"/>
      <c r="IRW92" s="64"/>
      <c r="IRX92" s="64"/>
      <c r="IRY92" s="64"/>
      <c r="IRZ92" s="64"/>
      <c r="ISA92" s="64"/>
      <c r="ISB92" s="64"/>
      <c r="ISC92" s="64"/>
      <c r="ISD92" s="64"/>
      <c r="ISE92" s="64"/>
      <c r="ISF92" s="64"/>
      <c r="ISG92" s="64"/>
      <c r="ISH92" s="64"/>
      <c r="ISI92" s="64"/>
      <c r="ISJ92" s="64"/>
      <c r="ISK92" s="64"/>
      <c r="ISL92" s="64"/>
      <c r="ISM92" s="64"/>
      <c r="ISN92" s="64"/>
      <c r="ISO92" s="64"/>
      <c r="ISP92" s="64"/>
      <c r="ISQ92" s="64"/>
      <c r="ISR92" s="64"/>
      <c r="ISS92" s="64"/>
      <c r="IST92" s="64"/>
      <c r="ISU92" s="64"/>
      <c r="ISV92" s="64"/>
      <c r="ISW92" s="64"/>
      <c r="ISX92" s="64"/>
      <c r="ISY92" s="64"/>
      <c r="ISZ92" s="64"/>
      <c r="ITA92" s="64"/>
      <c r="ITB92" s="64"/>
      <c r="ITC92" s="64"/>
      <c r="ITD92" s="64"/>
      <c r="ITE92" s="64"/>
      <c r="ITF92" s="64"/>
      <c r="ITG92" s="64"/>
      <c r="ITH92" s="64"/>
      <c r="ITI92" s="64"/>
      <c r="ITJ92" s="64"/>
      <c r="ITK92" s="64"/>
      <c r="ITL92" s="64"/>
      <c r="ITM92" s="64"/>
      <c r="ITN92" s="64"/>
      <c r="ITO92" s="64"/>
      <c r="ITP92" s="64"/>
      <c r="ITQ92" s="64"/>
      <c r="ITR92" s="64"/>
      <c r="ITS92" s="64"/>
      <c r="ITT92" s="64"/>
      <c r="ITU92" s="64"/>
      <c r="ITV92" s="64"/>
      <c r="ITW92" s="64"/>
      <c r="ITX92" s="64"/>
      <c r="ITY92" s="64"/>
      <c r="ITZ92" s="64"/>
      <c r="IUA92" s="64"/>
      <c r="IUB92" s="64"/>
      <c r="IUC92" s="64"/>
      <c r="IUD92" s="64"/>
      <c r="IUE92" s="64"/>
      <c r="IUF92" s="64"/>
      <c r="IUG92" s="64"/>
      <c r="IUH92" s="64"/>
      <c r="IUI92" s="64"/>
      <c r="IUJ92" s="64"/>
      <c r="IUK92" s="64"/>
      <c r="IUL92" s="64"/>
      <c r="IUM92" s="64"/>
      <c r="IUN92" s="64"/>
      <c r="IUO92" s="64"/>
      <c r="IUP92" s="64"/>
      <c r="IUQ92" s="64"/>
      <c r="IUR92" s="64"/>
      <c r="IUS92" s="64"/>
      <c r="IUT92" s="64"/>
      <c r="IUU92" s="64"/>
      <c r="IUV92" s="64"/>
      <c r="IUW92" s="64"/>
      <c r="IUX92" s="64"/>
      <c r="IUY92" s="64"/>
      <c r="IUZ92" s="64"/>
      <c r="IVA92" s="64"/>
      <c r="IVB92" s="64"/>
      <c r="IVC92" s="64"/>
      <c r="IVD92" s="64"/>
      <c r="IVE92" s="64"/>
      <c r="IVF92" s="64"/>
      <c r="IVG92" s="64"/>
      <c r="IVH92" s="64"/>
      <c r="IVI92" s="64"/>
      <c r="IVJ92" s="64"/>
      <c r="IVK92" s="64"/>
      <c r="IVL92" s="64"/>
      <c r="IVM92" s="64"/>
      <c r="IVN92" s="64"/>
      <c r="IVO92" s="64"/>
      <c r="IVP92" s="64"/>
      <c r="IVQ92" s="64"/>
      <c r="IVR92" s="64"/>
      <c r="IVS92" s="64"/>
      <c r="IVT92" s="64"/>
      <c r="IVU92" s="64"/>
      <c r="IVV92" s="64"/>
      <c r="IVW92" s="64"/>
      <c r="IVX92" s="64"/>
      <c r="IVY92" s="64"/>
      <c r="IVZ92" s="64"/>
      <c r="IWA92" s="64"/>
      <c r="IWB92" s="64"/>
      <c r="IWC92" s="64"/>
      <c r="IWD92" s="64"/>
      <c r="IWE92" s="64"/>
      <c r="IWF92" s="64"/>
      <c r="IWG92" s="64"/>
      <c r="IWH92" s="64"/>
      <c r="IWI92" s="64"/>
      <c r="IWJ92" s="64"/>
      <c r="IWK92" s="64"/>
      <c r="IWL92" s="64"/>
      <c r="IWM92" s="64"/>
      <c r="IWN92" s="64"/>
      <c r="IWO92" s="64"/>
      <c r="IWP92" s="64"/>
      <c r="IWQ92" s="64"/>
      <c r="IWR92" s="64"/>
      <c r="IWS92" s="64"/>
      <c r="IWT92" s="64"/>
      <c r="IWU92" s="64"/>
      <c r="IWV92" s="64"/>
      <c r="IWW92" s="64"/>
      <c r="IWX92" s="64"/>
      <c r="IWY92" s="64"/>
      <c r="IWZ92" s="64"/>
      <c r="IXA92" s="64"/>
      <c r="IXB92" s="64"/>
      <c r="IXC92" s="64"/>
      <c r="IXD92" s="64"/>
      <c r="IXE92" s="64"/>
      <c r="IXF92" s="64"/>
      <c r="IXG92" s="64"/>
      <c r="IXH92" s="64"/>
      <c r="IXI92" s="64"/>
      <c r="IXJ92" s="64"/>
      <c r="IXK92" s="64"/>
      <c r="IXL92" s="64"/>
      <c r="IXM92" s="64"/>
      <c r="IXN92" s="64"/>
      <c r="IXO92" s="64"/>
      <c r="IXP92" s="64"/>
      <c r="IXQ92" s="64"/>
      <c r="IXR92" s="64"/>
      <c r="IXS92" s="64"/>
      <c r="IXT92" s="64"/>
      <c r="IXU92" s="64"/>
      <c r="IXV92" s="64"/>
      <c r="IXW92" s="64"/>
      <c r="IXX92" s="64"/>
      <c r="IXY92" s="64"/>
      <c r="IXZ92" s="64"/>
      <c r="IYA92" s="64"/>
      <c r="IYB92" s="64"/>
      <c r="IYC92" s="64"/>
      <c r="IYD92" s="64"/>
      <c r="IYE92" s="64"/>
      <c r="IYF92" s="64"/>
      <c r="IYG92" s="64"/>
      <c r="IYH92" s="64"/>
      <c r="IYI92" s="64"/>
      <c r="IYJ92" s="64"/>
      <c r="IYK92" s="64"/>
      <c r="IYL92" s="64"/>
      <c r="IYM92" s="64"/>
      <c r="IYN92" s="64"/>
      <c r="IYO92" s="64"/>
      <c r="IYP92" s="64"/>
      <c r="IYQ92" s="64"/>
      <c r="IYR92" s="64"/>
      <c r="IYS92" s="64"/>
      <c r="IYT92" s="64"/>
      <c r="IYU92" s="64"/>
      <c r="IYV92" s="64"/>
      <c r="IYW92" s="64"/>
      <c r="IYX92" s="64"/>
      <c r="IYY92" s="64"/>
      <c r="IYZ92" s="64"/>
      <c r="IZA92" s="64"/>
      <c r="IZB92" s="64"/>
      <c r="IZC92" s="64"/>
      <c r="IZD92" s="64"/>
      <c r="IZE92" s="64"/>
      <c r="IZF92" s="64"/>
      <c r="IZG92" s="64"/>
      <c r="IZH92" s="64"/>
      <c r="IZI92" s="64"/>
      <c r="IZJ92" s="64"/>
      <c r="IZK92" s="64"/>
      <c r="IZL92" s="64"/>
      <c r="IZM92" s="64"/>
      <c r="IZN92" s="64"/>
      <c r="IZO92" s="64"/>
      <c r="IZP92" s="64"/>
      <c r="IZQ92" s="64"/>
      <c r="IZR92" s="64"/>
      <c r="IZS92" s="64"/>
      <c r="IZT92" s="64"/>
      <c r="IZU92" s="64"/>
      <c r="IZV92" s="64"/>
      <c r="IZW92" s="64"/>
      <c r="IZX92" s="64"/>
      <c r="IZY92" s="64"/>
      <c r="IZZ92" s="64"/>
      <c r="JAA92" s="64"/>
      <c r="JAB92" s="64"/>
      <c r="JAC92" s="64"/>
      <c r="JAD92" s="64"/>
      <c r="JAE92" s="64"/>
      <c r="JAF92" s="64"/>
      <c r="JAG92" s="64"/>
      <c r="JAH92" s="64"/>
      <c r="JAI92" s="64"/>
      <c r="JAJ92" s="64"/>
      <c r="JAK92" s="64"/>
      <c r="JAL92" s="64"/>
      <c r="JAM92" s="64"/>
      <c r="JAN92" s="64"/>
      <c r="JAO92" s="64"/>
      <c r="JAP92" s="64"/>
      <c r="JAQ92" s="64"/>
      <c r="JAR92" s="64"/>
      <c r="JAS92" s="64"/>
      <c r="JAT92" s="64"/>
      <c r="JAU92" s="64"/>
      <c r="JAV92" s="64"/>
      <c r="JAW92" s="64"/>
      <c r="JAX92" s="64"/>
      <c r="JAY92" s="64"/>
      <c r="JAZ92" s="64"/>
      <c r="JBA92" s="64"/>
      <c r="JBB92" s="64"/>
      <c r="JBC92" s="64"/>
      <c r="JBD92" s="64"/>
      <c r="JBE92" s="64"/>
      <c r="JBF92" s="64"/>
      <c r="JBG92" s="64"/>
      <c r="JBH92" s="64"/>
      <c r="JBI92" s="64"/>
      <c r="JBJ92" s="64"/>
      <c r="JBK92" s="64"/>
      <c r="JBL92" s="64"/>
      <c r="JBM92" s="64"/>
      <c r="JBN92" s="64"/>
      <c r="JBO92" s="64"/>
      <c r="JBP92" s="64"/>
      <c r="JBQ92" s="64"/>
      <c r="JBR92" s="64"/>
      <c r="JBS92" s="64"/>
      <c r="JBT92" s="64"/>
      <c r="JBU92" s="64"/>
      <c r="JBV92" s="64"/>
      <c r="JBW92" s="64"/>
      <c r="JBX92" s="64"/>
      <c r="JBY92" s="64"/>
      <c r="JBZ92" s="64"/>
      <c r="JCA92" s="64"/>
      <c r="JCB92" s="64"/>
      <c r="JCC92" s="64"/>
      <c r="JCD92" s="64"/>
      <c r="JCE92" s="64"/>
      <c r="JCF92" s="64"/>
      <c r="JCG92" s="64"/>
      <c r="JCH92" s="64"/>
      <c r="JCI92" s="64"/>
      <c r="JCJ92" s="64"/>
      <c r="JCK92" s="64"/>
      <c r="JCL92" s="64"/>
      <c r="JCM92" s="64"/>
      <c r="JCN92" s="64"/>
      <c r="JCO92" s="64"/>
      <c r="JCP92" s="64"/>
      <c r="JCQ92" s="64"/>
      <c r="JCR92" s="64"/>
      <c r="JCS92" s="64"/>
      <c r="JCT92" s="64"/>
      <c r="JCU92" s="64"/>
      <c r="JCV92" s="64"/>
      <c r="JCW92" s="64"/>
      <c r="JCX92" s="64"/>
      <c r="JCY92" s="64"/>
      <c r="JCZ92" s="64"/>
      <c r="JDA92" s="64"/>
      <c r="JDB92" s="64"/>
      <c r="JDC92" s="64"/>
      <c r="JDD92" s="64"/>
      <c r="JDE92" s="64"/>
      <c r="JDF92" s="64"/>
      <c r="JDG92" s="64"/>
      <c r="JDH92" s="64"/>
      <c r="JDI92" s="64"/>
      <c r="JDJ92" s="64"/>
      <c r="JDK92" s="64"/>
      <c r="JDL92" s="64"/>
      <c r="JDM92" s="64"/>
      <c r="JDN92" s="64"/>
      <c r="JDO92" s="64"/>
      <c r="JDP92" s="64"/>
      <c r="JDQ92" s="64"/>
      <c r="JDR92" s="64"/>
      <c r="JDS92" s="64"/>
      <c r="JDT92" s="64"/>
      <c r="JDU92" s="64"/>
      <c r="JDV92" s="64"/>
      <c r="JDW92" s="64"/>
      <c r="JDX92" s="64"/>
      <c r="JDY92" s="64"/>
      <c r="JDZ92" s="64"/>
      <c r="JEA92" s="64"/>
      <c r="JEB92" s="64"/>
      <c r="JEC92" s="64"/>
      <c r="JED92" s="64"/>
      <c r="JEE92" s="64"/>
      <c r="JEF92" s="64"/>
      <c r="JEG92" s="64"/>
      <c r="JEH92" s="64"/>
      <c r="JEI92" s="64"/>
      <c r="JEJ92" s="64"/>
      <c r="JEK92" s="64"/>
      <c r="JEL92" s="64"/>
      <c r="JEM92" s="64"/>
      <c r="JEN92" s="64"/>
      <c r="JEO92" s="64"/>
      <c r="JEP92" s="64"/>
      <c r="JEQ92" s="64"/>
      <c r="JER92" s="64"/>
      <c r="JES92" s="64"/>
      <c r="JET92" s="64"/>
      <c r="JEU92" s="64"/>
      <c r="JEV92" s="64"/>
      <c r="JEW92" s="64"/>
      <c r="JEX92" s="64"/>
      <c r="JEY92" s="64"/>
      <c r="JEZ92" s="64"/>
      <c r="JFA92" s="64"/>
      <c r="JFB92" s="64"/>
      <c r="JFC92" s="64"/>
      <c r="JFD92" s="64"/>
      <c r="JFE92" s="64"/>
      <c r="JFF92" s="64"/>
      <c r="JFG92" s="64"/>
      <c r="JFH92" s="64"/>
      <c r="JFI92" s="64"/>
      <c r="JFJ92" s="64"/>
      <c r="JFK92" s="64"/>
      <c r="JFL92" s="64"/>
      <c r="JFM92" s="64"/>
      <c r="JFN92" s="64"/>
      <c r="JFO92" s="64"/>
      <c r="JFP92" s="64"/>
      <c r="JFQ92" s="64"/>
      <c r="JFR92" s="64"/>
      <c r="JFS92" s="64"/>
      <c r="JFT92" s="64"/>
      <c r="JFU92" s="64"/>
      <c r="JFV92" s="64"/>
      <c r="JFW92" s="64"/>
      <c r="JFX92" s="64"/>
      <c r="JFY92" s="64"/>
      <c r="JFZ92" s="64"/>
      <c r="JGA92" s="64"/>
      <c r="JGB92" s="64"/>
      <c r="JGC92" s="64"/>
      <c r="JGD92" s="64"/>
      <c r="JGE92" s="64"/>
      <c r="JGF92" s="64"/>
      <c r="JGG92" s="64"/>
      <c r="JGH92" s="64"/>
      <c r="JGI92" s="64"/>
      <c r="JGJ92" s="64"/>
      <c r="JGK92" s="64"/>
      <c r="JGL92" s="64"/>
      <c r="JGM92" s="64"/>
      <c r="JGN92" s="64"/>
      <c r="JGO92" s="64"/>
      <c r="JGP92" s="64"/>
      <c r="JGQ92" s="64"/>
      <c r="JGR92" s="64"/>
      <c r="JGS92" s="64"/>
      <c r="JGT92" s="64"/>
      <c r="JGU92" s="64"/>
      <c r="JGV92" s="64"/>
      <c r="JGW92" s="64"/>
      <c r="JGX92" s="64"/>
      <c r="JGY92" s="64"/>
      <c r="JGZ92" s="64"/>
      <c r="JHA92" s="64"/>
      <c r="JHB92" s="64"/>
      <c r="JHC92" s="64"/>
      <c r="JHD92" s="64"/>
      <c r="JHE92" s="64"/>
      <c r="JHF92" s="64"/>
      <c r="JHG92" s="64"/>
      <c r="JHH92" s="64"/>
      <c r="JHI92" s="64"/>
      <c r="JHJ92" s="64"/>
      <c r="JHK92" s="64"/>
      <c r="JHL92" s="64"/>
      <c r="JHM92" s="64"/>
      <c r="JHN92" s="64"/>
      <c r="JHO92" s="64"/>
      <c r="JHP92" s="64"/>
      <c r="JHQ92" s="64"/>
      <c r="JHR92" s="64"/>
      <c r="JHS92" s="64"/>
      <c r="JHT92" s="64"/>
      <c r="JHU92" s="64"/>
      <c r="JHV92" s="64"/>
      <c r="JHW92" s="64"/>
      <c r="JHX92" s="64"/>
      <c r="JHY92" s="64"/>
      <c r="JHZ92" s="64"/>
      <c r="JIA92" s="64"/>
      <c r="JIB92" s="64"/>
      <c r="JIC92" s="64"/>
      <c r="JID92" s="64"/>
      <c r="JIE92" s="64"/>
      <c r="JIF92" s="64"/>
      <c r="JIG92" s="64"/>
      <c r="JIH92" s="64"/>
      <c r="JII92" s="64"/>
      <c r="JIJ92" s="64"/>
      <c r="JIK92" s="64"/>
      <c r="JIL92" s="64"/>
      <c r="JIM92" s="64"/>
      <c r="JIN92" s="64"/>
      <c r="JIO92" s="64"/>
      <c r="JIP92" s="64"/>
      <c r="JIQ92" s="64"/>
      <c r="JIR92" s="64"/>
      <c r="JIS92" s="64"/>
      <c r="JIT92" s="64"/>
      <c r="JIU92" s="64"/>
      <c r="JIV92" s="64"/>
      <c r="JIW92" s="64"/>
      <c r="JIX92" s="64"/>
      <c r="JIY92" s="64"/>
      <c r="JIZ92" s="64"/>
      <c r="JJA92" s="64"/>
      <c r="JJB92" s="64"/>
      <c r="JJC92" s="64"/>
      <c r="JJD92" s="64"/>
      <c r="JJE92" s="64"/>
      <c r="JJF92" s="64"/>
      <c r="JJG92" s="64"/>
      <c r="JJH92" s="64"/>
      <c r="JJI92" s="64"/>
      <c r="JJJ92" s="64"/>
      <c r="JJK92" s="64"/>
      <c r="JJL92" s="64"/>
      <c r="JJM92" s="64"/>
      <c r="JJN92" s="64"/>
      <c r="JJO92" s="64"/>
      <c r="JJP92" s="64"/>
      <c r="JJQ92" s="64"/>
      <c r="JJR92" s="64"/>
      <c r="JJS92" s="64"/>
      <c r="JJT92" s="64"/>
      <c r="JJU92" s="64"/>
      <c r="JJV92" s="64"/>
      <c r="JJW92" s="64"/>
      <c r="JJX92" s="64"/>
      <c r="JJY92" s="64"/>
      <c r="JJZ92" s="64"/>
      <c r="JKA92" s="64"/>
      <c r="JKB92" s="64"/>
      <c r="JKC92" s="64"/>
      <c r="JKD92" s="64"/>
      <c r="JKE92" s="64"/>
      <c r="JKF92" s="64"/>
      <c r="JKG92" s="64"/>
      <c r="JKH92" s="64"/>
      <c r="JKI92" s="64"/>
      <c r="JKJ92" s="64"/>
      <c r="JKK92" s="64"/>
      <c r="JKL92" s="64"/>
      <c r="JKM92" s="64"/>
      <c r="JKN92" s="64"/>
      <c r="JKO92" s="64"/>
      <c r="JKP92" s="64"/>
      <c r="JKQ92" s="64"/>
      <c r="JKR92" s="64"/>
      <c r="JKS92" s="64"/>
      <c r="JKT92" s="64"/>
      <c r="JKU92" s="64"/>
      <c r="JKV92" s="64"/>
      <c r="JKW92" s="64"/>
      <c r="JKX92" s="64"/>
      <c r="JKY92" s="64"/>
      <c r="JKZ92" s="64"/>
      <c r="JLA92" s="64"/>
      <c r="JLB92" s="64"/>
      <c r="JLC92" s="64"/>
      <c r="JLD92" s="64"/>
      <c r="JLE92" s="64"/>
      <c r="JLF92" s="64"/>
      <c r="JLG92" s="64"/>
      <c r="JLH92" s="64"/>
      <c r="JLI92" s="64"/>
      <c r="JLJ92" s="64"/>
      <c r="JLK92" s="64"/>
      <c r="JLL92" s="64"/>
      <c r="JLM92" s="64"/>
      <c r="JLN92" s="64"/>
      <c r="JLO92" s="64"/>
      <c r="JLP92" s="64"/>
      <c r="JLQ92" s="64"/>
      <c r="JLR92" s="64"/>
      <c r="JLS92" s="64"/>
      <c r="JLT92" s="64"/>
      <c r="JLU92" s="64"/>
      <c r="JLV92" s="64"/>
      <c r="JLW92" s="64"/>
      <c r="JLX92" s="64"/>
      <c r="JLY92" s="64"/>
      <c r="JLZ92" s="64"/>
      <c r="JMA92" s="64"/>
      <c r="JMB92" s="64"/>
      <c r="JMC92" s="64"/>
      <c r="JMD92" s="64"/>
      <c r="JME92" s="64"/>
      <c r="JMF92" s="64"/>
      <c r="JMG92" s="64"/>
      <c r="JMH92" s="64"/>
      <c r="JMI92" s="64"/>
      <c r="JMJ92" s="64"/>
      <c r="JMK92" s="64"/>
      <c r="JML92" s="64"/>
      <c r="JMM92" s="64"/>
      <c r="JMN92" s="64"/>
      <c r="JMO92" s="64"/>
      <c r="JMP92" s="64"/>
      <c r="JMQ92" s="64"/>
      <c r="JMR92" s="64"/>
      <c r="JMS92" s="64"/>
      <c r="JMT92" s="64"/>
      <c r="JMU92" s="64"/>
      <c r="JMV92" s="64"/>
      <c r="JMW92" s="64"/>
      <c r="JMX92" s="64"/>
      <c r="JMY92" s="64"/>
      <c r="JMZ92" s="64"/>
      <c r="JNA92" s="64"/>
      <c r="JNB92" s="64"/>
      <c r="JNC92" s="64"/>
      <c r="JND92" s="64"/>
      <c r="JNE92" s="64"/>
      <c r="JNF92" s="64"/>
      <c r="JNG92" s="64"/>
      <c r="JNH92" s="64"/>
      <c r="JNI92" s="64"/>
      <c r="JNJ92" s="64"/>
      <c r="JNK92" s="64"/>
      <c r="JNL92" s="64"/>
      <c r="JNM92" s="64"/>
      <c r="JNN92" s="64"/>
      <c r="JNO92" s="64"/>
      <c r="JNP92" s="64"/>
      <c r="JNQ92" s="64"/>
      <c r="JNR92" s="64"/>
      <c r="JNS92" s="64"/>
      <c r="JNT92" s="64"/>
      <c r="JNU92" s="64"/>
      <c r="JNV92" s="64"/>
      <c r="JNW92" s="64"/>
      <c r="JNX92" s="64"/>
      <c r="JNY92" s="64"/>
      <c r="JNZ92" s="64"/>
      <c r="JOA92" s="64"/>
      <c r="JOB92" s="64"/>
      <c r="JOC92" s="64"/>
      <c r="JOD92" s="64"/>
      <c r="JOE92" s="64"/>
      <c r="JOF92" s="64"/>
      <c r="JOG92" s="64"/>
      <c r="JOH92" s="64"/>
      <c r="JOI92" s="64"/>
      <c r="JOJ92" s="64"/>
      <c r="JOK92" s="64"/>
      <c r="JOL92" s="64"/>
      <c r="JOM92" s="64"/>
      <c r="JON92" s="64"/>
      <c r="JOO92" s="64"/>
      <c r="JOP92" s="64"/>
      <c r="JOQ92" s="64"/>
      <c r="JOR92" s="64"/>
      <c r="JOS92" s="64"/>
      <c r="JOT92" s="64"/>
      <c r="JOU92" s="64"/>
      <c r="JOV92" s="64"/>
      <c r="JOW92" s="64"/>
      <c r="JOX92" s="64"/>
      <c r="JOY92" s="64"/>
      <c r="JOZ92" s="64"/>
      <c r="JPA92" s="64"/>
      <c r="JPB92" s="64"/>
      <c r="JPC92" s="64"/>
      <c r="JPD92" s="64"/>
      <c r="JPE92" s="64"/>
      <c r="JPF92" s="64"/>
      <c r="JPG92" s="64"/>
      <c r="JPH92" s="64"/>
      <c r="JPI92" s="64"/>
      <c r="JPJ92" s="64"/>
      <c r="JPK92" s="64"/>
      <c r="JPL92" s="64"/>
      <c r="JPM92" s="64"/>
      <c r="JPN92" s="64"/>
      <c r="JPO92" s="64"/>
      <c r="JPP92" s="64"/>
      <c r="JPQ92" s="64"/>
      <c r="JPR92" s="64"/>
      <c r="JPS92" s="64"/>
      <c r="JPT92" s="64"/>
      <c r="JPU92" s="64"/>
      <c r="JPV92" s="64"/>
      <c r="JPW92" s="64"/>
      <c r="JPX92" s="64"/>
      <c r="JPY92" s="64"/>
      <c r="JPZ92" s="64"/>
      <c r="JQA92" s="64"/>
      <c r="JQB92" s="64"/>
      <c r="JQC92" s="64"/>
      <c r="JQD92" s="64"/>
      <c r="JQE92" s="64"/>
      <c r="JQF92" s="64"/>
      <c r="JQG92" s="64"/>
      <c r="JQH92" s="64"/>
      <c r="JQI92" s="64"/>
      <c r="JQJ92" s="64"/>
      <c r="JQK92" s="64"/>
      <c r="JQL92" s="64"/>
      <c r="JQM92" s="64"/>
      <c r="JQN92" s="64"/>
      <c r="JQO92" s="64"/>
      <c r="JQP92" s="64"/>
      <c r="JQQ92" s="64"/>
      <c r="JQR92" s="64"/>
      <c r="JQS92" s="64"/>
      <c r="JQT92" s="64"/>
      <c r="JQU92" s="64"/>
      <c r="JQV92" s="64"/>
      <c r="JQW92" s="64"/>
      <c r="JQX92" s="64"/>
      <c r="JQY92" s="64"/>
      <c r="JQZ92" s="64"/>
      <c r="JRA92" s="64"/>
      <c r="JRB92" s="64"/>
      <c r="JRC92" s="64"/>
      <c r="JRD92" s="64"/>
      <c r="JRE92" s="64"/>
      <c r="JRF92" s="64"/>
      <c r="JRG92" s="64"/>
      <c r="JRH92" s="64"/>
      <c r="JRI92" s="64"/>
      <c r="JRJ92" s="64"/>
      <c r="JRK92" s="64"/>
      <c r="JRL92" s="64"/>
      <c r="JRM92" s="64"/>
      <c r="JRN92" s="64"/>
      <c r="JRO92" s="64"/>
      <c r="JRP92" s="64"/>
      <c r="JRQ92" s="64"/>
      <c r="JRR92" s="64"/>
      <c r="JRS92" s="64"/>
      <c r="JRT92" s="64"/>
      <c r="JRU92" s="64"/>
      <c r="JRV92" s="64"/>
      <c r="JRW92" s="64"/>
      <c r="JRX92" s="64"/>
      <c r="JRY92" s="64"/>
      <c r="JRZ92" s="64"/>
      <c r="JSA92" s="64"/>
      <c r="JSB92" s="64"/>
      <c r="JSC92" s="64"/>
      <c r="JSD92" s="64"/>
      <c r="JSE92" s="64"/>
      <c r="JSF92" s="64"/>
      <c r="JSG92" s="64"/>
      <c r="JSH92" s="64"/>
      <c r="JSI92" s="64"/>
      <c r="JSJ92" s="64"/>
      <c r="JSK92" s="64"/>
      <c r="JSL92" s="64"/>
      <c r="JSM92" s="64"/>
      <c r="JSN92" s="64"/>
      <c r="JSO92" s="64"/>
      <c r="JSP92" s="64"/>
      <c r="JSQ92" s="64"/>
      <c r="JSR92" s="64"/>
      <c r="JSS92" s="64"/>
      <c r="JST92" s="64"/>
      <c r="JSU92" s="64"/>
      <c r="JSV92" s="64"/>
      <c r="JSW92" s="64"/>
      <c r="JSX92" s="64"/>
      <c r="JSY92" s="64"/>
      <c r="JSZ92" s="64"/>
      <c r="JTA92" s="64"/>
      <c r="JTB92" s="64"/>
      <c r="JTC92" s="64"/>
      <c r="JTD92" s="64"/>
      <c r="JTE92" s="64"/>
      <c r="JTF92" s="64"/>
      <c r="JTG92" s="64"/>
      <c r="JTH92" s="64"/>
      <c r="JTI92" s="64"/>
      <c r="JTJ92" s="64"/>
      <c r="JTK92" s="64"/>
      <c r="JTL92" s="64"/>
      <c r="JTM92" s="64"/>
      <c r="JTN92" s="64"/>
      <c r="JTO92" s="64"/>
      <c r="JTP92" s="64"/>
      <c r="JTQ92" s="64"/>
      <c r="JTR92" s="64"/>
      <c r="JTS92" s="64"/>
      <c r="JTT92" s="64"/>
      <c r="JTU92" s="64"/>
      <c r="JTV92" s="64"/>
      <c r="JTW92" s="64"/>
      <c r="JTX92" s="64"/>
      <c r="JTY92" s="64"/>
      <c r="JTZ92" s="64"/>
      <c r="JUA92" s="64"/>
      <c r="JUB92" s="64"/>
      <c r="JUC92" s="64"/>
      <c r="JUD92" s="64"/>
      <c r="JUE92" s="64"/>
      <c r="JUF92" s="64"/>
      <c r="JUG92" s="64"/>
      <c r="JUH92" s="64"/>
      <c r="JUI92" s="64"/>
      <c r="JUJ92" s="64"/>
      <c r="JUK92" s="64"/>
      <c r="JUL92" s="64"/>
      <c r="JUM92" s="64"/>
      <c r="JUN92" s="64"/>
      <c r="JUO92" s="64"/>
      <c r="JUP92" s="64"/>
      <c r="JUQ92" s="64"/>
      <c r="JUR92" s="64"/>
      <c r="JUS92" s="64"/>
      <c r="JUT92" s="64"/>
      <c r="JUU92" s="64"/>
      <c r="JUV92" s="64"/>
      <c r="JUW92" s="64"/>
      <c r="JUX92" s="64"/>
      <c r="JUY92" s="64"/>
      <c r="JUZ92" s="64"/>
      <c r="JVA92" s="64"/>
      <c r="JVB92" s="64"/>
      <c r="JVC92" s="64"/>
      <c r="JVD92" s="64"/>
      <c r="JVE92" s="64"/>
      <c r="JVF92" s="64"/>
      <c r="JVG92" s="64"/>
      <c r="JVH92" s="64"/>
      <c r="JVI92" s="64"/>
      <c r="JVJ92" s="64"/>
      <c r="JVK92" s="64"/>
      <c r="JVL92" s="64"/>
      <c r="JVM92" s="64"/>
      <c r="JVN92" s="64"/>
      <c r="JVO92" s="64"/>
      <c r="JVP92" s="64"/>
      <c r="JVQ92" s="64"/>
      <c r="JVR92" s="64"/>
      <c r="JVS92" s="64"/>
      <c r="JVT92" s="64"/>
      <c r="JVU92" s="64"/>
      <c r="JVV92" s="64"/>
      <c r="JVW92" s="64"/>
      <c r="JVX92" s="64"/>
      <c r="JVY92" s="64"/>
      <c r="JVZ92" s="64"/>
      <c r="JWA92" s="64"/>
      <c r="JWB92" s="64"/>
      <c r="JWC92" s="64"/>
      <c r="JWD92" s="64"/>
      <c r="JWE92" s="64"/>
      <c r="JWF92" s="64"/>
      <c r="JWG92" s="64"/>
      <c r="JWH92" s="64"/>
      <c r="JWI92" s="64"/>
      <c r="JWJ92" s="64"/>
      <c r="JWK92" s="64"/>
      <c r="JWL92" s="64"/>
      <c r="JWM92" s="64"/>
      <c r="JWN92" s="64"/>
      <c r="JWO92" s="64"/>
      <c r="JWP92" s="64"/>
      <c r="JWQ92" s="64"/>
      <c r="JWR92" s="64"/>
      <c r="JWS92" s="64"/>
      <c r="JWT92" s="64"/>
      <c r="JWU92" s="64"/>
      <c r="JWV92" s="64"/>
      <c r="JWW92" s="64"/>
      <c r="JWX92" s="64"/>
      <c r="JWY92" s="64"/>
      <c r="JWZ92" s="64"/>
      <c r="JXA92" s="64"/>
      <c r="JXB92" s="64"/>
      <c r="JXC92" s="64"/>
      <c r="JXD92" s="64"/>
      <c r="JXE92" s="64"/>
      <c r="JXF92" s="64"/>
      <c r="JXG92" s="64"/>
      <c r="JXH92" s="64"/>
      <c r="JXI92" s="64"/>
      <c r="JXJ92" s="64"/>
      <c r="JXK92" s="64"/>
      <c r="JXL92" s="64"/>
      <c r="JXM92" s="64"/>
      <c r="JXN92" s="64"/>
      <c r="JXO92" s="64"/>
      <c r="JXP92" s="64"/>
      <c r="JXQ92" s="64"/>
      <c r="JXR92" s="64"/>
      <c r="JXS92" s="64"/>
      <c r="JXT92" s="64"/>
      <c r="JXU92" s="64"/>
      <c r="JXV92" s="64"/>
      <c r="JXW92" s="64"/>
      <c r="JXX92" s="64"/>
      <c r="JXY92" s="64"/>
      <c r="JXZ92" s="64"/>
      <c r="JYA92" s="64"/>
      <c r="JYB92" s="64"/>
      <c r="JYC92" s="64"/>
      <c r="JYD92" s="64"/>
      <c r="JYE92" s="64"/>
      <c r="JYF92" s="64"/>
      <c r="JYG92" s="64"/>
      <c r="JYH92" s="64"/>
      <c r="JYI92" s="64"/>
      <c r="JYJ92" s="64"/>
      <c r="JYK92" s="64"/>
      <c r="JYL92" s="64"/>
      <c r="JYM92" s="64"/>
      <c r="JYN92" s="64"/>
      <c r="JYO92" s="64"/>
      <c r="JYP92" s="64"/>
      <c r="JYQ92" s="64"/>
      <c r="JYR92" s="64"/>
      <c r="JYS92" s="64"/>
      <c r="JYT92" s="64"/>
      <c r="JYU92" s="64"/>
      <c r="JYV92" s="64"/>
      <c r="JYW92" s="64"/>
      <c r="JYX92" s="64"/>
      <c r="JYY92" s="64"/>
      <c r="JYZ92" s="64"/>
      <c r="JZA92" s="64"/>
      <c r="JZB92" s="64"/>
      <c r="JZC92" s="64"/>
      <c r="JZD92" s="64"/>
      <c r="JZE92" s="64"/>
      <c r="JZF92" s="64"/>
      <c r="JZG92" s="64"/>
      <c r="JZH92" s="64"/>
      <c r="JZI92" s="64"/>
      <c r="JZJ92" s="64"/>
      <c r="JZK92" s="64"/>
      <c r="JZL92" s="64"/>
      <c r="JZM92" s="64"/>
      <c r="JZN92" s="64"/>
      <c r="JZO92" s="64"/>
      <c r="JZP92" s="64"/>
      <c r="JZQ92" s="64"/>
      <c r="JZR92" s="64"/>
      <c r="JZS92" s="64"/>
      <c r="JZT92" s="64"/>
      <c r="JZU92" s="64"/>
      <c r="JZV92" s="64"/>
      <c r="JZW92" s="64"/>
      <c r="JZX92" s="64"/>
      <c r="JZY92" s="64"/>
      <c r="JZZ92" s="64"/>
      <c r="KAA92" s="64"/>
      <c r="KAB92" s="64"/>
      <c r="KAC92" s="64"/>
      <c r="KAD92" s="64"/>
      <c r="KAE92" s="64"/>
      <c r="KAF92" s="64"/>
      <c r="KAG92" s="64"/>
      <c r="KAH92" s="64"/>
      <c r="KAI92" s="64"/>
      <c r="KAJ92" s="64"/>
      <c r="KAK92" s="64"/>
      <c r="KAL92" s="64"/>
      <c r="KAM92" s="64"/>
      <c r="KAN92" s="64"/>
      <c r="KAO92" s="64"/>
      <c r="KAP92" s="64"/>
      <c r="KAQ92" s="64"/>
      <c r="KAR92" s="64"/>
      <c r="KAS92" s="64"/>
      <c r="KAT92" s="64"/>
      <c r="KAU92" s="64"/>
      <c r="KAV92" s="64"/>
      <c r="KAW92" s="64"/>
      <c r="KAX92" s="64"/>
      <c r="KAY92" s="64"/>
      <c r="KAZ92" s="64"/>
      <c r="KBA92" s="64"/>
      <c r="KBB92" s="64"/>
      <c r="KBC92" s="64"/>
      <c r="KBD92" s="64"/>
      <c r="KBE92" s="64"/>
      <c r="KBF92" s="64"/>
      <c r="KBG92" s="64"/>
      <c r="KBH92" s="64"/>
      <c r="KBI92" s="64"/>
      <c r="KBJ92" s="64"/>
      <c r="KBK92" s="64"/>
      <c r="KBL92" s="64"/>
      <c r="KBM92" s="64"/>
      <c r="KBN92" s="64"/>
      <c r="KBO92" s="64"/>
      <c r="KBP92" s="64"/>
      <c r="KBQ92" s="64"/>
      <c r="KBR92" s="64"/>
      <c r="KBS92" s="64"/>
      <c r="KBT92" s="64"/>
      <c r="KBU92" s="64"/>
      <c r="KBV92" s="64"/>
      <c r="KBW92" s="64"/>
      <c r="KBX92" s="64"/>
      <c r="KBY92" s="64"/>
      <c r="KBZ92" s="64"/>
      <c r="KCA92" s="64"/>
      <c r="KCB92" s="64"/>
      <c r="KCC92" s="64"/>
      <c r="KCD92" s="64"/>
      <c r="KCE92" s="64"/>
      <c r="KCF92" s="64"/>
      <c r="KCG92" s="64"/>
      <c r="KCH92" s="64"/>
      <c r="KCI92" s="64"/>
      <c r="KCJ92" s="64"/>
      <c r="KCK92" s="64"/>
      <c r="KCL92" s="64"/>
      <c r="KCM92" s="64"/>
      <c r="KCN92" s="64"/>
      <c r="KCO92" s="64"/>
      <c r="KCP92" s="64"/>
      <c r="KCQ92" s="64"/>
      <c r="KCR92" s="64"/>
      <c r="KCS92" s="64"/>
      <c r="KCT92" s="64"/>
      <c r="KCU92" s="64"/>
      <c r="KCV92" s="64"/>
      <c r="KCW92" s="64"/>
      <c r="KCX92" s="64"/>
      <c r="KCY92" s="64"/>
      <c r="KCZ92" s="64"/>
      <c r="KDA92" s="64"/>
      <c r="KDB92" s="64"/>
      <c r="KDC92" s="64"/>
      <c r="KDD92" s="64"/>
      <c r="KDE92" s="64"/>
      <c r="KDF92" s="64"/>
      <c r="KDG92" s="64"/>
      <c r="KDH92" s="64"/>
      <c r="KDI92" s="64"/>
      <c r="KDJ92" s="64"/>
      <c r="KDK92" s="64"/>
      <c r="KDL92" s="64"/>
      <c r="KDM92" s="64"/>
      <c r="KDN92" s="64"/>
      <c r="KDO92" s="64"/>
      <c r="KDP92" s="64"/>
      <c r="KDQ92" s="64"/>
      <c r="KDR92" s="64"/>
      <c r="KDS92" s="64"/>
      <c r="KDT92" s="64"/>
      <c r="KDU92" s="64"/>
      <c r="KDV92" s="64"/>
      <c r="KDW92" s="64"/>
      <c r="KDX92" s="64"/>
      <c r="KDY92" s="64"/>
      <c r="KDZ92" s="64"/>
      <c r="KEA92" s="64"/>
      <c r="KEB92" s="64"/>
      <c r="KEC92" s="64"/>
      <c r="KED92" s="64"/>
      <c r="KEE92" s="64"/>
      <c r="KEF92" s="64"/>
      <c r="KEG92" s="64"/>
      <c r="KEH92" s="64"/>
      <c r="KEI92" s="64"/>
      <c r="KEJ92" s="64"/>
      <c r="KEK92" s="64"/>
      <c r="KEL92" s="64"/>
      <c r="KEM92" s="64"/>
      <c r="KEN92" s="64"/>
      <c r="KEO92" s="64"/>
      <c r="KEP92" s="64"/>
      <c r="KEQ92" s="64"/>
      <c r="KER92" s="64"/>
      <c r="KES92" s="64"/>
      <c r="KET92" s="64"/>
      <c r="KEU92" s="64"/>
      <c r="KEV92" s="64"/>
      <c r="KEW92" s="64"/>
      <c r="KEX92" s="64"/>
      <c r="KEY92" s="64"/>
      <c r="KEZ92" s="64"/>
      <c r="KFA92" s="64"/>
      <c r="KFB92" s="64"/>
      <c r="KFC92" s="64"/>
      <c r="KFD92" s="64"/>
      <c r="KFE92" s="64"/>
      <c r="KFF92" s="64"/>
      <c r="KFG92" s="64"/>
      <c r="KFH92" s="64"/>
      <c r="KFI92" s="64"/>
      <c r="KFJ92" s="64"/>
      <c r="KFK92" s="64"/>
      <c r="KFL92" s="64"/>
      <c r="KFM92" s="64"/>
      <c r="KFN92" s="64"/>
      <c r="KFO92" s="64"/>
      <c r="KFP92" s="64"/>
      <c r="KFQ92" s="64"/>
      <c r="KFR92" s="64"/>
      <c r="KFS92" s="64"/>
      <c r="KFT92" s="64"/>
      <c r="KFU92" s="64"/>
      <c r="KFV92" s="64"/>
      <c r="KFW92" s="64"/>
      <c r="KFX92" s="64"/>
      <c r="KFY92" s="64"/>
      <c r="KFZ92" s="64"/>
      <c r="KGA92" s="64"/>
      <c r="KGB92" s="64"/>
      <c r="KGC92" s="64"/>
      <c r="KGD92" s="64"/>
      <c r="KGE92" s="64"/>
      <c r="KGF92" s="64"/>
      <c r="KGG92" s="64"/>
      <c r="KGH92" s="64"/>
      <c r="KGI92" s="64"/>
      <c r="KGJ92" s="64"/>
      <c r="KGK92" s="64"/>
      <c r="KGL92" s="64"/>
      <c r="KGM92" s="64"/>
      <c r="KGN92" s="64"/>
      <c r="KGO92" s="64"/>
      <c r="KGP92" s="64"/>
      <c r="KGQ92" s="64"/>
      <c r="KGR92" s="64"/>
      <c r="KGS92" s="64"/>
      <c r="KGT92" s="64"/>
      <c r="KGU92" s="64"/>
      <c r="KGV92" s="64"/>
      <c r="KGW92" s="64"/>
      <c r="KGX92" s="64"/>
      <c r="KGY92" s="64"/>
      <c r="KGZ92" s="64"/>
      <c r="KHA92" s="64"/>
      <c r="KHB92" s="64"/>
      <c r="KHC92" s="64"/>
      <c r="KHD92" s="64"/>
      <c r="KHE92" s="64"/>
      <c r="KHF92" s="64"/>
      <c r="KHG92" s="64"/>
      <c r="KHH92" s="64"/>
      <c r="KHI92" s="64"/>
      <c r="KHJ92" s="64"/>
      <c r="KHK92" s="64"/>
      <c r="KHL92" s="64"/>
      <c r="KHM92" s="64"/>
      <c r="KHN92" s="64"/>
      <c r="KHO92" s="64"/>
      <c r="KHP92" s="64"/>
      <c r="KHQ92" s="64"/>
      <c r="KHR92" s="64"/>
      <c r="KHS92" s="64"/>
      <c r="KHT92" s="64"/>
      <c r="KHU92" s="64"/>
      <c r="KHV92" s="64"/>
      <c r="KHW92" s="64"/>
      <c r="KHX92" s="64"/>
      <c r="KHY92" s="64"/>
      <c r="KHZ92" s="64"/>
      <c r="KIA92" s="64"/>
      <c r="KIB92" s="64"/>
      <c r="KIC92" s="64"/>
      <c r="KID92" s="64"/>
      <c r="KIE92" s="64"/>
      <c r="KIF92" s="64"/>
      <c r="KIG92" s="64"/>
      <c r="KIH92" s="64"/>
      <c r="KII92" s="64"/>
      <c r="KIJ92" s="64"/>
      <c r="KIK92" s="64"/>
      <c r="KIL92" s="64"/>
      <c r="KIM92" s="64"/>
      <c r="KIN92" s="64"/>
      <c r="KIO92" s="64"/>
      <c r="KIP92" s="64"/>
      <c r="KIQ92" s="64"/>
      <c r="KIR92" s="64"/>
      <c r="KIS92" s="64"/>
      <c r="KIT92" s="64"/>
      <c r="KIU92" s="64"/>
      <c r="KIV92" s="64"/>
      <c r="KIW92" s="64"/>
      <c r="KIX92" s="64"/>
      <c r="KIY92" s="64"/>
      <c r="KIZ92" s="64"/>
      <c r="KJA92" s="64"/>
      <c r="KJB92" s="64"/>
      <c r="KJC92" s="64"/>
      <c r="KJD92" s="64"/>
      <c r="KJE92" s="64"/>
      <c r="KJF92" s="64"/>
      <c r="KJG92" s="64"/>
      <c r="KJH92" s="64"/>
      <c r="KJI92" s="64"/>
      <c r="KJJ92" s="64"/>
      <c r="KJK92" s="64"/>
      <c r="KJL92" s="64"/>
      <c r="KJM92" s="64"/>
      <c r="KJN92" s="64"/>
      <c r="KJO92" s="64"/>
      <c r="KJP92" s="64"/>
      <c r="KJQ92" s="64"/>
      <c r="KJR92" s="64"/>
      <c r="KJS92" s="64"/>
      <c r="KJT92" s="64"/>
      <c r="KJU92" s="64"/>
      <c r="KJV92" s="64"/>
      <c r="KJW92" s="64"/>
      <c r="KJX92" s="64"/>
      <c r="KJY92" s="64"/>
      <c r="KJZ92" s="64"/>
      <c r="KKA92" s="64"/>
      <c r="KKB92" s="64"/>
      <c r="KKC92" s="64"/>
      <c r="KKD92" s="64"/>
      <c r="KKE92" s="64"/>
      <c r="KKF92" s="64"/>
      <c r="KKG92" s="64"/>
      <c r="KKH92" s="64"/>
      <c r="KKI92" s="64"/>
      <c r="KKJ92" s="64"/>
      <c r="KKK92" s="64"/>
      <c r="KKL92" s="64"/>
      <c r="KKM92" s="64"/>
      <c r="KKN92" s="64"/>
      <c r="KKO92" s="64"/>
      <c r="KKP92" s="64"/>
      <c r="KKQ92" s="64"/>
      <c r="KKR92" s="64"/>
      <c r="KKS92" s="64"/>
      <c r="KKT92" s="64"/>
      <c r="KKU92" s="64"/>
      <c r="KKV92" s="64"/>
      <c r="KKW92" s="64"/>
      <c r="KKX92" s="64"/>
      <c r="KKY92" s="64"/>
      <c r="KKZ92" s="64"/>
      <c r="KLA92" s="64"/>
      <c r="KLB92" s="64"/>
      <c r="KLC92" s="64"/>
      <c r="KLD92" s="64"/>
      <c r="KLE92" s="64"/>
      <c r="KLF92" s="64"/>
      <c r="KLG92" s="64"/>
      <c r="KLH92" s="64"/>
      <c r="KLI92" s="64"/>
      <c r="KLJ92" s="64"/>
      <c r="KLK92" s="64"/>
      <c r="KLL92" s="64"/>
      <c r="KLM92" s="64"/>
      <c r="KLN92" s="64"/>
      <c r="KLO92" s="64"/>
      <c r="KLP92" s="64"/>
      <c r="KLQ92" s="64"/>
      <c r="KLR92" s="64"/>
      <c r="KLS92" s="64"/>
      <c r="KLT92" s="64"/>
      <c r="KLU92" s="64"/>
      <c r="KLV92" s="64"/>
      <c r="KLW92" s="64"/>
      <c r="KLX92" s="64"/>
      <c r="KLY92" s="64"/>
      <c r="KLZ92" s="64"/>
      <c r="KMA92" s="64"/>
      <c r="KMB92" s="64"/>
      <c r="KMC92" s="64"/>
      <c r="KMD92" s="64"/>
      <c r="KME92" s="64"/>
      <c r="KMF92" s="64"/>
      <c r="KMG92" s="64"/>
      <c r="KMH92" s="64"/>
      <c r="KMI92" s="64"/>
      <c r="KMJ92" s="64"/>
      <c r="KMK92" s="64"/>
      <c r="KML92" s="64"/>
      <c r="KMM92" s="64"/>
      <c r="KMN92" s="64"/>
      <c r="KMO92" s="64"/>
      <c r="KMP92" s="64"/>
      <c r="KMQ92" s="64"/>
      <c r="KMR92" s="64"/>
      <c r="KMS92" s="64"/>
      <c r="KMT92" s="64"/>
      <c r="KMU92" s="64"/>
      <c r="KMV92" s="64"/>
      <c r="KMW92" s="64"/>
      <c r="KMX92" s="64"/>
      <c r="KMY92" s="64"/>
      <c r="KMZ92" s="64"/>
      <c r="KNA92" s="64"/>
      <c r="KNB92" s="64"/>
      <c r="KNC92" s="64"/>
      <c r="KND92" s="64"/>
      <c r="KNE92" s="64"/>
      <c r="KNF92" s="64"/>
      <c r="KNG92" s="64"/>
      <c r="KNH92" s="64"/>
      <c r="KNI92" s="64"/>
      <c r="KNJ92" s="64"/>
      <c r="KNK92" s="64"/>
      <c r="KNL92" s="64"/>
      <c r="KNM92" s="64"/>
      <c r="KNN92" s="64"/>
      <c r="KNO92" s="64"/>
      <c r="KNP92" s="64"/>
      <c r="KNQ92" s="64"/>
      <c r="KNR92" s="64"/>
      <c r="KNS92" s="64"/>
      <c r="KNT92" s="64"/>
      <c r="KNU92" s="64"/>
      <c r="KNV92" s="64"/>
      <c r="KNW92" s="64"/>
      <c r="KNX92" s="64"/>
      <c r="KNY92" s="64"/>
      <c r="KNZ92" s="64"/>
      <c r="KOA92" s="64"/>
      <c r="KOB92" s="64"/>
      <c r="KOC92" s="64"/>
      <c r="KOD92" s="64"/>
      <c r="KOE92" s="64"/>
      <c r="KOF92" s="64"/>
      <c r="KOG92" s="64"/>
      <c r="KOH92" s="64"/>
      <c r="KOI92" s="64"/>
      <c r="KOJ92" s="64"/>
      <c r="KOK92" s="64"/>
      <c r="KOL92" s="64"/>
      <c r="KOM92" s="64"/>
      <c r="KON92" s="64"/>
      <c r="KOO92" s="64"/>
      <c r="KOP92" s="64"/>
      <c r="KOQ92" s="64"/>
      <c r="KOR92" s="64"/>
      <c r="KOS92" s="64"/>
      <c r="KOT92" s="64"/>
      <c r="KOU92" s="64"/>
      <c r="KOV92" s="64"/>
      <c r="KOW92" s="64"/>
      <c r="KOX92" s="64"/>
      <c r="KOY92" s="64"/>
      <c r="KOZ92" s="64"/>
      <c r="KPA92" s="64"/>
      <c r="KPB92" s="64"/>
      <c r="KPC92" s="64"/>
      <c r="KPD92" s="64"/>
      <c r="KPE92" s="64"/>
      <c r="KPF92" s="64"/>
      <c r="KPG92" s="64"/>
      <c r="KPH92" s="64"/>
      <c r="KPI92" s="64"/>
      <c r="KPJ92" s="64"/>
      <c r="KPK92" s="64"/>
      <c r="KPL92" s="64"/>
      <c r="KPM92" s="64"/>
      <c r="KPN92" s="64"/>
      <c r="KPO92" s="64"/>
      <c r="KPP92" s="64"/>
      <c r="KPQ92" s="64"/>
      <c r="KPR92" s="64"/>
      <c r="KPS92" s="64"/>
      <c r="KPT92" s="64"/>
      <c r="KPU92" s="64"/>
      <c r="KPV92" s="64"/>
      <c r="KPW92" s="64"/>
      <c r="KPX92" s="64"/>
      <c r="KPY92" s="64"/>
      <c r="KPZ92" s="64"/>
      <c r="KQA92" s="64"/>
      <c r="KQB92" s="64"/>
      <c r="KQC92" s="64"/>
      <c r="KQD92" s="64"/>
      <c r="KQE92" s="64"/>
      <c r="KQF92" s="64"/>
      <c r="KQG92" s="64"/>
      <c r="KQH92" s="64"/>
      <c r="KQI92" s="64"/>
      <c r="KQJ92" s="64"/>
      <c r="KQK92" s="64"/>
      <c r="KQL92" s="64"/>
      <c r="KQM92" s="64"/>
      <c r="KQN92" s="64"/>
      <c r="KQO92" s="64"/>
      <c r="KQP92" s="64"/>
      <c r="KQQ92" s="64"/>
      <c r="KQR92" s="64"/>
      <c r="KQS92" s="64"/>
      <c r="KQT92" s="64"/>
      <c r="KQU92" s="64"/>
      <c r="KQV92" s="64"/>
      <c r="KQW92" s="64"/>
      <c r="KQX92" s="64"/>
      <c r="KQY92" s="64"/>
      <c r="KQZ92" s="64"/>
      <c r="KRA92" s="64"/>
      <c r="KRB92" s="64"/>
      <c r="KRC92" s="64"/>
      <c r="KRD92" s="64"/>
      <c r="KRE92" s="64"/>
      <c r="KRF92" s="64"/>
      <c r="KRG92" s="64"/>
      <c r="KRH92" s="64"/>
      <c r="KRI92" s="64"/>
      <c r="KRJ92" s="64"/>
      <c r="KRK92" s="64"/>
      <c r="KRL92" s="64"/>
      <c r="KRM92" s="64"/>
      <c r="KRN92" s="64"/>
      <c r="KRO92" s="64"/>
      <c r="KRP92" s="64"/>
      <c r="KRQ92" s="64"/>
      <c r="KRR92" s="64"/>
      <c r="KRS92" s="64"/>
      <c r="KRT92" s="64"/>
      <c r="KRU92" s="64"/>
      <c r="KRV92" s="64"/>
      <c r="KRW92" s="64"/>
      <c r="KRX92" s="64"/>
      <c r="KRY92" s="64"/>
      <c r="KRZ92" s="64"/>
      <c r="KSA92" s="64"/>
      <c r="KSB92" s="64"/>
      <c r="KSC92" s="64"/>
      <c r="KSD92" s="64"/>
      <c r="KSE92" s="64"/>
      <c r="KSF92" s="64"/>
      <c r="KSG92" s="64"/>
      <c r="KSH92" s="64"/>
      <c r="KSI92" s="64"/>
      <c r="KSJ92" s="64"/>
      <c r="KSK92" s="64"/>
      <c r="KSL92" s="64"/>
      <c r="KSM92" s="64"/>
      <c r="KSN92" s="64"/>
      <c r="KSO92" s="64"/>
      <c r="KSP92" s="64"/>
      <c r="KSQ92" s="64"/>
      <c r="KSR92" s="64"/>
      <c r="KSS92" s="64"/>
      <c r="KST92" s="64"/>
      <c r="KSU92" s="64"/>
      <c r="KSV92" s="64"/>
      <c r="KSW92" s="64"/>
      <c r="KSX92" s="64"/>
      <c r="KSY92" s="64"/>
      <c r="KSZ92" s="64"/>
      <c r="KTA92" s="64"/>
      <c r="KTB92" s="64"/>
      <c r="KTC92" s="64"/>
      <c r="KTD92" s="64"/>
      <c r="KTE92" s="64"/>
      <c r="KTF92" s="64"/>
      <c r="KTG92" s="64"/>
      <c r="KTH92" s="64"/>
      <c r="KTI92" s="64"/>
      <c r="KTJ92" s="64"/>
      <c r="KTK92" s="64"/>
      <c r="KTL92" s="64"/>
      <c r="KTM92" s="64"/>
      <c r="KTN92" s="64"/>
      <c r="KTO92" s="64"/>
      <c r="KTP92" s="64"/>
      <c r="KTQ92" s="64"/>
      <c r="KTR92" s="64"/>
      <c r="KTS92" s="64"/>
      <c r="KTT92" s="64"/>
      <c r="KTU92" s="64"/>
      <c r="KTV92" s="64"/>
      <c r="KTW92" s="64"/>
      <c r="KTX92" s="64"/>
      <c r="KTY92" s="64"/>
      <c r="KTZ92" s="64"/>
      <c r="KUA92" s="64"/>
      <c r="KUB92" s="64"/>
      <c r="KUC92" s="64"/>
      <c r="KUD92" s="64"/>
      <c r="KUE92" s="64"/>
      <c r="KUF92" s="64"/>
      <c r="KUG92" s="64"/>
      <c r="KUH92" s="64"/>
      <c r="KUI92" s="64"/>
      <c r="KUJ92" s="64"/>
      <c r="KUK92" s="64"/>
      <c r="KUL92" s="64"/>
      <c r="KUM92" s="64"/>
      <c r="KUN92" s="64"/>
      <c r="KUO92" s="64"/>
      <c r="KUP92" s="64"/>
      <c r="KUQ92" s="64"/>
      <c r="KUR92" s="64"/>
      <c r="KUS92" s="64"/>
      <c r="KUT92" s="64"/>
      <c r="KUU92" s="64"/>
      <c r="KUV92" s="64"/>
      <c r="KUW92" s="64"/>
      <c r="KUX92" s="64"/>
      <c r="KUY92" s="64"/>
      <c r="KUZ92" s="64"/>
      <c r="KVA92" s="64"/>
      <c r="KVB92" s="64"/>
      <c r="KVC92" s="64"/>
      <c r="KVD92" s="64"/>
      <c r="KVE92" s="64"/>
      <c r="KVF92" s="64"/>
      <c r="KVG92" s="64"/>
      <c r="KVH92" s="64"/>
      <c r="KVI92" s="64"/>
      <c r="KVJ92" s="64"/>
      <c r="KVK92" s="64"/>
      <c r="KVL92" s="64"/>
      <c r="KVM92" s="64"/>
      <c r="KVN92" s="64"/>
      <c r="KVO92" s="64"/>
      <c r="KVP92" s="64"/>
      <c r="KVQ92" s="64"/>
      <c r="KVR92" s="64"/>
      <c r="KVS92" s="64"/>
      <c r="KVT92" s="64"/>
      <c r="KVU92" s="64"/>
      <c r="KVV92" s="64"/>
      <c r="KVW92" s="64"/>
      <c r="KVX92" s="64"/>
      <c r="KVY92" s="64"/>
      <c r="KVZ92" s="64"/>
      <c r="KWA92" s="64"/>
      <c r="KWB92" s="64"/>
      <c r="KWC92" s="64"/>
      <c r="KWD92" s="64"/>
      <c r="KWE92" s="64"/>
      <c r="KWF92" s="64"/>
      <c r="KWG92" s="64"/>
      <c r="KWH92" s="64"/>
      <c r="KWI92" s="64"/>
      <c r="KWJ92" s="64"/>
      <c r="KWK92" s="64"/>
      <c r="KWL92" s="64"/>
      <c r="KWM92" s="64"/>
      <c r="KWN92" s="64"/>
      <c r="KWO92" s="64"/>
      <c r="KWP92" s="64"/>
      <c r="KWQ92" s="64"/>
      <c r="KWR92" s="64"/>
      <c r="KWS92" s="64"/>
      <c r="KWT92" s="64"/>
      <c r="KWU92" s="64"/>
      <c r="KWV92" s="64"/>
      <c r="KWW92" s="64"/>
      <c r="KWX92" s="64"/>
      <c r="KWY92" s="64"/>
      <c r="KWZ92" s="64"/>
      <c r="KXA92" s="64"/>
      <c r="KXB92" s="64"/>
      <c r="KXC92" s="64"/>
      <c r="KXD92" s="64"/>
      <c r="KXE92" s="64"/>
      <c r="KXF92" s="64"/>
      <c r="KXG92" s="64"/>
      <c r="KXH92" s="64"/>
      <c r="KXI92" s="64"/>
      <c r="KXJ92" s="64"/>
      <c r="KXK92" s="64"/>
      <c r="KXL92" s="64"/>
      <c r="KXM92" s="64"/>
      <c r="KXN92" s="64"/>
      <c r="KXO92" s="64"/>
      <c r="KXP92" s="64"/>
      <c r="KXQ92" s="64"/>
      <c r="KXR92" s="64"/>
      <c r="KXS92" s="64"/>
      <c r="KXT92" s="64"/>
      <c r="KXU92" s="64"/>
      <c r="KXV92" s="64"/>
      <c r="KXW92" s="64"/>
      <c r="KXX92" s="64"/>
      <c r="KXY92" s="64"/>
      <c r="KXZ92" s="64"/>
      <c r="KYA92" s="64"/>
      <c r="KYB92" s="64"/>
      <c r="KYC92" s="64"/>
      <c r="KYD92" s="64"/>
      <c r="KYE92" s="64"/>
      <c r="KYF92" s="64"/>
      <c r="KYG92" s="64"/>
      <c r="KYH92" s="64"/>
      <c r="KYI92" s="64"/>
      <c r="KYJ92" s="64"/>
      <c r="KYK92" s="64"/>
      <c r="KYL92" s="64"/>
      <c r="KYM92" s="64"/>
      <c r="KYN92" s="64"/>
      <c r="KYO92" s="64"/>
      <c r="KYP92" s="64"/>
      <c r="KYQ92" s="64"/>
      <c r="KYR92" s="64"/>
      <c r="KYS92" s="64"/>
      <c r="KYT92" s="64"/>
      <c r="KYU92" s="64"/>
      <c r="KYV92" s="64"/>
      <c r="KYW92" s="64"/>
      <c r="KYX92" s="64"/>
      <c r="KYY92" s="64"/>
      <c r="KYZ92" s="64"/>
      <c r="KZA92" s="64"/>
      <c r="KZB92" s="64"/>
      <c r="KZC92" s="64"/>
      <c r="KZD92" s="64"/>
      <c r="KZE92" s="64"/>
      <c r="KZF92" s="64"/>
      <c r="KZG92" s="64"/>
      <c r="KZH92" s="64"/>
      <c r="KZI92" s="64"/>
      <c r="KZJ92" s="64"/>
      <c r="KZK92" s="64"/>
      <c r="KZL92" s="64"/>
      <c r="KZM92" s="64"/>
      <c r="KZN92" s="64"/>
      <c r="KZO92" s="64"/>
      <c r="KZP92" s="64"/>
      <c r="KZQ92" s="64"/>
      <c r="KZR92" s="64"/>
      <c r="KZS92" s="64"/>
      <c r="KZT92" s="64"/>
      <c r="KZU92" s="64"/>
      <c r="KZV92" s="64"/>
      <c r="KZW92" s="64"/>
      <c r="KZX92" s="64"/>
      <c r="KZY92" s="64"/>
      <c r="KZZ92" s="64"/>
      <c r="LAA92" s="64"/>
      <c r="LAB92" s="64"/>
      <c r="LAC92" s="64"/>
      <c r="LAD92" s="64"/>
      <c r="LAE92" s="64"/>
      <c r="LAF92" s="64"/>
      <c r="LAG92" s="64"/>
      <c r="LAH92" s="64"/>
      <c r="LAI92" s="64"/>
      <c r="LAJ92" s="64"/>
      <c r="LAK92" s="64"/>
      <c r="LAL92" s="64"/>
      <c r="LAM92" s="64"/>
      <c r="LAN92" s="64"/>
      <c r="LAO92" s="64"/>
      <c r="LAP92" s="64"/>
      <c r="LAQ92" s="64"/>
      <c r="LAR92" s="64"/>
      <c r="LAS92" s="64"/>
      <c r="LAT92" s="64"/>
      <c r="LAU92" s="64"/>
      <c r="LAV92" s="64"/>
      <c r="LAW92" s="64"/>
      <c r="LAX92" s="64"/>
      <c r="LAY92" s="64"/>
      <c r="LAZ92" s="64"/>
      <c r="LBA92" s="64"/>
      <c r="LBB92" s="64"/>
      <c r="LBC92" s="64"/>
      <c r="LBD92" s="64"/>
      <c r="LBE92" s="64"/>
      <c r="LBF92" s="64"/>
      <c r="LBG92" s="64"/>
      <c r="LBH92" s="64"/>
      <c r="LBI92" s="64"/>
      <c r="LBJ92" s="64"/>
      <c r="LBK92" s="64"/>
      <c r="LBL92" s="64"/>
      <c r="LBM92" s="64"/>
      <c r="LBN92" s="64"/>
      <c r="LBO92" s="64"/>
      <c r="LBP92" s="64"/>
      <c r="LBQ92" s="64"/>
      <c r="LBR92" s="64"/>
      <c r="LBS92" s="64"/>
      <c r="LBT92" s="64"/>
      <c r="LBU92" s="64"/>
      <c r="LBV92" s="64"/>
      <c r="LBW92" s="64"/>
      <c r="LBX92" s="64"/>
      <c r="LBY92" s="64"/>
      <c r="LBZ92" s="64"/>
      <c r="LCA92" s="64"/>
      <c r="LCB92" s="64"/>
      <c r="LCC92" s="64"/>
      <c r="LCD92" s="64"/>
      <c r="LCE92" s="64"/>
      <c r="LCF92" s="64"/>
      <c r="LCG92" s="64"/>
      <c r="LCH92" s="64"/>
      <c r="LCI92" s="64"/>
      <c r="LCJ92" s="64"/>
      <c r="LCK92" s="64"/>
      <c r="LCL92" s="64"/>
      <c r="LCM92" s="64"/>
      <c r="LCN92" s="64"/>
      <c r="LCO92" s="64"/>
      <c r="LCP92" s="64"/>
      <c r="LCQ92" s="64"/>
      <c r="LCR92" s="64"/>
      <c r="LCS92" s="64"/>
      <c r="LCT92" s="64"/>
      <c r="LCU92" s="64"/>
      <c r="LCV92" s="64"/>
      <c r="LCW92" s="64"/>
      <c r="LCX92" s="64"/>
      <c r="LCY92" s="64"/>
      <c r="LCZ92" s="64"/>
      <c r="LDA92" s="64"/>
      <c r="LDB92" s="64"/>
      <c r="LDC92" s="64"/>
      <c r="LDD92" s="64"/>
      <c r="LDE92" s="64"/>
      <c r="LDF92" s="64"/>
      <c r="LDG92" s="64"/>
      <c r="LDH92" s="64"/>
      <c r="LDI92" s="64"/>
      <c r="LDJ92" s="64"/>
      <c r="LDK92" s="64"/>
      <c r="LDL92" s="64"/>
      <c r="LDM92" s="64"/>
      <c r="LDN92" s="64"/>
      <c r="LDO92" s="64"/>
      <c r="LDP92" s="64"/>
      <c r="LDQ92" s="64"/>
      <c r="LDR92" s="64"/>
      <c r="LDS92" s="64"/>
      <c r="LDT92" s="64"/>
      <c r="LDU92" s="64"/>
      <c r="LDV92" s="64"/>
      <c r="LDW92" s="64"/>
      <c r="LDX92" s="64"/>
      <c r="LDY92" s="64"/>
      <c r="LDZ92" s="64"/>
      <c r="LEA92" s="64"/>
      <c r="LEB92" s="64"/>
      <c r="LEC92" s="64"/>
      <c r="LED92" s="64"/>
      <c r="LEE92" s="64"/>
      <c r="LEF92" s="64"/>
      <c r="LEG92" s="64"/>
      <c r="LEH92" s="64"/>
      <c r="LEI92" s="64"/>
      <c r="LEJ92" s="64"/>
      <c r="LEK92" s="64"/>
      <c r="LEL92" s="64"/>
      <c r="LEM92" s="64"/>
      <c r="LEN92" s="64"/>
      <c r="LEO92" s="64"/>
      <c r="LEP92" s="64"/>
      <c r="LEQ92" s="64"/>
      <c r="LER92" s="64"/>
      <c r="LES92" s="64"/>
      <c r="LET92" s="64"/>
      <c r="LEU92" s="64"/>
      <c r="LEV92" s="64"/>
      <c r="LEW92" s="64"/>
      <c r="LEX92" s="64"/>
      <c r="LEY92" s="64"/>
      <c r="LEZ92" s="64"/>
      <c r="LFA92" s="64"/>
      <c r="LFB92" s="64"/>
      <c r="LFC92" s="64"/>
      <c r="LFD92" s="64"/>
      <c r="LFE92" s="64"/>
      <c r="LFF92" s="64"/>
      <c r="LFG92" s="64"/>
      <c r="LFH92" s="64"/>
      <c r="LFI92" s="64"/>
      <c r="LFJ92" s="64"/>
      <c r="LFK92" s="64"/>
      <c r="LFL92" s="64"/>
      <c r="LFM92" s="64"/>
      <c r="LFN92" s="64"/>
      <c r="LFO92" s="64"/>
      <c r="LFP92" s="64"/>
      <c r="LFQ92" s="64"/>
      <c r="LFR92" s="64"/>
      <c r="LFS92" s="64"/>
      <c r="LFT92" s="64"/>
      <c r="LFU92" s="64"/>
      <c r="LFV92" s="64"/>
      <c r="LFW92" s="64"/>
      <c r="LFX92" s="64"/>
      <c r="LFY92" s="64"/>
      <c r="LFZ92" s="64"/>
      <c r="LGA92" s="64"/>
      <c r="LGB92" s="64"/>
      <c r="LGC92" s="64"/>
      <c r="LGD92" s="64"/>
      <c r="LGE92" s="64"/>
      <c r="LGF92" s="64"/>
      <c r="LGG92" s="64"/>
      <c r="LGH92" s="64"/>
      <c r="LGI92" s="64"/>
      <c r="LGJ92" s="64"/>
      <c r="LGK92" s="64"/>
      <c r="LGL92" s="64"/>
      <c r="LGM92" s="64"/>
      <c r="LGN92" s="64"/>
      <c r="LGO92" s="64"/>
      <c r="LGP92" s="64"/>
      <c r="LGQ92" s="64"/>
      <c r="LGR92" s="64"/>
      <c r="LGS92" s="64"/>
      <c r="LGT92" s="64"/>
      <c r="LGU92" s="64"/>
      <c r="LGV92" s="64"/>
      <c r="LGW92" s="64"/>
      <c r="LGX92" s="64"/>
      <c r="LGY92" s="64"/>
      <c r="LGZ92" s="64"/>
      <c r="LHA92" s="64"/>
      <c r="LHB92" s="64"/>
      <c r="LHC92" s="64"/>
      <c r="LHD92" s="64"/>
      <c r="LHE92" s="64"/>
      <c r="LHF92" s="64"/>
      <c r="LHG92" s="64"/>
      <c r="LHH92" s="64"/>
      <c r="LHI92" s="64"/>
      <c r="LHJ92" s="64"/>
      <c r="LHK92" s="64"/>
      <c r="LHL92" s="64"/>
      <c r="LHM92" s="64"/>
      <c r="LHN92" s="64"/>
      <c r="LHO92" s="64"/>
      <c r="LHP92" s="64"/>
      <c r="LHQ92" s="64"/>
      <c r="LHR92" s="64"/>
      <c r="LHS92" s="64"/>
      <c r="LHT92" s="64"/>
      <c r="LHU92" s="64"/>
      <c r="LHV92" s="64"/>
      <c r="LHW92" s="64"/>
      <c r="LHX92" s="64"/>
      <c r="LHY92" s="64"/>
      <c r="LHZ92" s="64"/>
      <c r="LIA92" s="64"/>
      <c r="LIB92" s="64"/>
      <c r="LIC92" s="64"/>
      <c r="LID92" s="64"/>
      <c r="LIE92" s="64"/>
      <c r="LIF92" s="64"/>
      <c r="LIG92" s="64"/>
      <c r="LIH92" s="64"/>
      <c r="LII92" s="64"/>
      <c r="LIJ92" s="64"/>
      <c r="LIK92" s="64"/>
      <c r="LIL92" s="64"/>
      <c r="LIM92" s="64"/>
      <c r="LIN92" s="64"/>
      <c r="LIO92" s="64"/>
      <c r="LIP92" s="64"/>
      <c r="LIQ92" s="64"/>
      <c r="LIR92" s="64"/>
      <c r="LIS92" s="64"/>
      <c r="LIT92" s="64"/>
      <c r="LIU92" s="64"/>
      <c r="LIV92" s="64"/>
      <c r="LIW92" s="64"/>
      <c r="LIX92" s="64"/>
      <c r="LIY92" s="64"/>
      <c r="LIZ92" s="64"/>
      <c r="LJA92" s="64"/>
      <c r="LJB92" s="64"/>
      <c r="LJC92" s="64"/>
      <c r="LJD92" s="64"/>
      <c r="LJE92" s="64"/>
      <c r="LJF92" s="64"/>
      <c r="LJG92" s="64"/>
      <c r="LJH92" s="64"/>
      <c r="LJI92" s="64"/>
      <c r="LJJ92" s="64"/>
      <c r="LJK92" s="64"/>
      <c r="LJL92" s="64"/>
      <c r="LJM92" s="64"/>
      <c r="LJN92" s="64"/>
      <c r="LJO92" s="64"/>
      <c r="LJP92" s="64"/>
      <c r="LJQ92" s="64"/>
      <c r="LJR92" s="64"/>
      <c r="LJS92" s="64"/>
      <c r="LJT92" s="64"/>
      <c r="LJU92" s="64"/>
      <c r="LJV92" s="64"/>
      <c r="LJW92" s="64"/>
      <c r="LJX92" s="64"/>
      <c r="LJY92" s="64"/>
      <c r="LJZ92" s="64"/>
      <c r="LKA92" s="64"/>
      <c r="LKB92" s="64"/>
      <c r="LKC92" s="64"/>
      <c r="LKD92" s="64"/>
      <c r="LKE92" s="64"/>
      <c r="LKF92" s="64"/>
      <c r="LKG92" s="64"/>
      <c r="LKH92" s="64"/>
      <c r="LKI92" s="64"/>
      <c r="LKJ92" s="64"/>
      <c r="LKK92" s="64"/>
      <c r="LKL92" s="64"/>
      <c r="LKM92" s="64"/>
      <c r="LKN92" s="64"/>
      <c r="LKO92" s="64"/>
      <c r="LKP92" s="64"/>
      <c r="LKQ92" s="64"/>
      <c r="LKR92" s="64"/>
      <c r="LKS92" s="64"/>
      <c r="LKT92" s="64"/>
      <c r="LKU92" s="64"/>
      <c r="LKV92" s="64"/>
      <c r="LKW92" s="64"/>
      <c r="LKX92" s="64"/>
      <c r="LKY92" s="64"/>
      <c r="LKZ92" s="64"/>
      <c r="LLA92" s="64"/>
      <c r="LLB92" s="64"/>
      <c r="LLC92" s="64"/>
      <c r="LLD92" s="64"/>
      <c r="LLE92" s="64"/>
      <c r="LLF92" s="64"/>
      <c r="LLG92" s="64"/>
      <c r="LLH92" s="64"/>
      <c r="LLI92" s="64"/>
      <c r="LLJ92" s="64"/>
      <c r="LLK92" s="64"/>
      <c r="LLL92" s="64"/>
      <c r="LLM92" s="64"/>
      <c r="LLN92" s="64"/>
      <c r="LLO92" s="64"/>
      <c r="LLP92" s="64"/>
      <c r="LLQ92" s="64"/>
      <c r="LLR92" s="64"/>
      <c r="LLS92" s="64"/>
      <c r="LLT92" s="64"/>
      <c r="LLU92" s="64"/>
      <c r="LLV92" s="64"/>
      <c r="LLW92" s="64"/>
      <c r="LLX92" s="64"/>
      <c r="LLY92" s="64"/>
      <c r="LLZ92" s="64"/>
      <c r="LMA92" s="64"/>
      <c r="LMB92" s="64"/>
      <c r="LMC92" s="64"/>
      <c r="LMD92" s="64"/>
      <c r="LME92" s="64"/>
      <c r="LMF92" s="64"/>
      <c r="LMG92" s="64"/>
      <c r="LMH92" s="64"/>
      <c r="LMI92" s="64"/>
      <c r="LMJ92" s="64"/>
      <c r="LMK92" s="64"/>
      <c r="LML92" s="64"/>
      <c r="LMM92" s="64"/>
      <c r="LMN92" s="64"/>
      <c r="LMO92" s="64"/>
      <c r="LMP92" s="64"/>
      <c r="LMQ92" s="64"/>
      <c r="LMR92" s="64"/>
      <c r="LMS92" s="64"/>
      <c r="LMT92" s="64"/>
      <c r="LMU92" s="64"/>
      <c r="LMV92" s="64"/>
      <c r="LMW92" s="64"/>
      <c r="LMX92" s="64"/>
      <c r="LMY92" s="64"/>
      <c r="LMZ92" s="64"/>
      <c r="LNA92" s="64"/>
      <c r="LNB92" s="64"/>
      <c r="LNC92" s="64"/>
      <c r="LND92" s="64"/>
      <c r="LNE92" s="64"/>
      <c r="LNF92" s="64"/>
      <c r="LNG92" s="64"/>
      <c r="LNH92" s="64"/>
      <c r="LNI92" s="64"/>
      <c r="LNJ92" s="64"/>
      <c r="LNK92" s="64"/>
      <c r="LNL92" s="64"/>
      <c r="LNM92" s="64"/>
      <c r="LNN92" s="64"/>
      <c r="LNO92" s="64"/>
      <c r="LNP92" s="64"/>
      <c r="LNQ92" s="64"/>
      <c r="LNR92" s="64"/>
      <c r="LNS92" s="64"/>
      <c r="LNT92" s="64"/>
      <c r="LNU92" s="64"/>
      <c r="LNV92" s="64"/>
      <c r="LNW92" s="64"/>
      <c r="LNX92" s="64"/>
      <c r="LNY92" s="64"/>
      <c r="LNZ92" s="64"/>
      <c r="LOA92" s="64"/>
      <c r="LOB92" s="64"/>
      <c r="LOC92" s="64"/>
      <c r="LOD92" s="64"/>
      <c r="LOE92" s="64"/>
      <c r="LOF92" s="64"/>
      <c r="LOG92" s="64"/>
      <c r="LOH92" s="64"/>
      <c r="LOI92" s="64"/>
      <c r="LOJ92" s="64"/>
      <c r="LOK92" s="64"/>
      <c r="LOL92" s="64"/>
      <c r="LOM92" s="64"/>
      <c r="LON92" s="64"/>
      <c r="LOO92" s="64"/>
      <c r="LOP92" s="64"/>
      <c r="LOQ92" s="64"/>
      <c r="LOR92" s="64"/>
      <c r="LOS92" s="64"/>
      <c r="LOT92" s="64"/>
      <c r="LOU92" s="64"/>
      <c r="LOV92" s="64"/>
      <c r="LOW92" s="64"/>
      <c r="LOX92" s="64"/>
      <c r="LOY92" s="64"/>
      <c r="LOZ92" s="64"/>
      <c r="LPA92" s="64"/>
      <c r="LPB92" s="64"/>
      <c r="LPC92" s="64"/>
      <c r="LPD92" s="64"/>
      <c r="LPE92" s="64"/>
      <c r="LPF92" s="64"/>
      <c r="LPG92" s="64"/>
      <c r="LPH92" s="64"/>
      <c r="LPI92" s="64"/>
      <c r="LPJ92" s="64"/>
      <c r="LPK92" s="64"/>
      <c r="LPL92" s="64"/>
      <c r="LPM92" s="64"/>
      <c r="LPN92" s="64"/>
      <c r="LPO92" s="64"/>
      <c r="LPP92" s="64"/>
      <c r="LPQ92" s="64"/>
      <c r="LPR92" s="64"/>
      <c r="LPS92" s="64"/>
      <c r="LPT92" s="64"/>
      <c r="LPU92" s="64"/>
      <c r="LPV92" s="64"/>
      <c r="LPW92" s="64"/>
      <c r="LPX92" s="64"/>
      <c r="LPY92" s="64"/>
      <c r="LPZ92" s="64"/>
      <c r="LQA92" s="64"/>
      <c r="LQB92" s="64"/>
      <c r="LQC92" s="64"/>
      <c r="LQD92" s="64"/>
      <c r="LQE92" s="64"/>
      <c r="LQF92" s="64"/>
      <c r="LQG92" s="64"/>
      <c r="LQH92" s="64"/>
      <c r="LQI92" s="64"/>
      <c r="LQJ92" s="64"/>
      <c r="LQK92" s="64"/>
      <c r="LQL92" s="64"/>
      <c r="LQM92" s="64"/>
      <c r="LQN92" s="64"/>
      <c r="LQO92" s="64"/>
      <c r="LQP92" s="64"/>
      <c r="LQQ92" s="64"/>
      <c r="LQR92" s="64"/>
      <c r="LQS92" s="64"/>
      <c r="LQT92" s="64"/>
      <c r="LQU92" s="64"/>
      <c r="LQV92" s="64"/>
      <c r="LQW92" s="64"/>
      <c r="LQX92" s="64"/>
      <c r="LQY92" s="64"/>
      <c r="LQZ92" s="64"/>
      <c r="LRA92" s="64"/>
      <c r="LRB92" s="64"/>
      <c r="LRC92" s="64"/>
      <c r="LRD92" s="64"/>
      <c r="LRE92" s="64"/>
      <c r="LRF92" s="64"/>
      <c r="LRG92" s="64"/>
      <c r="LRH92" s="64"/>
      <c r="LRI92" s="64"/>
      <c r="LRJ92" s="64"/>
      <c r="LRK92" s="64"/>
      <c r="LRL92" s="64"/>
      <c r="LRM92" s="64"/>
      <c r="LRN92" s="64"/>
      <c r="LRO92" s="64"/>
      <c r="LRP92" s="64"/>
      <c r="LRQ92" s="64"/>
      <c r="LRR92" s="64"/>
      <c r="LRS92" s="64"/>
      <c r="LRT92" s="64"/>
      <c r="LRU92" s="64"/>
      <c r="LRV92" s="64"/>
      <c r="LRW92" s="64"/>
      <c r="LRX92" s="64"/>
      <c r="LRY92" s="64"/>
      <c r="LRZ92" s="64"/>
      <c r="LSA92" s="64"/>
      <c r="LSB92" s="64"/>
      <c r="LSC92" s="64"/>
      <c r="LSD92" s="64"/>
      <c r="LSE92" s="64"/>
      <c r="LSF92" s="64"/>
      <c r="LSG92" s="64"/>
      <c r="LSH92" s="64"/>
      <c r="LSI92" s="64"/>
      <c r="LSJ92" s="64"/>
      <c r="LSK92" s="64"/>
      <c r="LSL92" s="64"/>
      <c r="LSM92" s="64"/>
      <c r="LSN92" s="64"/>
      <c r="LSO92" s="64"/>
      <c r="LSP92" s="64"/>
      <c r="LSQ92" s="64"/>
      <c r="LSR92" s="64"/>
      <c r="LSS92" s="64"/>
      <c r="LST92" s="64"/>
      <c r="LSU92" s="64"/>
      <c r="LSV92" s="64"/>
      <c r="LSW92" s="64"/>
      <c r="LSX92" s="64"/>
      <c r="LSY92" s="64"/>
      <c r="LSZ92" s="64"/>
      <c r="LTA92" s="64"/>
      <c r="LTB92" s="64"/>
      <c r="LTC92" s="64"/>
      <c r="LTD92" s="64"/>
      <c r="LTE92" s="64"/>
      <c r="LTF92" s="64"/>
      <c r="LTG92" s="64"/>
      <c r="LTH92" s="64"/>
      <c r="LTI92" s="64"/>
      <c r="LTJ92" s="64"/>
      <c r="LTK92" s="64"/>
      <c r="LTL92" s="64"/>
      <c r="LTM92" s="64"/>
      <c r="LTN92" s="64"/>
      <c r="LTO92" s="64"/>
      <c r="LTP92" s="64"/>
      <c r="LTQ92" s="64"/>
      <c r="LTR92" s="64"/>
      <c r="LTS92" s="64"/>
      <c r="LTT92" s="64"/>
      <c r="LTU92" s="64"/>
      <c r="LTV92" s="64"/>
      <c r="LTW92" s="64"/>
      <c r="LTX92" s="64"/>
      <c r="LTY92" s="64"/>
      <c r="LTZ92" s="64"/>
      <c r="LUA92" s="64"/>
      <c r="LUB92" s="64"/>
      <c r="LUC92" s="64"/>
      <c r="LUD92" s="64"/>
      <c r="LUE92" s="64"/>
      <c r="LUF92" s="64"/>
      <c r="LUG92" s="64"/>
      <c r="LUH92" s="64"/>
      <c r="LUI92" s="64"/>
      <c r="LUJ92" s="64"/>
      <c r="LUK92" s="64"/>
      <c r="LUL92" s="64"/>
      <c r="LUM92" s="64"/>
      <c r="LUN92" s="64"/>
      <c r="LUO92" s="64"/>
      <c r="LUP92" s="64"/>
      <c r="LUQ92" s="64"/>
      <c r="LUR92" s="64"/>
      <c r="LUS92" s="64"/>
      <c r="LUT92" s="64"/>
      <c r="LUU92" s="64"/>
      <c r="LUV92" s="64"/>
      <c r="LUW92" s="64"/>
      <c r="LUX92" s="64"/>
      <c r="LUY92" s="64"/>
      <c r="LUZ92" s="64"/>
      <c r="LVA92" s="64"/>
      <c r="LVB92" s="64"/>
      <c r="LVC92" s="64"/>
      <c r="LVD92" s="64"/>
      <c r="LVE92" s="64"/>
      <c r="LVF92" s="64"/>
      <c r="LVG92" s="64"/>
      <c r="LVH92" s="64"/>
      <c r="LVI92" s="64"/>
      <c r="LVJ92" s="64"/>
      <c r="LVK92" s="64"/>
      <c r="LVL92" s="64"/>
      <c r="LVM92" s="64"/>
      <c r="LVN92" s="64"/>
      <c r="LVO92" s="64"/>
      <c r="LVP92" s="64"/>
      <c r="LVQ92" s="64"/>
      <c r="LVR92" s="64"/>
      <c r="LVS92" s="64"/>
      <c r="LVT92" s="64"/>
      <c r="LVU92" s="64"/>
      <c r="LVV92" s="64"/>
      <c r="LVW92" s="64"/>
      <c r="LVX92" s="64"/>
      <c r="LVY92" s="64"/>
      <c r="LVZ92" s="64"/>
      <c r="LWA92" s="64"/>
      <c r="LWB92" s="64"/>
      <c r="LWC92" s="64"/>
      <c r="LWD92" s="64"/>
      <c r="LWE92" s="64"/>
      <c r="LWF92" s="64"/>
      <c r="LWG92" s="64"/>
      <c r="LWH92" s="64"/>
      <c r="LWI92" s="64"/>
      <c r="LWJ92" s="64"/>
      <c r="LWK92" s="64"/>
      <c r="LWL92" s="64"/>
      <c r="LWM92" s="64"/>
      <c r="LWN92" s="64"/>
      <c r="LWO92" s="64"/>
      <c r="LWP92" s="64"/>
      <c r="LWQ92" s="64"/>
      <c r="LWR92" s="64"/>
      <c r="LWS92" s="64"/>
      <c r="LWT92" s="64"/>
      <c r="LWU92" s="64"/>
      <c r="LWV92" s="64"/>
      <c r="LWW92" s="64"/>
      <c r="LWX92" s="64"/>
      <c r="LWY92" s="64"/>
      <c r="LWZ92" s="64"/>
      <c r="LXA92" s="64"/>
      <c r="LXB92" s="64"/>
      <c r="LXC92" s="64"/>
      <c r="LXD92" s="64"/>
      <c r="LXE92" s="64"/>
      <c r="LXF92" s="64"/>
      <c r="LXG92" s="64"/>
      <c r="LXH92" s="64"/>
      <c r="LXI92" s="64"/>
      <c r="LXJ92" s="64"/>
      <c r="LXK92" s="64"/>
      <c r="LXL92" s="64"/>
      <c r="LXM92" s="64"/>
      <c r="LXN92" s="64"/>
      <c r="LXO92" s="64"/>
      <c r="LXP92" s="64"/>
      <c r="LXQ92" s="64"/>
      <c r="LXR92" s="64"/>
      <c r="LXS92" s="64"/>
      <c r="LXT92" s="64"/>
      <c r="LXU92" s="64"/>
      <c r="LXV92" s="64"/>
      <c r="LXW92" s="64"/>
      <c r="LXX92" s="64"/>
      <c r="LXY92" s="64"/>
      <c r="LXZ92" s="64"/>
      <c r="LYA92" s="64"/>
      <c r="LYB92" s="64"/>
      <c r="LYC92" s="64"/>
      <c r="LYD92" s="64"/>
      <c r="LYE92" s="64"/>
      <c r="LYF92" s="64"/>
      <c r="LYG92" s="64"/>
      <c r="LYH92" s="64"/>
      <c r="LYI92" s="64"/>
      <c r="LYJ92" s="64"/>
      <c r="LYK92" s="64"/>
      <c r="LYL92" s="64"/>
      <c r="LYM92" s="64"/>
      <c r="LYN92" s="64"/>
      <c r="LYO92" s="64"/>
      <c r="LYP92" s="64"/>
      <c r="LYQ92" s="64"/>
      <c r="LYR92" s="64"/>
      <c r="LYS92" s="64"/>
      <c r="LYT92" s="64"/>
      <c r="LYU92" s="64"/>
      <c r="LYV92" s="64"/>
      <c r="LYW92" s="64"/>
      <c r="LYX92" s="64"/>
      <c r="LYY92" s="64"/>
      <c r="LYZ92" s="64"/>
      <c r="LZA92" s="64"/>
      <c r="LZB92" s="64"/>
      <c r="LZC92" s="64"/>
      <c r="LZD92" s="64"/>
      <c r="LZE92" s="64"/>
      <c r="LZF92" s="64"/>
      <c r="LZG92" s="64"/>
      <c r="LZH92" s="64"/>
      <c r="LZI92" s="64"/>
      <c r="LZJ92" s="64"/>
      <c r="LZK92" s="64"/>
      <c r="LZL92" s="64"/>
      <c r="LZM92" s="64"/>
      <c r="LZN92" s="64"/>
      <c r="LZO92" s="64"/>
      <c r="LZP92" s="64"/>
      <c r="LZQ92" s="64"/>
      <c r="LZR92" s="64"/>
      <c r="LZS92" s="64"/>
      <c r="LZT92" s="64"/>
      <c r="LZU92" s="64"/>
      <c r="LZV92" s="64"/>
      <c r="LZW92" s="64"/>
      <c r="LZX92" s="64"/>
      <c r="LZY92" s="64"/>
      <c r="LZZ92" s="64"/>
      <c r="MAA92" s="64"/>
      <c r="MAB92" s="64"/>
      <c r="MAC92" s="64"/>
      <c r="MAD92" s="64"/>
      <c r="MAE92" s="64"/>
      <c r="MAF92" s="64"/>
      <c r="MAG92" s="64"/>
      <c r="MAH92" s="64"/>
      <c r="MAI92" s="64"/>
      <c r="MAJ92" s="64"/>
      <c r="MAK92" s="64"/>
      <c r="MAL92" s="64"/>
      <c r="MAM92" s="64"/>
      <c r="MAN92" s="64"/>
      <c r="MAO92" s="64"/>
      <c r="MAP92" s="64"/>
      <c r="MAQ92" s="64"/>
      <c r="MAR92" s="64"/>
      <c r="MAS92" s="64"/>
      <c r="MAT92" s="64"/>
      <c r="MAU92" s="64"/>
      <c r="MAV92" s="64"/>
      <c r="MAW92" s="64"/>
      <c r="MAX92" s="64"/>
      <c r="MAY92" s="64"/>
      <c r="MAZ92" s="64"/>
      <c r="MBA92" s="64"/>
      <c r="MBB92" s="64"/>
      <c r="MBC92" s="64"/>
      <c r="MBD92" s="64"/>
      <c r="MBE92" s="64"/>
      <c r="MBF92" s="64"/>
      <c r="MBG92" s="64"/>
      <c r="MBH92" s="64"/>
      <c r="MBI92" s="64"/>
      <c r="MBJ92" s="64"/>
      <c r="MBK92" s="64"/>
      <c r="MBL92" s="64"/>
      <c r="MBM92" s="64"/>
      <c r="MBN92" s="64"/>
      <c r="MBO92" s="64"/>
      <c r="MBP92" s="64"/>
      <c r="MBQ92" s="64"/>
      <c r="MBR92" s="64"/>
      <c r="MBS92" s="64"/>
      <c r="MBT92" s="64"/>
      <c r="MBU92" s="64"/>
      <c r="MBV92" s="64"/>
      <c r="MBW92" s="64"/>
      <c r="MBX92" s="64"/>
      <c r="MBY92" s="64"/>
      <c r="MBZ92" s="64"/>
      <c r="MCA92" s="64"/>
      <c r="MCB92" s="64"/>
      <c r="MCC92" s="64"/>
      <c r="MCD92" s="64"/>
      <c r="MCE92" s="64"/>
      <c r="MCF92" s="64"/>
      <c r="MCG92" s="64"/>
      <c r="MCH92" s="64"/>
      <c r="MCI92" s="64"/>
      <c r="MCJ92" s="64"/>
      <c r="MCK92" s="64"/>
      <c r="MCL92" s="64"/>
      <c r="MCM92" s="64"/>
      <c r="MCN92" s="64"/>
      <c r="MCO92" s="64"/>
      <c r="MCP92" s="64"/>
      <c r="MCQ92" s="64"/>
      <c r="MCR92" s="64"/>
      <c r="MCS92" s="64"/>
      <c r="MCT92" s="64"/>
      <c r="MCU92" s="64"/>
      <c r="MCV92" s="64"/>
      <c r="MCW92" s="64"/>
      <c r="MCX92" s="64"/>
      <c r="MCY92" s="64"/>
      <c r="MCZ92" s="64"/>
      <c r="MDA92" s="64"/>
      <c r="MDB92" s="64"/>
      <c r="MDC92" s="64"/>
      <c r="MDD92" s="64"/>
      <c r="MDE92" s="64"/>
      <c r="MDF92" s="64"/>
      <c r="MDG92" s="64"/>
      <c r="MDH92" s="64"/>
      <c r="MDI92" s="64"/>
      <c r="MDJ92" s="64"/>
      <c r="MDK92" s="64"/>
      <c r="MDL92" s="64"/>
      <c r="MDM92" s="64"/>
      <c r="MDN92" s="64"/>
      <c r="MDO92" s="64"/>
      <c r="MDP92" s="64"/>
      <c r="MDQ92" s="64"/>
      <c r="MDR92" s="64"/>
      <c r="MDS92" s="64"/>
      <c r="MDT92" s="64"/>
      <c r="MDU92" s="64"/>
      <c r="MDV92" s="64"/>
      <c r="MDW92" s="64"/>
      <c r="MDX92" s="64"/>
      <c r="MDY92" s="64"/>
      <c r="MDZ92" s="64"/>
      <c r="MEA92" s="64"/>
      <c r="MEB92" s="64"/>
      <c r="MEC92" s="64"/>
      <c r="MED92" s="64"/>
      <c r="MEE92" s="64"/>
      <c r="MEF92" s="64"/>
      <c r="MEG92" s="64"/>
      <c r="MEH92" s="64"/>
      <c r="MEI92" s="64"/>
      <c r="MEJ92" s="64"/>
      <c r="MEK92" s="64"/>
      <c r="MEL92" s="64"/>
      <c r="MEM92" s="64"/>
      <c r="MEN92" s="64"/>
      <c r="MEO92" s="64"/>
      <c r="MEP92" s="64"/>
      <c r="MEQ92" s="64"/>
      <c r="MER92" s="64"/>
      <c r="MES92" s="64"/>
      <c r="MET92" s="64"/>
      <c r="MEU92" s="64"/>
      <c r="MEV92" s="64"/>
      <c r="MEW92" s="64"/>
      <c r="MEX92" s="64"/>
      <c r="MEY92" s="64"/>
      <c r="MEZ92" s="64"/>
      <c r="MFA92" s="64"/>
      <c r="MFB92" s="64"/>
      <c r="MFC92" s="64"/>
      <c r="MFD92" s="64"/>
      <c r="MFE92" s="64"/>
      <c r="MFF92" s="64"/>
      <c r="MFG92" s="64"/>
      <c r="MFH92" s="64"/>
      <c r="MFI92" s="64"/>
      <c r="MFJ92" s="64"/>
      <c r="MFK92" s="64"/>
      <c r="MFL92" s="64"/>
      <c r="MFM92" s="64"/>
      <c r="MFN92" s="64"/>
      <c r="MFO92" s="64"/>
      <c r="MFP92" s="64"/>
      <c r="MFQ92" s="64"/>
      <c r="MFR92" s="64"/>
      <c r="MFS92" s="64"/>
      <c r="MFT92" s="64"/>
      <c r="MFU92" s="64"/>
      <c r="MFV92" s="64"/>
      <c r="MFW92" s="64"/>
      <c r="MFX92" s="64"/>
      <c r="MFY92" s="64"/>
      <c r="MFZ92" s="64"/>
      <c r="MGA92" s="64"/>
      <c r="MGB92" s="64"/>
      <c r="MGC92" s="64"/>
      <c r="MGD92" s="64"/>
      <c r="MGE92" s="64"/>
      <c r="MGF92" s="64"/>
      <c r="MGG92" s="64"/>
      <c r="MGH92" s="64"/>
      <c r="MGI92" s="64"/>
      <c r="MGJ92" s="64"/>
      <c r="MGK92" s="64"/>
      <c r="MGL92" s="64"/>
      <c r="MGM92" s="64"/>
      <c r="MGN92" s="64"/>
      <c r="MGO92" s="64"/>
      <c r="MGP92" s="64"/>
      <c r="MGQ92" s="64"/>
      <c r="MGR92" s="64"/>
      <c r="MGS92" s="64"/>
      <c r="MGT92" s="64"/>
      <c r="MGU92" s="64"/>
      <c r="MGV92" s="64"/>
      <c r="MGW92" s="64"/>
      <c r="MGX92" s="64"/>
      <c r="MGY92" s="64"/>
      <c r="MGZ92" s="64"/>
      <c r="MHA92" s="64"/>
      <c r="MHB92" s="64"/>
      <c r="MHC92" s="64"/>
      <c r="MHD92" s="64"/>
      <c r="MHE92" s="64"/>
      <c r="MHF92" s="64"/>
      <c r="MHG92" s="64"/>
      <c r="MHH92" s="64"/>
      <c r="MHI92" s="64"/>
      <c r="MHJ92" s="64"/>
      <c r="MHK92" s="64"/>
      <c r="MHL92" s="64"/>
      <c r="MHM92" s="64"/>
      <c r="MHN92" s="64"/>
      <c r="MHO92" s="64"/>
      <c r="MHP92" s="64"/>
      <c r="MHQ92" s="64"/>
      <c r="MHR92" s="64"/>
      <c r="MHS92" s="64"/>
      <c r="MHT92" s="64"/>
      <c r="MHU92" s="64"/>
      <c r="MHV92" s="64"/>
      <c r="MHW92" s="64"/>
      <c r="MHX92" s="64"/>
      <c r="MHY92" s="64"/>
      <c r="MHZ92" s="64"/>
      <c r="MIA92" s="64"/>
      <c r="MIB92" s="64"/>
      <c r="MIC92" s="64"/>
      <c r="MID92" s="64"/>
      <c r="MIE92" s="64"/>
      <c r="MIF92" s="64"/>
      <c r="MIG92" s="64"/>
      <c r="MIH92" s="64"/>
      <c r="MII92" s="64"/>
      <c r="MIJ92" s="64"/>
      <c r="MIK92" s="64"/>
      <c r="MIL92" s="64"/>
      <c r="MIM92" s="64"/>
      <c r="MIN92" s="64"/>
      <c r="MIO92" s="64"/>
      <c r="MIP92" s="64"/>
      <c r="MIQ92" s="64"/>
      <c r="MIR92" s="64"/>
      <c r="MIS92" s="64"/>
      <c r="MIT92" s="64"/>
      <c r="MIU92" s="64"/>
      <c r="MIV92" s="64"/>
      <c r="MIW92" s="64"/>
      <c r="MIX92" s="64"/>
      <c r="MIY92" s="64"/>
      <c r="MIZ92" s="64"/>
      <c r="MJA92" s="64"/>
      <c r="MJB92" s="64"/>
      <c r="MJC92" s="64"/>
      <c r="MJD92" s="64"/>
      <c r="MJE92" s="64"/>
      <c r="MJF92" s="64"/>
      <c r="MJG92" s="64"/>
      <c r="MJH92" s="64"/>
      <c r="MJI92" s="64"/>
      <c r="MJJ92" s="64"/>
      <c r="MJK92" s="64"/>
      <c r="MJL92" s="64"/>
      <c r="MJM92" s="64"/>
      <c r="MJN92" s="64"/>
      <c r="MJO92" s="64"/>
      <c r="MJP92" s="64"/>
      <c r="MJQ92" s="64"/>
      <c r="MJR92" s="64"/>
      <c r="MJS92" s="64"/>
      <c r="MJT92" s="64"/>
      <c r="MJU92" s="64"/>
      <c r="MJV92" s="64"/>
      <c r="MJW92" s="64"/>
      <c r="MJX92" s="64"/>
      <c r="MJY92" s="64"/>
      <c r="MJZ92" s="64"/>
      <c r="MKA92" s="64"/>
      <c r="MKB92" s="64"/>
      <c r="MKC92" s="64"/>
      <c r="MKD92" s="64"/>
      <c r="MKE92" s="64"/>
      <c r="MKF92" s="64"/>
      <c r="MKG92" s="64"/>
      <c r="MKH92" s="64"/>
      <c r="MKI92" s="64"/>
      <c r="MKJ92" s="64"/>
      <c r="MKK92" s="64"/>
      <c r="MKL92" s="64"/>
      <c r="MKM92" s="64"/>
      <c r="MKN92" s="64"/>
      <c r="MKO92" s="64"/>
      <c r="MKP92" s="64"/>
      <c r="MKQ92" s="64"/>
      <c r="MKR92" s="64"/>
      <c r="MKS92" s="64"/>
      <c r="MKT92" s="64"/>
      <c r="MKU92" s="64"/>
      <c r="MKV92" s="64"/>
      <c r="MKW92" s="64"/>
      <c r="MKX92" s="64"/>
      <c r="MKY92" s="64"/>
      <c r="MKZ92" s="64"/>
      <c r="MLA92" s="64"/>
      <c r="MLB92" s="64"/>
      <c r="MLC92" s="64"/>
      <c r="MLD92" s="64"/>
      <c r="MLE92" s="64"/>
      <c r="MLF92" s="64"/>
      <c r="MLG92" s="64"/>
      <c r="MLH92" s="64"/>
      <c r="MLI92" s="64"/>
      <c r="MLJ92" s="64"/>
      <c r="MLK92" s="64"/>
      <c r="MLL92" s="64"/>
      <c r="MLM92" s="64"/>
      <c r="MLN92" s="64"/>
      <c r="MLO92" s="64"/>
      <c r="MLP92" s="64"/>
      <c r="MLQ92" s="64"/>
      <c r="MLR92" s="64"/>
      <c r="MLS92" s="64"/>
      <c r="MLT92" s="64"/>
      <c r="MLU92" s="64"/>
      <c r="MLV92" s="64"/>
      <c r="MLW92" s="64"/>
      <c r="MLX92" s="64"/>
      <c r="MLY92" s="64"/>
      <c r="MLZ92" s="64"/>
      <c r="MMA92" s="64"/>
      <c r="MMB92" s="64"/>
      <c r="MMC92" s="64"/>
      <c r="MMD92" s="64"/>
      <c r="MME92" s="64"/>
      <c r="MMF92" s="64"/>
      <c r="MMG92" s="64"/>
      <c r="MMH92" s="64"/>
      <c r="MMI92" s="64"/>
      <c r="MMJ92" s="64"/>
      <c r="MMK92" s="64"/>
      <c r="MML92" s="64"/>
      <c r="MMM92" s="64"/>
      <c r="MMN92" s="64"/>
      <c r="MMO92" s="64"/>
      <c r="MMP92" s="64"/>
      <c r="MMQ92" s="64"/>
      <c r="MMR92" s="64"/>
      <c r="MMS92" s="64"/>
      <c r="MMT92" s="64"/>
      <c r="MMU92" s="64"/>
      <c r="MMV92" s="64"/>
      <c r="MMW92" s="64"/>
      <c r="MMX92" s="64"/>
      <c r="MMY92" s="64"/>
      <c r="MMZ92" s="64"/>
      <c r="MNA92" s="64"/>
      <c r="MNB92" s="64"/>
      <c r="MNC92" s="64"/>
      <c r="MND92" s="64"/>
      <c r="MNE92" s="64"/>
      <c r="MNF92" s="64"/>
      <c r="MNG92" s="64"/>
      <c r="MNH92" s="64"/>
      <c r="MNI92" s="64"/>
      <c r="MNJ92" s="64"/>
      <c r="MNK92" s="64"/>
      <c r="MNL92" s="64"/>
      <c r="MNM92" s="64"/>
      <c r="MNN92" s="64"/>
      <c r="MNO92" s="64"/>
      <c r="MNP92" s="64"/>
      <c r="MNQ92" s="64"/>
      <c r="MNR92" s="64"/>
      <c r="MNS92" s="64"/>
      <c r="MNT92" s="64"/>
      <c r="MNU92" s="64"/>
      <c r="MNV92" s="64"/>
      <c r="MNW92" s="64"/>
      <c r="MNX92" s="64"/>
      <c r="MNY92" s="64"/>
      <c r="MNZ92" s="64"/>
      <c r="MOA92" s="64"/>
      <c r="MOB92" s="64"/>
      <c r="MOC92" s="64"/>
      <c r="MOD92" s="64"/>
      <c r="MOE92" s="64"/>
      <c r="MOF92" s="64"/>
      <c r="MOG92" s="64"/>
      <c r="MOH92" s="64"/>
      <c r="MOI92" s="64"/>
      <c r="MOJ92" s="64"/>
      <c r="MOK92" s="64"/>
      <c r="MOL92" s="64"/>
      <c r="MOM92" s="64"/>
      <c r="MON92" s="64"/>
      <c r="MOO92" s="64"/>
      <c r="MOP92" s="64"/>
      <c r="MOQ92" s="64"/>
      <c r="MOR92" s="64"/>
      <c r="MOS92" s="64"/>
      <c r="MOT92" s="64"/>
      <c r="MOU92" s="64"/>
      <c r="MOV92" s="64"/>
      <c r="MOW92" s="64"/>
      <c r="MOX92" s="64"/>
      <c r="MOY92" s="64"/>
      <c r="MOZ92" s="64"/>
      <c r="MPA92" s="64"/>
      <c r="MPB92" s="64"/>
      <c r="MPC92" s="64"/>
      <c r="MPD92" s="64"/>
      <c r="MPE92" s="64"/>
      <c r="MPF92" s="64"/>
      <c r="MPG92" s="64"/>
      <c r="MPH92" s="64"/>
      <c r="MPI92" s="64"/>
      <c r="MPJ92" s="64"/>
      <c r="MPK92" s="64"/>
      <c r="MPL92" s="64"/>
      <c r="MPM92" s="64"/>
      <c r="MPN92" s="64"/>
      <c r="MPO92" s="64"/>
      <c r="MPP92" s="64"/>
      <c r="MPQ92" s="64"/>
      <c r="MPR92" s="64"/>
      <c r="MPS92" s="64"/>
      <c r="MPT92" s="64"/>
      <c r="MPU92" s="64"/>
      <c r="MPV92" s="64"/>
      <c r="MPW92" s="64"/>
      <c r="MPX92" s="64"/>
      <c r="MPY92" s="64"/>
      <c r="MPZ92" s="64"/>
      <c r="MQA92" s="64"/>
      <c r="MQB92" s="64"/>
      <c r="MQC92" s="64"/>
      <c r="MQD92" s="64"/>
      <c r="MQE92" s="64"/>
      <c r="MQF92" s="64"/>
      <c r="MQG92" s="64"/>
      <c r="MQH92" s="64"/>
      <c r="MQI92" s="64"/>
      <c r="MQJ92" s="64"/>
      <c r="MQK92" s="64"/>
      <c r="MQL92" s="64"/>
      <c r="MQM92" s="64"/>
      <c r="MQN92" s="64"/>
      <c r="MQO92" s="64"/>
      <c r="MQP92" s="64"/>
      <c r="MQQ92" s="64"/>
      <c r="MQR92" s="64"/>
      <c r="MQS92" s="64"/>
      <c r="MQT92" s="64"/>
      <c r="MQU92" s="64"/>
      <c r="MQV92" s="64"/>
      <c r="MQW92" s="64"/>
      <c r="MQX92" s="64"/>
      <c r="MQY92" s="64"/>
      <c r="MQZ92" s="64"/>
      <c r="MRA92" s="64"/>
      <c r="MRB92" s="64"/>
      <c r="MRC92" s="64"/>
      <c r="MRD92" s="64"/>
      <c r="MRE92" s="64"/>
      <c r="MRF92" s="64"/>
      <c r="MRG92" s="64"/>
      <c r="MRH92" s="64"/>
      <c r="MRI92" s="64"/>
      <c r="MRJ92" s="64"/>
      <c r="MRK92" s="64"/>
      <c r="MRL92" s="64"/>
      <c r="MRM92" s="64"/>
      <c r="MRN92" s="64"/>
      <c r="MRO92" s="64"/>
      <c r="MRP92" s="64"/>
      <c r="MRQ92" s="64"/>
      <c r="MRR92" s="64"/>
      <c r="MRS92" s="64"/>
      <c r="MRT92" s="64"/>
      <c r="MRU92" s="64"/>
      <c r="MRV92" s="64"/>
      <c r="MRW92" s="64"/>
      <c r="MRX92" s="64"/>
      <c r="MRY92" s="64"/>
      <c r="MRZ92" s="64"/>
      <c r="MSA92" s="64"/>
      <c r="MSB92" s="64"/>
      <c r="MSC92" s="64"/>
      <c r="MSD92" s="64"/>
      <c r="MSE92" s="64"/>
      <c r="MSF92" s="64"/>
      <c r="MSG92" s="64"/>
      <c r="MSH92" s="64"/>
      <c r="MSI92" s="64"/>
      <c r="MSJ92" s="64"/>
      <c r="MSK92" s="64"/>
      <c r="MSL92" s="64"/>
      <c r="MSM92" s="64"/>
      <c r="MSN92" s="64"/>
      <c r="MSO92" s="64"/>
      <c r="MSP92" s="64"/>
      <c r="MSQ92" s="64"/>
      <c r="MSR92" s="64"/>
      <c r="MSS92" s="64"/>
      <c r="MST92" s="64"/>
      <c r="MSU92" s="64"/>
      <c r="MSV92" s="64"/>
      <c r="MSW92" s="64"/>
      <c r="MSX92" s="64"/>
      <c r="MSY92" s="64"/>
      <c r="MSZ92" s="64"/>
      <c r="MTA92" s="64"/>
      <c r="MTB92" s="64"/>
      <c r="MTC92" s="64"/>
      <c r="MTD92" s="64"/>
      <c r="MTE92" s="64"/>
      <c r="MTF92" s="64"/>
      <c r="MTG92" s="64"/>
      <c r="MTH92" s="64"/>
      <c r="MTI92" s="64"/>
      <c r="MTJ92" s="64"/>
      <c r="MTK92" s="64"/>
      <c r="MTL92" s="64"/>
      <c r="MTM92" s="64"/>
      <c r="MTN92" s="64"/>
      <c r="MTO92" s="64"/>
      <c r="MTP92" s="64"/>
      <c r="MTQ92" s="64"/>
      <c r="MTR92" s="64"/>
      <c r="MTS92" s="64"/>
      <c r="MTT92" s="64"/>
      <c r="MTU92" s="64"/>
      <c r="MTV92" s="64"/>
      <c r="MTW92" s="64"/>
      <c r="MTX92" s="64"/>
      <c r="MTY92" s="64"/>
      <c r="MTZ92" s="64"/>
      <c r="MUA92" s="64"/>
      <c r="MUB92" s="64"/>
      <c r="MUC92" s="64"/>
      <c r="MUD92" s="64"/>
      <c r="MUE92" s="64"/>
      <c r="MUF92" s="64"/>
      <c r="MUG92" s="64"/>
      <c r="MUH92" s="64"/>
      <c r="MUI92" s="64"/>
      <c r="MUJ92" s="64"/>
      <c r="MUK92" s="64"/>
      <c r="MUL92" s="64"/>
      <c r="MUM92" s="64"/>
      <c r="MUN92" s="64"/>
      <c r="MUO92" s="64"/>
      <c r="MUP92" s="64"/>
      <c r="MUQ92" s="64"/>
      <c r="MUR92" s="64"/>
      <c r="MUS92" s="64"/>
      <c r="MUT92" s="64"/>
      <c r="MUU92" s="64"/>
      <c r="MUV92" s="64"/>
      <c r="MUW92" s="64"/>
      <c r="MUX92" s="64"/>
      <c r="MUY92" s="64"/>
      <c r="MUZ92" s="64"/>
      <c r="MVA92" s="64"/>
      <c r="MVB92" s="64"/>
      <c r="MVC92" s="64"/>
      <c r="MVD92" s="64"/>
      <c r="MVE92" s="64"/>
      <c r="MVF92" s="64"/>
      <c r="MVG92" s="64"/>
      <c r="MVH92" s="64"/>
      <c r="MVI92" s="64"/>
      <c r="MVJ92" s="64"/>
      <c r="MVK92" s="64"/>
      <c r="MVL92" s="64"/>
      <c r="MVM92" s="64"/>
      <c r="MVN92" s="64"/>
      <c r="MVO92" s="64"/>
      <c r="MVP92" s="64"/>
      <c r="MVQ92" s="64"/>
      <c r="MVR92" s="64"/>
      <c r="MVS92" s="64"/>
      <c r="MVT92" s="64"/>
      <c r="MVU92" s="64"/>
      <c r="MVV92" s="64"/>
      <c r="MVW92" s="64"/>
      <c r="MVX92" s="64"/>
      <c r="MVY92" s="64"/>
      <c r="MVZ92" s="64"/>
      <c r="MWA92" s="64"/>
      <c r="MWB92" s="64"/>
      <c r="MWC92" s="64"/>
      <c r="MWD92" s="64"/>
      <c r="MWE92" s="64"/>
      <c r="MWF92" s="64"/>
      <c r="MWG92" s="64"/>
      <c r="MWH92" s="64"/>
      <c r="MWI92" s="64"/>
      <c r="MWJ92" s="64"/>
      <c r="MWK92" s="64"/>
      <c r="MWL92" s="64"/>
      <c r="MWM92" s="64"/>
      <c r="MWN92" s="64"/>
      <c r="MWO92" s="64"/>
      <c r="MWP92" s="64"/>
      <c r="MWQ92" s="64"/>
      <c r="MWR92" s="64"/>
      <c r="MWS92" s="64"/>
      <c r="MWT92" s="64"/>
      <c r="MWU92" s="64"/>
      <c r="MWV92" s="64"/>
      <c r="MWW92" s="64"/>
      <c r="MWX92" s="64"/>
      <c r="MWY92" s="64"/>
      <c r="MWZ92" s="64"/>
      <c r="MXA92" s="64"/>
      <c r="MXB92" s="64"/>
      <c r="MXC92" s="64"/>
      <c r="MXD92" s="64"/>
      <c r="MXE92" s="64"/>
      <c r="MXF92" s="64"/>
      <c r="MXG92" s="64"/>
      <c r="MXH92" s="64"/>
      <c r="MXI92" s="64"/>
      <c r="MXJ92" s="64"/>
      <c r="MXK92" s="64"/>
      <c r="MXL92" s="64"/>
      <c r="MXM92" s="64"/>
      <c r="MXN92" s="64"/>
      <c r="MXO92" s="64"/>
      <c r="MXP92" s="64"/>
      <c r="MXQ92" s="64"/>
      <c r="MXR92" s="64"/>
      <c r="MXS92" s="64"/>
      <c r="MXT92" s="64"/>
      <c r="MXU92" s="64"/>
      <c r="MXV92" s="64"/>
      <c r="MXW92" s="64"/>
      <c r="MXX92" s="64"/>
      <c r="MXY92" s="64"/>
      <c r="MXZ92" s="64"/>
      <c r="MYA92" s="64"/>
      <c r="MYB92" s="64"/>
      <c r="MYC92" s="64"/>
      <c r="MYD92" s="64"/>
      <c r="MYE92" s="64"/>
      <c r="MYF92" s="64"/>
      <c r="MYG92" s="64"/>
      <c r="MYH92" s="64"/>
      <c r="MYI92" s="64"/>
      <c r="MYJ92" s="64"/>
      <c r="MYK92" s="64"/>
      <c r="MYL92" s="64"/>
      <c r="MYM92" s="64"/>
      <c r="MYN92" s="64"/>
      <c r="MYO92" s="64"/>
      <c r="MYP92" s="64"/>
      <c r="MYQ92" s="64"/>
      <c r="MYR92" s="64"/>
      <c r="MYS92" s="64"/>
      <c r="MYT92" s="64"/>
      <c r="MYU92" s="64"/>
      <c r="MYV92" s="64"/>
      <c r="MYW92" s="64"/>
      <c r="MYX92" s="64"/>
      <c r="MYY92" s="64"/>
      <c r="MYZ92" s="64"/>
      <c r="MZA92" s="64"/>
      <c r="MZB92" s="64"/>
      <c r="MZC92" s="64"/>
      <c r="MZD92" s="64"/>
      <c r="MZE92" s="64"/>
      <c r="MZF92" s="64"/>
      <c r="MZG92" s="64"/>
      <c r="MZH92" s="64"/>
      <c r="MZI92" s="64"/>
      <c r="MZJ92" s="64"/>
      <c r="MZK92" s="64"/>
      <c r="MZL92" s="64"/>
      <c r="MZM92" s="64"/>
      <c r="MZN92" s="64"/>
      <c r="MZO92" s="64"/>
      <c r="MZP92" s="64"/>
      <c r="MZQ92" s="64"/>
      <c r="MZR92" s="64"/>
      <c r="MZS92" s="64"/>
      <c r="MZT92" s="64"/>
      <c r="MZU92" s="64"/>
      <c r="MZV92" s="64"/>
      <c r="MZW92" s="64"/>
      <c r="MZX92" s="64"/>
      <c r="MZY92" s="64"/>
      <c r="MZZ92" s="64"/>
      <c r="NAA92" s="64"/>
      <c r="NAB92" s="64"/>
      <c r="NAC92" s="64"/>
      <c r="NAD92" s="64"/>
      <c r="NAE92" s="64"/>
      <c r="NAF92" s="64"/>
      <c r="NAG92" s="64"/>
      <c r="NAH92" s="64"/>
      <c r="NAI92" s="64"/>
      <c r="NAJ92" s="64"/>
      <c r="NAK92" s="64"/>
      <c r="NAL92" s="64"/>
      <c r="NAM92" s="64"/>
      <c r="NAN92" s="64"/>
      <c r="NAO92" s="64"/>
      <c r="NAP92" s="64"/>
      <c r="NAQ92" s="64"/>
      <c r="NAR92" s="64"/>
      <c r="NAS92" s="64"/>
      <c r="NAT92" s="64"/>
      <c r="NAU92" s="64"/>
      <c r="NAV92" s="64"/>
      <c r="NAW92" s="64"/>
      <c r="NAX92" s="64"/>
      <c r="NAY92" s="64"/>
      <c r="NAZ92" s="64"/>
      <c r="NBA92" s="64"/>
      <c r="NBB92" s="64"/>
      <c r="NBC92" s="64"/>
      <c r="NBD92" s="64"/>
      <c r="NBE92" s="64"/>
      <c r="NBF92" s="64"/>
      <c r="NBG92" s="64"/>
      <c r="NBH92" s="64"/>
      <c r="NBI92" s="64"/>
      <c r="NBJ92" s="64"/>
      <c r="NBK92" s="64"/>
      <c r="NBL92" s="64"/>
      <c r="NBM92" s="64"/>
      <c r="NBN92" s="64"/>
      <c r="NBO92" s="64"/>
      <c r="NBP92" s="64"/>
      <c r="NBQ92" s="64"/>
      <c r="NBR92" s="64"/>
      <c r="NBS92" s="64"/>
      <c r="NBT92" s="64"/>
      <c r="NBU92" s="64"/>
      <c r="NBV92" s="64"/>
      <c r="NBW92" s="64"/>
      <c r="NBX92" s="64"/>
      <c r="NBY92" s="64"/>
      <c r="NBZ92" s="64"/>
      <c r="NCA92" s="64"/>
      <c r="NCB92" s="64"/>
      <c r="NCC92" s="64"/>
      <c r="NCD92" s="64"/>
      <c r="NCE92" s="64"/>
      <c r="NCF92" s="64"/>
      <c r="NCG92" s="64"/>
      <c r="NCH92" s="64"/>
      <c r="NCI92" s="64"/>
      <c r="NCJ92" s="64"/>
      <c r="NCK92" s="64"/>
      <c r="NCL92" s="64"/>
      <c r="NCM92" s="64"/>
      <c r="NCN92" s="64"/>
      <c r="NCO92" s="64"/>
      <c r="NCP92" s="64"/>
      <c r="NCQ92" s="64"/>
      <c r="NCR92" s="64"/>
      <c r="NCS92" s="64"/>
      <c r="NCT92" s="64"/>
      <c r="NCU92" s="64"/>
      <c r="NCV92" s="64"/>
      <c r="NCW92" s="64"/>
      <c r="NCX92" s="64"/>
      <c r="NCY92" s="64"/>
      <c r="NCZ92" s="64"/>
      <c r="NDA92" s="64"/>
      <c r="NDB92" s="64"/>
      <c r="NDC92" s="64"/>
      <c r="NDD92" s="64"/>
      <c r="NDE92" s="64"/>
      <c r="NDF92" s="64"/>
      <c r="NDG92" s="64"/>
      <c r="NDH92" s="64"/>
      <c r="NDI92" s="64"/>
      <c r="NDJ92" s="64"/>
      <c r="NDK92" s="64"/>
      <c r="NDL92" s="64"/>
      <c r="NDM92" s="64"/>
      <c r="NDN92" s="64"/>
      <c r="NDO92" s="64"/>
      <c r="NDP92" s="64"/>
      <c r="NDQ92" s="64"/>
      <c r="NDR92" s="64"/>
      <c r="NDS92" s="64"/>
      <c r="NDT92" s="64"/>
      <c r="NDU92" s="64"/>
      <c r="NDV92" s="64"/>
      <c r="NDW92" s="64"/>
      <c r="NDX92" s="64"/>
      <c r="NDY92" s="64"/>
      <c r="NDZ92" s="64"/>
      <c r="NEA92" s="64"/>
      <c r="NEB92" s="64"/>
      <c r="NEC92" s="64"/>
      <c r="NED92" s="64"/>
      <c r="NEE92" s="64"/>
      <c r="NEF92" s="64"/>
      <c r="NEG92" s="64"/>
      <c r="NEH92" s="64"/>
      <c r="NEI92" s="64"/>
      <c r="NEJ92" s="64"/>
      <c r="NEK92" s="64"/>
      <c r="NEL92" s="64"/>
      <c r="NEM92" s="64"/>
      <c r="NEN92" s="64"/>
      <c r="NEO92" s="64"/>
      <c r="NEP92" s="64"/>
      <c r="NEQ92" s="64"/>
      <c r="NER92" s="64"/>
      <c r="NES92" s="64"/>
      <c r="NET92" s="64"/>
      <c r="NEU92" s="64"/>
      <c r="NEV92" s="64"/>
      <c r="NEW92" s="64"/>
      <c r="NEX92" s="64"/>
      <c r="NEY92" s="64"/>
      <c r="NEZ92" s="64"/>
      <c r="NFA92" s="64"/>
      <c r="NFB92" s="64"/>
      <c r="NFC92" s="64"/>
      <c r="NFD92" s="64"/>
      <c r="NFE92" s="64"/>
      <c r="NFF92" s="64"/>
      <c r="NFG92" s="64"/>
      <c r="NFH92" s="64"/>
      <c r="NFI92" s="64"/>
      <c r="NFJ92" s="64"/>
      <c r="NFK92" s="64"/>
      <c r="NFL92" s="64"/>
      <c r="NFM92" s="64"/>
      <c r="NFN92" s="64"/>
      <c r="NFO92" s="64"/>
      <c r="NFP92" s="64"/>
      <c r="NFQ92" s="64"/>
      <c r="NFR92" s="64"/>
      <c r="NFS92" s="64"/>
      <c r="NFT92" s="64"/>
      <c r="NFU92" s="64"/>
      <c r="NFV92" s="64"/>
      <c r="NFW92" s="64"/>
      <c r="NFX92" s="64"/>
      <c r="NFY92" s="64"/>
      <c r="NFZ92" s="64"/>
      <c r="NGA92" s="64"/>
      <c r="NGB92" s="64"/>
      <c r="NGC92" s="64"/>
      <c r="NGD92" s="64"/>
      <c r="NGE92" s="64"/>
      <c r="NGF92" s="64"/>
      <c r="NGG92" s="64"/>
      <c r="NGH92" s="64"/>
      <c r="NGI92" s="64"/>
      <c r="NGJ92" s="64"/>
      <c r="NGK92" s="64"/>
      <c r="NGL92" s="64"/>
      <c r="NGM92" s="64"/>
      <c r="NGN92" s="64"/>
      <c r="NGO92" s="64"/>
      <c r="NGP92" s="64"/>
      <c r="NGQ92" s="64"/>
      <c r="NGR92" s="64"/>
      <c r="NGS92" s="64"/>
      <c r="NGT92" s="64"/>
      <c r="NGU92" s="64"/>
      <c r="NGV92" s="64"/>
      <c r="NGW92" s="64"/>
      <c r="NGX92" s="64"/>
      <c r="NGY92" s="64"/>
      <c r="NGZ92" s="64"/>
      <c r="NHA92" s="64"/>
      <c r="NHB92" s="64"/>
      <c r="NHC92" s="64"/>
      <c r="NHD92" s="64"/>
      <c r="NHE92" s="64"/>
      <c r="NHF92" s="64"/>
      <c r="NHG92" s="64"/>
      <c r="NHH92" s="64"/>
      <c r="NHI92" s="64"/>
      <c r="NHJ92" s="64"/>
      <c r="NHK92" s="64"/>
      <c r="NHL92" s="64"/>
      <c r="NHM92" s="64"/>
      <c r="NHN92" s="64"/>
      <c r="NHO92" s="64"/>
      <c r="NHP92" s="64"/>
      <c r="NHQ92" s="64"/>
      <c r="NHR92" s="64"/>
      <c r="NHS92" s="64"/>
      <c r="NHT92" s="64"/>
      <c r="NHU92" s="64"/>
      <c r="NHV92" s="64"/>
      <c r="NHW92" s="64"/>
      <c r="NHX92" s="64"/>
      <c r="NHY92" s="64"/>
      <c r="NHZ92" s="64"/>
      <c r="NIA92" s="64"/>
      <c r="NIB92" s="64"/>
      <c r="NIC92" s="64"/>
      <c r="NID92" s="64"/>
      <c r="NIE92" s="64"/>
      <c r="NIF92" s="64"/>
      <c r="NIG92" s="64"/>
      <c r="NIH92" s="64"/>
      <c r="NII92" s="64"/>
      <c r="NIJ92" s="64"/>
      <c r="NIK92" s="64"/>
      <c r="NIL92" s="64"/>
      <c r="NIM92" s="64"/>
      <c r="NIN92" s="64"/>
      <c r="NIO92" s="64"/>
      <c r="NIP92" s="64"/>
      <c r="NIQ92" s="64"/>
      <c r="NIR92" s="64"/>
      <c r="NIS92" s="64"/>
      <c r="NIT92" s="64"/>
      <c r="NIU92" s="64"/>
      <c r="NIV92" s="64"/>
      <c r="NIW92" s="64"/>
      <c r="NIX92" s="64"/>
      <c r="NIY92" s="64"/>
      <c r="NIZ92" s="64"/>
      <c r="NJA92" s="64"/>
      <c r="NJB92" s="64"/>
      <c r="NJC92" s="64"/>
      <c r="NJD92" s="64"/>
      <c r="NJE92" s="64"/>
      <c r="NJF92" s="64"/>
      <c r="NJG92" s="64"/>
      <c r="NJH92" s="64"/>
      <c r="NJI92" s="64"/>
      <c r="NJJ92" s="64"/>
      <c r="NJK92" s="64"/>
      <c r="NJL92" s="64"/>
      <c r="NJM92" s="64"/>
      <c r="NJN92" s="64"/>
      <c r="NJO92" s="64"/>
      <c r="NJP92" s="64"/>
      <c r="NJQ92" s="64"/>
      <c r="NJR92" s="64"/>
      <c r="NJS92" s="64"/>
      <c r="NJT92" s="64"/>
      <c r="NJU92" s="64"/>
      <c r="NJV92" s="64"/>
      <c r="NJW92" s="64"/>
      <c r="NJX92" s="64"/>
      <c r="NJY92" s="64"/>
      <c r="NJZ92" s="64"/>
      <c r="NKA92" s="64"/>
      <c r="NKB92" s="64"/>
      <c r="NKC92" s="64"/>
      <c r="NKD92" s="64"/>
      <c r="NKE92" s="64"/>
      <c r="NKF92" s="64"/>
      <c r="NKG92" s="64"/>
      <c r="NKH92" s="64"/>
      <c r="NKI92" s="64"/>
      <c r="NKJ92" s="64"/>
      <c r="NKK92" s="64"/>
      <c r="NKL92" s="64"/>
      <c r="NKM92" s="64"/>
      <c r="NKN92" s="64"/>
      <c r="NKO92" s="64"/>
      <c r="NKP92" s="64"/>
      <c r="NKQ92" s="64"/>
      <c r="NKR92" s="64"/>
      <c r="NKS92" s="64"/>
      <c r="NKT92" s="64"/>
      <c r="NKU92" s="64"/>
      <c r="NKV92" s="64"/>
      <c r="NKW92" s="64"/>
      <c r="NKX92" s="64"/>
      <c r="NKY92" s="64"/>
      <c r="NKZ92" s="64"/>
      <c r="NLA92" s="64"/>
      <c r="NLB92" s="64"/>
      <c r="NLC92" s="64"/>
      <c r="NLD92" s="64"/>
      <c r="NLE92" s="64"/>
      <c r="NLF92" s="64"/>
      <c r="NLG92" s="64"/>
      <c r="NLH92" s="64"/>
      <c r="NLI92" s="64"/>
      <c r="NLJ92" s="64"/>
      <c r="NLK92" s="64"/>
      <c r="NLL92" s="64"/>
      <c r="NLM92" s="64"/>
      <c r="NLN92" s="64"/>
      <c r="NLO92" s="64"/>
      <c r="NLP92" s="64"/>
      <c r="NLQ92" s="64"/>
      <c r="NLR92" s="64"/>
      <c r="NLS92" s="64"/>
      <c r="NLT92" s="64"/>
      <c r="NLU92" s="64"/>
      <c r="NLV92" s="64"/>
      <c r="NLW92" s="64"/>
      <c r="NLX92" s="64"/>
      <c r="NLY92" s="64"/>
      <c r="NLZ92" s="64"/>
      <c r="NMA92" s="64"/>
      <c r="NMB92" s="64"/>
      <c r="NMC92" s="64"/>
      <c r="NMD92" s="64"/>
      <c r="NME92" s="64"/>
      <c r="NMF92" s="64"/>
      <c r="NMG92" s="64"/>
      <c r="NMH92" s="64"/>
      <c r="NMI92" s="64"/>
      <c r="NMJ92" s="64"/>
      <c r="NMK92" s="64"/>
      <c r="NML92" s="64"/>
      <c r="NMM92" s="64"/>
      <c r="NMN92" s="64"/>
      <c r="NMO92" s="64"/>
      <c r="NMP92" s="64"/>
      <c r="NMQ92" s="64"/>
      <c r="NMR92" s="64"/>
      <c r="NMS92" s="64"/>
      <c r="NMT92" s="64"/>
      <c r="NMU92" s="64"/>
      <c r="NMV92" s="64"/>
      <c r="NMW92" s="64"/>
      <c r="NMX92" s="64"/>
      <c r="NMY92" s="64"/>
      <c r="NMZ92" s="64"/>
      <c r="NNA92" s="64"/>
      <c r="NNB92" s="64"/>
      <c r="NNC92" s="64"/>
      <c r="NND92" s="64"/>
      <c r="NNE92" s="64"/>
      <c r="NNF92" s="64"/>
      <c r="NNG92" s="64"/>
      <c r="NNH92" s="64"/>
      <c r="NNI92" s="64"/>
      <c r="NNJ92" s="64"/>
      <c r="NNK92" s="64"/>
      <c r="NNL92" s="64"/>
      <c r="NNM92" s="64"/>
      <c r="NNN92" s="64"/>
      <c r="NNO92" s="64"/>
      <c r="NNP92" s="64"/>
      <c r="NNQ92" s="64"/>
      <c r="NNR92" s="64"/>
      <c r="NNS92" s="64"/>
      <c r="NNT92" s="64"/>
      <c r="NNU92" s="64"/>
      <c r="NNV92" s="64"/>
      <c r="NNW92" s="64"/>
      <c r="NNX92" s="64"/>
      <c r="NNY92" s="64"/>
      <c r="NNZ92" s="64"/>
      <c r="NOA92" s="64"/>
      <c r="NOB92" s="64"/>
      <c r="NOC92" s="64"/>
      <c r="NOD92" s="64"/>
      <c r="NOE92" s="64"/>
      <c r="NOF92" s="64"/>
      <c r="NOG92" s="64"/>
      <c r="NOH92" s="64"/>
      <c r="NOI92" s="64"/>
      <c r="NOJ92" s="64"/>
      <c r="NOK92" s="64"/>
      <c r="NOL92" s="64"/>
      <c r="NOM92" s="64"/>
      <c r="NON92" s="64"/>
      <c r="NOO92" s="64"/>
      <c r="NOP92" s="64"/>
      <c r="NOQ92" s="64"/>
      <c r="NOR92" s="64"/>
      <c r="NOS92" s="64"/>
      <c r="NOT92" s="64"/>
      <c r="NOU92" s="64"/>
      <c r="NOV92" s="64"/>
      <c r="NOW92" s="64"/>
      <c r="NOX92" s="64"/>
      <c r="NOY92" s="64"/>
      <c r="NOZ92" s="64"/>
      <c r="NPA92" s="64"/>
      <c r="NPB92" s="64"/>
      <c r="NPC92" s="64"/>
      <c r="NPD92" s="64"/>
      <c r="NPE92" s="64"/>
      <c r="NPF92" s="64"/>
      <c r="NPG92" s="64"/>
      <c r="NPH92" s="64"/>
      <c r="NPI92" s="64"/>
      <c r="NPJ92" s="64"/>
      <c r="NPK92" s="64"/>
      <c r="NPL92" s="64"/>
      <c r="NPM92" s="64"/>
      <c r="NPN92" s="64"/>
      <c r="NPO92" s="64"/>
      <c r="NPP92" s="64"/>
      <c r="NPQ92" s="64"/>
      <c r="NPR92" s="64"/>
      <c r="NPS92" s="64"/>
      <c r="NPT92" s="64"/>
      <c r="NPU92" s="64"/>
      <c r="NPV92" s="64"/>
      <c r="NPW92" s="64"/>
      <c r="NPX92" s="64"/>
      <c r="NPY92" s="64"/>
      <c r="NPZ92" s="64"/>
      <c r="NQA92" s="64"/>
      <c r="NQB92" s="64"/>
      <c r="NQC92" s="64"/>
      <c r="NQD92" s="64"/>
      <c r="NQE92" s="64"/>
      <c r="NQF92" s="64"/>
      <c r="NQG92" s="64"/>
      <c r="NQH92" s="64"/>
      <c r="NQI92" s="64"/>
      <c r="NQJ92" s="64"/>
      <c r="NQK92" s="64"/>
      <c r="NQL92" s="64"/>
      <c r="NQM92" s="64"/>
      <c r="NQN92" s="64"/>
      <c r="NQO92" s="64"/>
      <c r="NQP92" s="64"/>
      <c r="NQQ92" s="64"/>
      <c r="NQR92" s="64"/>
      <c r="NQS92" s="64"/>
      <c r="NQT92" s="64"/>
      <c r="NQU92" s="64"/>
      <c r="NQV92" s="64"/>
      <c r="NQW92" s="64"/>
      <c r="NQX92" s="64"/>
      <c r="NQY92" s="64"/>
      <c r="NQZ92" s="64"/>
      <c r="NRA92" s="64"/>
      <c r="NRB92" s="64"/>
      <c r="NRC92" s="64"/>
      <c r="NRD92" s="64"/>
      <c r="NRE92" s="64"/>
      <c r="NRF92" s="64"/>
      <c r="NRG92" s="64"/>
      <c r="NRH92" s="64"/>
      <c r="NRI92" s="64"/>
      <c r="NRJ92" s="64"/>
      <c r="NRK92" s="64"/>
      <c r="NRL92" s="64"/>
      <c r="NRM92" s="64"/>
      <c r="NRN92" s="64"/>
      <c r="NRO92" s="64"/>
      <c r="NRP92" s="64"/>
      <c r="NRQ92" s="64"/>
      <c r="NRR92" s="64"/>
      <c r="NRS92" s="64"/>
      <c r="NRT92" s="64"/>
      <c r="NRU92" s="64"/>
      <c r="NRV92" s="64"/>
      <c r="NRW92" s="64"/>
      <c r="NRX92" s="64"/>
      <c r="NRY92" s="64"/>
      <c r="NRZ92" s="64"/>
      <c r="NSA92" s="64"/>
      <c r="NSB92" s="64"/>
      <c r="NSC92" s="64"/>
      <c r="NSD92" s="64"/>
      <c r="NSE92" s="64"/>
      <c r="NSF92" s="64"/>
      <c r="NSG92" s="64"/>
      <c r="NSH92" s="64"/>
      <c r="NSI92" s="64"/>
      <c r="NSJ92" s="64"/>
      <c r="NSK92" s="64"/>
      <c r="NSL92" s="64"/>
      <c r="NSM92" s="64"/>
      <c r="NSN92" s="64"/>
      <c r="NSO92" s="64"/>
      <c r="NSP92" s="64"/>
      <c r="NSQ92" s="64"/>
      <c r="NSR92" s="64"/>
      <c r="NSS92" s="64"/>
      <c r="NST92" s="64"/>
      <c r="NSU92" s="64"/>
      <c r="NSV92" s="64"/>
      <c r="NSW92" s="64"/>
      <c r="NSX92" s="64"/>
      <c r="NSY92" s="64"/>
      <c r="NSZ92" s="64"/>
      <c r="NTA92" s="64"/>
      <c r="NTB92" s="64"/>
      <c r="NTC92" s="64"/>
      <c r="NTD92" s="64"/>
      <c r="NTE92" s="64"/>
      <c r="NTF92" s="64"/>
      <c r="NTG92" s="64"/>
      <c r="NTH92" s="64"/>
      <c r="NTI92" s="64"/>
      <c r="NTJ92" s="64"/>
      <c r="NTK92" s="64"/>
      <c r="NTL92" s="64"/>
      <c r="NTM92" s="64"/>
      <c r="NTN92" s="64"/>
      <c r="NTO92" s="64"/>
      <c r="NTP92" s="64"/>
      <c r="NTQ92" s="64"/>
      <c r="NTR92" s="64"/>
      <c r="NTS92" s="64"/>
      <c r="NTT92" s="64"/>
      <c r="NTU92" s="64"/>
      <c r="NTV92" s="64"/>
      <c r="NTW92" s="64"/>
      <c r="NTX92" s="64"/>
      <c r="NTY92" s="64"/>
      <c r="NTZ92" s="64"/>
      <c r="NUA92" s="64"/>
      <c r="NUB92" s="64"/>
      <c r="NUC92" s="64"/>
      <c r="NUD92" s="64"/>
      <c r="NUE92" s="64"/>
      <c r="NUF92" s="64"/>
      <c r="NUG92" s="64"/>
      <c r="NUH92" s="64"/>
      <c r="NUI92" s="64"/>
      <c r="NUJ92" s="64"/>
      <c r="NUK92" s="64"/>
      <c r="NUL92" s="64"/>
      <c r="NUM92" s="64"/>
      <c r="NUN92" s="64"/>
      <c r="NUO92" s="64"/>
      <c r="NUP92" s="64"/>
      <c r="NUQ92" s="64"/>
      <c r="NUR92" s="64"/>
      <c r="NUS92" s="64"/>
      <c r="NUT92" s="64"/>
      <c r="NUU92" s="64"/>
      <c r="NUV92" s="64"/>
      <c r="NUW92" s="64"/>
      <c r="NUX92" s="64"/>
      <c r="NUY92" s="64"/>
      <c r="NUZ92" s="64"/>
      <c r="NVA92" s="64"/>
      <c r="NVB92" s="64"/>
      <c r="NVC92" s="64"/>
      <c r="NVD92" s="64"/>
      <c r="NVE92" s="64"/>
      <c r="NVF92" s="64"/>
      <c r="NVG92" s="64"/>
      <c r="NVH92" s="64"/>
      <c r="NVI92" s="64"/>
      <c r="NVJ92" s="64"/>
      <c r="NVK92" s="64"/>
      <c r="NVL92" s="64"/>
      <c r="NVM92" s="64"/>
      <c r="NVN92" s="64"/>
      <c r="NVO92" s="64"/>
      <c r="NVP92" s="64"/>
      <c r="NVQ92" s="64"/>
      <c r="NVR92" s="64"/>
      <c r="NVS92" s="64"/>
      <c r="NVT92" s="64"/>
      <c r="NVU92" s="64"/>
      <c r="NVV92" s="64"/>
      <c r="NVW92" s="64"/>
      <c r="NVX92" s="64"/>
      <c r="NVY92" s="64"/>
      <c r="NVZ92" s="64"/>
      <c r="NWA92" s="64"/>
      <c r="NWB92" s="64"/>
      <c r="NWC92" s="64"/>
      <c r="NWD92" s="64"/>
      <c r="NWE92" s="64"/>
      <c r="NWF92" s="64"/>
      <c r="NWG92" s="64"/>
      <c r="NWH92" s="64"/>
      <c r="NWI92" s="64"/>
      <c r="NWJ92" s="64"/>
      <c r="NWK92" s="64"/>
      <c r="NWL92" s="64"/>
      <c r="NWM92" s="64"/>
      <c r="NWN92" s="64"/>
      <c r="NWO92" s="64"/>
      <c r="NWP92" s="64"/>
      <c r="NWQ92" s="64"/>
      <c r="NWR92" s="64"/>
      <c r="NWS92" s="64"/>
      <c r="NWT92" s="64"/>
      <c r="NWU92" s="64"/>
      <c r="NWV92" s="64"/>
      <c r="NWW92" s="64"/>
      <c r="NWX92" s="64"/>
      <c r="NWY92" s="64"/>
      <c r="NWZ92" s="64"/>
      <c r="NXA92" s="64"/>
      <c r="NXB92" s="64"/>
      <c r="NXC92" s="64"/>
      <c r="NXD92" s="64"/>
      <c r="NXE92" s="64"/>
      <c r="NXF92" s="64"/>
      <c r="NXG92" s="64"/>
      <c r="NXH92" s="64"/>
      <c r="NXI92" s="64"/>
      <c r="NXJ92" s="64"/>
      <c r="NXK92" s="64"/>
      <c r="NXL92" s="64"/>
      <c r="NXM92" s="64"/>
      <c r="NXN92" s="64"/>
      <c r="NXO92" s="64"/>
      <c r="NXP92" s="64"/>
      <c r="NXQ92" s="64"/>
      <c r="NXR92" s="64"/>
      <c r="NXS92" s="64"/>
      <c r="NXT92" s="64"/>
      <c r="NXU92" s="64"/>
      <c r="NXV92" s="64"/>
      <c r="NXW92" s="64"/>
      <c r="NXX92" s="64"/>
      <c r="NXY92" s="64"/>
      <c r="NXZ92" s="64"/>
      <c r="NYA92" s="64"/>
      <c r="NYB92" s="64"/>
      <c r="NYC92" s="64"/>
      <c r="NYD92" s="64"/>
      <c r="NYE92" s="64"/>
      <c r="NYF92" s="64"/>
      <c r="NYG92" s="64"/>
      <c r="NYH92" s="64"/>
      <c r="NYI92" s="64"/>
      <c r="NYJ92" s="64"/>
      <c r="NYK92" s="64"/>
      <c r="NYL92" s="64"/>
      <c r="NYM92" s="64"/>
      <c r="NYN92" s="64"/>
      <c r="NYO92" s="64"/>
      <c r="NYP92" s="64"/>
      <c r="NYQ92" s="64"/>
      <c r="NYR92" s="64"/>
      <c r="NYS92" s="64"/>
      <c r="NYT92" s="64"/>
      <c r="NYU92" s="64"/>
      <c r="NYV92" s="64"/>
      <c r="NYW92" s="64"/>
      <c r="NYX92" s="64"/>
      <c r="NYY92" s="64"/>
      <c r="NYZ92" s="64"/>
      <c r="NZA92" s="64"/>
      <c r="NZB92" s="64"/>
      <c r="NZC92" s="64"/>
      <c r="NZD92" s="64"/>
      <c r="NZE92" s="64"/>
      <c r="NZF92" s="64"/>
      <c r="NZG92" s="64"/>
      <c r="NZH92" s="64"/>
      <c r="NZI92" s="64"/>
      <c r="NZJ92" s="64"/>
      <c r="NZK92" s="64"/>
      <c r="NZL92" s="64"/>
      <c r="NZM92" s="64"/>
      <c r="NZN92" s="64"/>
      <c r="NZO92" s="64"/>
      <c r="NZP92" s="64"/>
      <c r="NZQ92" s="64"/>
      <c r="NZR92" s="64"/>
      <c r="NZS92" s="64"/>
      <c r="NZT92" s="64"/>
      <c r="NZU92" s="64"/>
      <c r="NZV92" s="64"/>
      <c r="NZW92" s="64"/>
      <c r="NZX92" s="64"/>
      <c r="NZY92" s="64"/>
      <c r="NZZ92" s="64"/>
      <c r="OAA92" s="64"/>
      <c r="OAB92" s="64"/>
      <c r="OAC92" s="64"/>
      <c r="OAD92" s="64"/>
      <c r="OAE92" s="64"/>
      <c r="OAF92" s="64"/>
      <c r="OAG92" s="64"/>
      <c r="OAH92" s="64"/>
      <c r="OAI92" s="64"/>
      <c r="OAJ92" s="64"/>
      <c r="OAK92" s="64"/>
      <c r="OAL92" s="64"/>
      <c r="OAM92" s="64"/>
      <c r="OAN92" s="64"/>
      <c r="OAO92" s="64"/>
      <c r="OAP92" s="64"/>
      <c r="OAQ92" s="64"/>
      <c r="OAR92" s="64"/>
      <c r="OAS92" s="64"/>
      <c r="OAT92" s="64"/>
      <c r="OAU92" s="64"/>
      <c r="OAV92" s="64"/>
      <c r="OAW92" s="64"/>
      <c r="OAX92" s="64"/>
      <c r="OAY92" s="64"/>
      <c r="OAZ92" s="64"/>
      <c r="OBA92" s="64"/>
      <c r="OBB92" s="64"/>
      <c r="OBC92" s="64"/>
      <c r="OBD92" s="64"/>
      <c r="OBE92" s="64"/>
      <c r="OBF92" s="64"/>
      <c r="OBG92" s="64"/>
      <c r="OBH92" s="64"/>
      <c r="OBI92" s="64"/>
      <c r="OBJ92" s="64"/>
      <c r="OBK92" s="64"/>
      <c r="OBL92" s="64"/>
      <c r="OBM92" s="64"/>
      <c r="OBN92" s="64"/>
      <c r="OBO92" s="64"/>
      <c r="OBP92" s="64"/>
      <c r="OBQ92" s="64"/>
      <c r="OBR92" s="64"/>
      <c r="OBS92" s="64"/>
      <c r="OBT92" s="64"/>
      <c r="OBU92" s="64"/>
      <c r="OBV92" s="64"/>
      <c r="OBW92" s="64"/>
      <c r="OBX92" s="64"/>
      <c r="OBY92" s="64"/>
      <c r="OBZ92" s="64"/>
      <c r="OCA92" s="64"/>
      <c r="OCB92" s="64"/>
      <c r="OCC92" s="64"/>
      <c r="OCD92" s="64"/>
      <c r="OCE92" s="64"/>
      <c r="OCF92" s="64"/>
      <c r="OCG92" s="64"/>
      <c r="OCH92" s="64"/>
      <c r="OCI92" s="64"/>
      <c r="OCJ92" s="64"/>
      <c r="OCK92" s="64"/>
      <c r="OCL92" s="64"/>
      <c r="OCM92" s="64"/>
      <c r="OCN92" s="64"/>
      <c r="OCO92" s="64"/>
      <c r="OCP92" s="64"/>
      <c r="OCQ92" s="64"/>
      <c r="OCR92" s="64"/>
      <c r="OCS92" s="64"/>
      <c r="OCT92" s="64"/>
      <c r="OCU92" s="64"/>
      <c r="OCV92" s="64"/>
      <c r="OCW92" s="64"/>
      <c r="OCX92" s="64"/>
      <c r="OCY92" s="64"/>
      <c r="OCZ92" s="64"/>
      <c r="ODA92" s="64"/>
      <c r="ODB92" s="64"/>
      <c r="ODC92" s="64"/>
      <c r="ODD92" s="64"/>
      <c r="ODE92" s="64"/>
      <c r="ODF92" s="64"/>
      <c r="ODG92" s="64"/>
      <c r="ODH92" s="64"/>
      <c r="ODI92" s="64"/>
      <c r="ODJ92" s="64"/>
      <c r="ODK92" s="64"/>
      <c r="ODL92" s="64"/>
      <c r="ODM92" s="64"/>
      <c r="ODN92" s="64"/>
      <c r="ODO92" s="64"/>
      <c r="ODP92" s="64"/>
      <c r="ODQ92" s="64"/>
      <c r="ODR92" s="64"/>
      <c r="ODS92" s="64"/>
      <c r="ODT92" s="64"/>
      <c r="ODU92" s="64"/>
      <c r="ODV92" s="64"/>
      <c r="ODW92" s="64"/>
      <c r="ODX92" s="64"/>
      <c r="ODY92" s="64"/>
      <c r="ODZ92" s="64"/>
      <c r="OEA92" s="64"/>
      <c r="OEB92" s="64"/>
      <c r="OEC92" s="64"/>
      <c r="OED92" s="64"/>
      <c r="OEE92" s="64"/>
      <c r="OEF92" s="64"/>
      <c r="OEG92" s="64"/>
      <c r="OEH92" s="64"/>
      <c r="OEI92" s="64"/>
      <c r="OEJ92" s="64"/>
      <c r="OEK92" s="64"/>
      <c r="OEL92" s="64"/>
      <c r="OEM92" s="64"/>
      <c r="OEN92" s="64"/>
      <c r="OEO92" s="64"/>
      <c r="OEP92" s="64"/>
      <c r="OEQ92" s="64"/>
      <c r="OER92" s="64"/>
      <c r="OES92" s="64"/>
      <c r="OET92" s="64"/>
      <c r="OEU92" s="64"/>
      <c r="OEV92" s="64"/>
      <c r="OEW92" s="64"/>
      <c r="OEX92" s="64"/>
      <c r="OEY92" s="64"/>
      <c r="OEZ92" s="64"/>
      <c r="OFA92" s="64"/>
      <c r="OFB92" s="64"/>
      <c r="OFC92" s="64"/>
      <c r="OFD92" s="64"/>
      <c r="OFE92" s="64"/>
      <c r="OFF92" s="64"/>
      <c r="OFG92" s="64"/>
      <c r="OFH92" s="64"/>
      <c r="OFI92" s="64"/>
      <c r="OFJ92" s="64"/>
      <c r="OFK92" s="64"/>
      <c r="OFL92" s="64"/>
      <c r="OFM92" s="64"/>
      <c r="OFN92" s="64"/>
      <c r="OFO92" s="64"/>
      <c r="OFP92" s="64"/>
      <c r="OFQ92" s="64"/>
      <c r="OFR92" s="64"/>
      <c r="OFS92" s="64"/>
      <c r="OFT92" s="64"/>
      <c r="OFU92" s="64"/>
      <c r="OFV92" s="64"/>
      <c r="OFW92" s="64"/>
      <c r="OFX92" s="64"/>
      <c r="OFY92" s="64"/>
      <c r="OFZ92" s="64"/>
      <c r="OGA92" s="64"/>
      <c r="OGB92" s="64"/>
      <c r="OGC92" s="64"/>
      <c r="OGD92" s="64"/>
      <c r="OGE92" s="64"/>
      <c r="OGF92" s="64"/>
      <c r="OGG92" s="64"/>
      <c r="OGH92" s="64"/>
      <c r="OGI92" s="64"/>
      <c r="OGJ92" s="64"/>
      <c r="OGK92" s="64"/>
      <c r="OGL92" s="64"/>
      <c r="OGM92" s="64"/>
      <c r="OGN92" s="64"/>
      <c r="OGO92" s="64"/>
      <c r="OGP92" s="64"/>
      <c r="OGQ92" s="64"/>
      <c r="OGR92" s="64"/>
      <c r="OGS92" s="64"/>
      <c r="OGT92" s="64"/>
      <c r="OGU92" s="64"/>
      <c r="OGV92" s="64"/>
      <c r="OGW92" s="64"/>
      <c r="OGX92" s="64"/>
      <c r="OGY92" s="64"/>
      <c r="OGZ92" s="64"/>
      <c r="OHA92" s="64"/>
      <c r="OHB92" s="64"/>
      <c r="OHC92" s="64"/>
      <c r="OHD92" s="64"/>
      <c r="OHE92" s="64"/>
      <c r="OHF92" s="64"/>
      <c r="OHG92" s="64"/>
      <c r="OHH92" s="64"/>
      <c r="OHI92" s="64"/>
      <c r="OHJ92" s="64"/>
      <c r="OHK92" s="64"/>
      <c r="OHL92" s="64"/>
      <c r="OHM92" s="64"/>
      <c r="OHN92" s="64"/>
      <c r="OHO92" s="64"/>
      <c r="OHP92" s="64"/>
      <c r="OHQ92" s="64"/>
      <c r="OHR92" s="64"/>
      <c r="OHS92" s="64"/>
      <c r="OHT92" s="64"/>
      <c r="OHU92" s="64"/>
      <c r="OHV92" s="64"/>
      <c r="OHW92" s="64"/>
      <c r="OHX92" s="64"/>
      <c r="OHY92" s="64"/>
      <c r="OHZ92" s="64"/>
      <c r="OIA92" s="64"/>
      <c r="OIB92" s="64"/>
      <c r="OIC92" s="64"/>
      <c r="OID92" s="64"/>
      <c r="OIE92" s="64"/>
      <c r="OIF92" s="64"/>
      <c r="OIG92" s="64"/>
      <c r="OIH92" s="64"/>
      <c r="OII92" s="64"/>
      <c r="OIJ92" s="64"/>
      <c r="OIK92" s="64"/>
      <c r="OIL92" s="64"/>
      <c r="OIM92" s="64"/>
      <c r="OIN92" s="64"/>
      <c r="OIO92" s="64"/>
      <c r="OIP92" s="64"/>
      <c r="OIQ92" s="64"/>
      <c r="OIR92" s="64"/>
      <c r="OIS92" s="64"/>
      <c r="OIT92" s="64"/>
      <c r="OIU92" s="64"/>
      <c r="OIV92" s="64"/>
      <c r="OIW92" s="64"/>
      <c r="OIX92" s="64"/>
      <c r="OIY92" s="64"/>
      <c r="OIZ92" s="64"/>
      <c r="OJA92" s="64"/>
      <c r="OJB92" s="64"/>
      <c r="OJC92" s="64"/>
      <c r="OJD92" s="64"/>
      <c r="OJE92" s="64"/>
      <c r="OJF92" s="64"/>
      <c r="OJG92" s="64"/>
      <c r="OJH92" s="64"/>
      <c r="OJI92" s="64"/>
      <c r="OJJ92" s="64"/>
      <c r="OJK92" s="64"/>
      <c r="OJL92" s="64"/>
      <c r="OJM92" s="64"/>
      <c r="OJN92" s="64"/>
      <c r="OJO92" s="64"/>
      <c r="OJP92" s="64"/>
      <c r="OJQ92" s="64"/>
      <c r="OJR92" s="64"/>
      <c r="OJS92" s="64"/>
      <c r="OJT92" s="64"/>
      <c r="OJU92" s="64"/>
      <c r="OJV92" s="64"/>
      <c r="OJW92" s="64"/>
      <c r="OJX92" s="64"/>
      <c r="OJY92" s="64"/>
      <c r="OJZ92" s="64"/>
      <c r="OKA92" s="64"/>
      <c r="OKB92" s="64"/>
      <c r="OKC92" s="64"/>
      <c r="OKD92" s="64"/>
      <c r="OKE92" s="64"/>
      <c r="OKF92" s="64"/>
      <c r="OKG92" s="64"/>
      <c r="OKH92" s="64"/>
      <c r="OKI92" s="64"/>
      <c r="OKJ92" s="64"/>
      <c r="OKK92" s="64"/>
      <c r="OKL92" s="64"/>
      <c r="OKM92" s="64"/>
      <c r="OKN92" s="64"/>
      <c r="OKO92" s="64"/>
      <c r="OKP92" s="64"/>
      <c r="OKQ92" s="64"/>
      <c r="OKR92" s="64"/>
      <c r="OKS92" s="64"/>
      <c r="OKT92" s="64"/>
      <c r="OKU92" s="64"/>
      <c r="OKV92" s="64"/>
      <c r="OKW92" s="64"/>
      <c r="OKX92" s="64"/>
      <c r="OKY92" s="64"/>
      <c r="OKZ92" s="64"/>
      <c r="OLA92" s="64"/>
      <c r="OLB92" s="64"/>
      <c r="OLC92" s="64"/>
      <c r="OLD92" s="64"/>
      <c r="OLE92" s="64"/>
      <c r="OLF92" s="64"/>
      <c r="OLG92" s="64"/>
      <c r="OLH92" s="64"/>
      <c r="OLI92" s="64"/>
      <c r="OLJ92" s="64"/>
      <c r="OLK92" s="64"/>
      <c r="OLL92" s="64"/>
      <c r="OLM92" s="64"/>
      <c r="OLN92" s="64"/>
      <c r="OLO92" s="64"/>
      <c r="OLP92" s="64"/>
      <c r="OLQ92" s="64"/>
      <c r="OLR92" s="64"/>
      <c r="OLS92" s="64"/>
      <c r="OLT92" s="64"/>
      <c r="OLU92" s="64"/>
      <c r="OLV92" s="64"/>
      <c r="OLW92" s="64"/>
      <c r="OLX92" s="64"/>
      <c r="OLY92" s="64"/>
      <c r="OLZ92" s="64"/>
      <c r="OMA92" s="64"/>
      <c r="OMB92" s="64"/>
      <c r="OMC92" s="64"/>
      <c r="OMD92" s="64"/>
      <c r="OME92" s="64"/>
      <c r="OMF92" s="64"/>
      <c r="OMG92" s="64"/>
      <c r="OMH92" s="64"/>
      <c r="OMI92" s="64"/>
      <c r="OMJ92" s="64"/>
      <c r="OMK92" s="64"/>
      <c r="OML92" s="64"/>
      <c r="OMM92" s="64"/>
      <c r="OMN92" s="64"/>
      <c r="OMO92" s="64"/>
      <c r="OMP92" s="64"/>
      <c r="OMQ92" s="64"/>
      <c r="OMR92" s="64"/>
      <c r="OMS92" s="64"/>
      <c r="OMT92" s="64"/>
      <c r="OMU92" s="64"/>
      <c r="OMV92" s="64"/>
      <c r="OMW92" s="64"/>
      <c r="OMX92" s="64"/>
      <c r="OMY92" s="64"/>
      <c r="OMZ92" s="64"/>
      <c r="ONA92" s="64"/>
      <c r="ONB92" s="64"/>
      <c r="ONC92" s="64"/>
      <c r="OND92" s="64"/>
      <c r="ONE92" s="64"/>
      <c r="ONF92" s="64"/>
      <c r="ONG92" s="64"/>
      <c r="ONH92" s="64"/>
      <c r="ONI92" s="64"/>
      <c r="ONJ92" s="64"/>
      <c r="ONK92" s="64"/>
      <c r="ONL92" s="64"/>
      <c r="ONM92" s="64"/>
      <c r="ONN92" s="64"/>
      <c r="ONO92" s="64"/>
      <c r="ONP92" s="64"/>
      <c r="ONQ92" s="64"/>
      <c r="ONR92" s="64"/>
      <c r="ONS92" s="64"/>
      <c r="ONT92" s="64"/>
      <c r="ONU92" s="64"/>
      <c r="ONV92" s="64"/>
      <c r="ONW92" s="64"/>
      <c r="ONX92" s="64"/>
      <c r="ONY92" s="64"/>
      <c r="ONZ92" s="64"/>
      <c r="OOA92" s="64"/>
      <c r="OOB92" s="64"/>
      <c r="OOC92" s="64"/>
      <c r="OOD92" s="64"/>
      <c r="OOE92" s="64"/>
      <c r="OOF92" s="64"/>
      <c r="OOG92" s="64"/>
      <c r="OOH92" s="64"/>
      <c r="OOI92" s="64"/>
      <c r="OOJ92" s="64"/>
      <c r="OOK92" s="64"/>
      <c r="OOL92" s="64"/>
      <c r="OOM92" s="64"/>
      <c r="OON92" s="64"/>
      <c r="OOO92" s="64"/>
      <c r="OOP92" s="64"/>
      <c r="OOQ92" s="64"/>
      <c r="OOR92" s="64"/>
      <c r="OOS92" s="64"/>
      <c r="OOT92" s="64"/>
      <c r="OOU92" s="64"/>
      <c r="OOV92" s="64"/>
      <c r="OOW92" s="64"/>
      <c r="OOX92" s="64"/>
      <c r="OOY92" s="64"/>
      <c r="OOZ92" s="64"/>
      <c r="OPA92" s="64"/>
      <c r="OPB92" s="64"/>
      <c r="OPC92" s="64"/>
      <c r="OPD92" s="64"/>
      <c r="OPE92" s="64"/>
      <c r="OPF92" s="64"/>
      <c r="OPG92" s="64"/>
      <c r="OPH92" s="64"/>
      <c r="OPI92" s="64"/>
      <c r="OPJ92" s="64"/>
      <c r="OPK92" s="64"/>
      <c r="OPL92" s="64"/>
      <c r="OPM92" s="64"/>
      <c r="OPN92" s="64"/>
      <c r="OPO92" s="64"/>
      <c r="OPP92" s="64"/>
      <c r="OPQ92" s="64"/>
      <c r="OPR92" s="64"/>
      <c r="OPS92" s="64"/>
      <c r="OPT92" s="64"/>
      <c r="OPU92" s="64"/>
      <c r="OPV92" s="64"/>
      <c r="OPW92" s="64"/>
      <c r="OPX92" s="64"/>
      <c r="OPY92" s="64"/>
      <c r="OPZ92" s="64"/>
      <c r="OQA92" s="64"/>
      <c r="OQB92" s="64"/>
      <c r="OQC92" s="64"/>
      <c r="OQD92" s="64"/>
      <c r="OQE92" s="64"/>
      <c r="OQF92" s="64"/>
      <c r="OQG92" s="64"/>
      <c r="OQH92" s="64"/>
      <c r="OQI92" s="64"/>
      <c r="OQJ92" s="64"/>
      <c r="OQK92" s="64"/>
      <c r="OQL92" s="64"/>
      <c r="OQM92" s="64"/>
      <c r="OQN92" s="64"/>
      <c r="OQO92" s="64"/>
      <c r="OQP92" s="64"/>
      <c r="OQQ92" s="64"/>
      <c r="OQR92" s="64"/>
      <c r="OQS92" s="64"/>
      <c r="OQT92" s="64"/>
      <c r="OQU92" s="64"/>
      <c r="OQV92" s="64"/>
      <c r="OQW92" s="64"/>
      <c r="OQX92" s="64"/>
      <c r="OQY92" s="64"/>
      <c r="OQZ92" s="64"/>
      <c r="ORA92" s="64"/>
      <c r="ORB92" s="64"/>
      <c r="ORC92" s="64"/>
      <c r="ORD92" s="64"/>
      <c r="ORE92" s="64"/>
      <c r="ORF92" s="64"/>
      <c r="ORG92" s="64"/>
      <c r="ORH92" s="64"/>
      <c r="ORI92" s="64"/>
      <c r="ORJ92" s="64"/>
      <c r="ORK92" s="64"/>
      <c r="ORL92" s="64"/>
      <c r="ORM92" s="64"/>
      <c r="ORN92" s="64"/>
      <c r="ORO92" s="64"/>
      <c r="ORP92" s="64"/>
      <c r="ORQ92" s="64"/>
      <c r="ORR92" s="64"/>
      <c r="ORS92" s="64"/>
      <c r="ORT92" s="64"/>
      <c r="ORU92" s="64"/>
      <c r="ORV92" s="64"/>
      <c r="ORW92" s="64"/>
      <c r="ORX92" s="64"/>
      <c r="ORY92" s="64"/>
      <c r="ORZ92" s="64"/>
      <c r="OSA92" s="64"/>
      <c r="OSB92" s="64"/>
      <c r="OSC92" s="64"/>
      <c r="OSD92" s="64"/>
      <c r="OSE92" s="64"/>
      <c r="OSF92" s="64"/>
      <c r="OSG92" s="64"/>
      <c r="OSH92" s="64"/>
      <c r="OSI92" s="64"/>
      <c r="OSJ92" s="64"/>
      <c r="OSK92" s="64"/>
      <c r="OSL92" s="64"/>
      <c r="OSM92" s="64"/>
      <c r="OSN92" s="64"/>
      <c r="OSO92" s="64"/>
      <c r="OSP92" s="64"/>
      <c r="OSQ92" s="64"/>
      <c r="OSR92" s="64"/>
      <c r="OSS92" s="64"/>
      <c r="OST92" s="64"/>
      <c r="OSU92" s="64"/>
      <c r="OSV92" s="64"/>
      <c r="OSW92" s="64"/>
      <c r="OSX92" s="64"/>
      <c r="OSY92" s="64"/>
      <c r="OSZ92" s="64"/>
      <c r="OTA92" s="64"/>
      <c r="OTB92" s="64"/>
      <c r="OTC92" s="64"/>
      <c r="OTD92" s="64"/>
      <c r="OTE92" s="64"/>
      <c r="OTF92" s="64"/>
      <c r="OTG92" s="64"/>
      <c r="OTH92" s="64"/>
      <c r="OTI92" s="64"/>
      <c r="OTJ92" s="64"/>
      <c r="OTK92" s="64"/>
      <c r="OTL92" s="64"/>
      <c r="OTM92" s="64"/>
      <c r="OTN92" s="64"/>
      <c r="OTO92" s="64"/>
      <c r="OTP92" s="64"/>
      <c r="OTQ92" s="64"/>
      <c r="OTR92" s="64"/>
      <c r="OTS92" s="64"/>
      <c r="OTT92" s="64"/>
      <c r="OTU92" s="64"/>
      <c r="OTV92" s="64"/>
      <c r="OTW92" s="64"/>
      <c r="OTX92" s="64"/>
      <c r="OTY92" s="64"/>
      <c r="OTZ92" s="64"/>
      <c r="OUA92" s="64"/>
      <c r="OUB92" s="64"/>
      <c r="OUC92" s="64"/>
      <c r="OUD92" s="64"/>
      <c r="OUE92" s="64"/>
      <c r="OUF92" s="64"/>
      <c r="OUG92" s="64"/>
      <c r="OUH92" s="64"/>
      <c r="OUI92" s="64"/>
      <c r="OUJ92" s="64"/>
      <c r="OUK92" s="64"/>
      <c r="OUL92" s="64"/>
      <c r="OUM92" s="64"/>
      <c r="OUN92" s="64"/>
      <c r="OUO92" s="64"/>
      <c r="OUP92" s="64"/>
      <c r="OUQ92" s="64"/>
      <c r="OUR92" s="64"/>
      <c r="OUS92" s="64"/>
      <c r="OUT92" s="64"/>
      <c r="OUU92" s="64"/>
      <c r="OUV92" s="64"/>
      <c r="OUW92" s="64"/>
      <c r="OUX92" s="64"/>
      <c r="OUY92" s="64"/>
      <c r="OUZ92" s="64"/>
      <c r="OVA92" s="64"/>
      <c r="OVB92" s="64"/>
      <c r="OVC92" s="64"/>
      <c r="OVD92" s="64"/>
      <c r="OVE92" s="64"/>
      <c r="OVF92" s="64"/>
      <c r="OVG92" s="64"/>
      <c r="OVH92" s="64"/>
      <c r="OVI92" s="64"/>
      <c r="OVJ92" s="64"/>
      <c r="OVK92" s="64"/>
      <c r="OVL92" s="64"/>
      <c r="OVM92" s="64"/>
      <c r="OVN92" s="64"/>
      <c r="OVO92" s="64"/>
      <c r="OVP92" s="64"/>
      <c r="OVQ92" s="64"/>
      <c r="OVR92" s="64"/>
      <c r="OVS92" s="64"/>
      <c r="OVT92" s="64"/>
      <c r="OVU92" s="64"/>
      <c r="OVV92" s="64"/>
      <c r="OVW92" s="64"/>
      <c r="OVX92" s="64"/>
      <c r="OVY92" s="64"/>
      <c r="OVZ92" s="64"/>
      <c r="OWA92" s="64"/>
      <c r="OWB92" s="64"/>
      <c r="OWC92" s="64"/>
      <c r="OWD92" s="64"/>
      <c r="OWE92" s="64"/>
      <c r="OWF92" s="64"/>
      <c r="OWG92" s="64"/>
      <c r="OWH92" s="64"/>
      <c r="OWI92" s="64"/>
      <c r="OWJ92" s="64"/>
      <c r="OWK92" s="64"/>
      <c r="OWL92" s="64"/>
      <c r="OWM92" s="64"/>
      <c r="OWN92" s="64"/>
      <c r="OWO92" s="64"/>
      <c r="OWP92" s="64"/>
      <c r="OWQ92" s="64"/>
      <c r="OWR92" s="64"/>
      <c r="OWS92" s="64"/>
      <c r="OWT92" s="64"/>
      <c r="OWU92" s="64"/>
      <c r="OWV92" s="64"/>
      <c r="OWW92" s="64"/>
      <c r="OWX92" s="64"/>
      <c r="OWY92" s="64"/>
      <c r="OWZ92" s="64"/>
      <c r="OXA92" s="64"/>
      <c r="OXB92" s="64"/>
      <c r="OXC92" s="64"/>
      <c r="OXD92" s="64"/>
      <c r="OXE92" s="64"/>
      <c r="OXF92" s="64"/>
      <c r="OXG92" s="64"/>
      <c r="OXH92" s="64"/>
      <c r="OXI92" s="64"/>
      <c r="OXJ92" s="64"/>
      <c r="OXK92" s="64"/>
      <c r="OXL92" s="64"/>
      <c r="OXM92" s="64"/>
      <c r="OXN92" s="64"/>
      <c r="OXO92" s="64"/>
      <c r="OXP92" s="64"/>
      <c r="OXQ92" s="64"/>
      <c r="OXR92" s="64"/>
      <c r="OXS92" s="64"/>
      <c r="OXT92" s="64"/>
      <c r="OXU92" s="64"/>
      <c r="OXV92" s="64"/>
      <c r="OXW92" s="64"/>
      <c r="OXX92" s="64"/>
      <c r="OXY92" s="64"/>
      <c r="OXZ92" s="64"/>
      <c r="OYA92" s="64"/>
      <c r="OYB92" s="64"/>
      <c r="OYC92" s="64"/>
      <c r="OYD92" s="64"/>
      <c r="OYE92" s="64"/>
      <c r="OYF92" s="64"/>
      <c r="OYG92" s="64"/>
      <c r="OYH92" s="64"/>
      <c r="OYI92" s="64"/>
      <c r="OYJ92" s="64"/>
      <c r="OYK92" s="64"/>
      <c r="OYL92" s="64"/>
      <c r="OYM92" s="64"/>
      <c r="OYN92" s="64"/>
      <c r="OYO92" s="64"/>
      <c r="OYP92" s="64"/>
      <c r="OYQ92" s="64"/>
      <c r="OYR92" s="64"/>
      <c r="OYS92" s="64"/>
      <c r="OYT92" s="64"/>
      <c r="OYU92" s="64"/>
      <c r="OYV92" s="64"/>
      <c r="OYW92" s="64"/>
      <c r="OYX92" s="64"/>
      <c r="OYY92" s="64"/>
      <c r="OYZ92" s="64"/>
      <c r="OZA92" s="64"/>
      <c r="OZB92" s="64"/>
      <c r="OZC92" s="64"/>
      <c r="OZD92" s="64"/>
      <c r="OZE92" s="64"/>
      <c r="OZF92" s="64"/>
      <c r="OZG92" s="64"/>
      <c r="OZH92" s="64"/>
      <c r="OZI92" s="64"/>
      <c r="OZJ92" s="64"/>
      <c r="OZK92" s="64"/>
      <c r="OZL92" s="64"/>
      <c r="OZM92" s="64"/>
      <c r="OZN92" s="64"/>
      <c r="OZO92" s="64"/>
      <c r="OZP92" s="64"/>
      <c r="OZQ92" s="64"/>
      <c r="OZR92" s="64"/>
      <c r="OZS92" s="64"/>
      <c r="OZT92" s="64"/>
      <c r="OZU92" s="64"/>
      <c r="OZV92" s="64"/>
      <c r="OZW92" s="64"/>
      <c r="OZX92" s="64"/>
      <c r="OZY92" s="64"/>
      <c r="OZZ92" s="64"/>
      <c r="PAA92" s="64"/>
      <c r="PAB92" s="64"/>
      <c r="PAC92" s="64"/>
      <c r="PAD92" s="64"/>
      <c r="PAE92" s="64"/>
      <c r="PAF92" s="64"/>
      <c r="PAG92" s="64"/>
      <c r="PAH92" s="64"/>
      <c r="PAI92" s="64"/>
      <c r="PAJ92" s="64"/>
      <c r="PAK92" s="64"/>
      <c r="PAL92" s="64"/>
      <c r="PAM92" s="64"/>
      <c r="PAN92" s="64"/>
      <c r="PAO92" s="64"/>
      <c r="PAP92" s="64"/>
      <c r="PAQ92" s="64"/>
      <c r="PAR92" s="64"/>
      <c r="PAS92" s="64"/>
      <c r="PAT92" s="64"/>
      <c r="PAU92" s="64"/>
      <c r="PAV92" s="64"/>
      <c r="PAW92" s="64"/>
      <c r="PAX92" s="64"/>
      <c r="PAY92" s="64"/>
      <c r="PAZ92" s="64"/>
      <c r="PBA92" s="64"/>
      <c r="PBB92" s="64"/>
      <c r="PBC92" s="64"/>
      <c r="PBD92" s="64"/>
      <c r="PBE92" s="64"/>
      <c r="PBF92" s="64"/>
      <c r="PBG92" s="64"/>
      <c r="PBH92" s="64"/>
      <c r="PBI92" s="64"/>
      <c r="PBJ92" s="64"/>
      <c r="PBK92" s="64"/>
      <c r="PBL92" s="64"/>
      <c r="PBM92" s="64"/>
      <c r="PBN92" s="64"/>
      <c r="PBO92" s="64"/>
      <c r="PBP92" s="64"/>
      <c r="PBQ92" s="64"/>
      <c r="PBR92" s="64"/>
      <c r="PBS92" s="64"/>
      <c r="PBT92" s="64"/>
      <c r="PBU92" s="64"/>
      <c r="PBV92" s="64"/>
      <c r="PBW92" s="64"/>
      <c r="PBX92" s="64"/>
      <c r="PBY92" s="64"/>
      <c r="PBZ92" s="64"/>
      <c r="PCA92" s="64"/>
      <c r="PCB92" s="64"/>
      <c r="PCC92" s="64"/>
      <c r="PCD92" s="64"/>
      <c r="PCE92" s="64"/>
      <c r="PCF92" s="64"/>
      <c r="PCG92" s="64"/>
      <c r="PCH92" s="64"/>
      <c r="PCI92" s="64"/>
      <c r="PCJ92" s="64"/>
      <c r="PCK92" s="64"/>
      <c r="PCL92" s="64"/>
      <c r="PCM92" s="64"/>
      <c r="PCN92" s="64"/>
      <c r="PCO92" s="64"/>
      <c r="PCP92" s="64"/>
      <c r="PCQ92" s="64"/>
      <c r="PCR92" s="64"/>
      <c r="PCS92" s="64"/>
      <c r="PCT92" s="64"/>
      <c r="PCU92" s="64"/>
      <c r="PCV92" s="64"/>
      <c r="PCW92" s="64"/>
      <c r="PCX92" s="64"/>
      <c r="PCY92" s="64"/>
      <c r="PCZ92" s="64"/>
      <c r="PDA92" s="64"/>
      <c r="PDB92" s="64"/>
      <c r="PDC92" s="64"/>
      <c r="PDD92" s="64"/>
      <c r="PDE92" s="64"/>
      <c r="PDF92" s="64"/>
      <c r="PDG92" s="64"/>
      <c r="PDH92" s="64"/>
      <c r="PDI92" s="64"/>
      <c r="PDJ92" s="64"/>
      <c r="PDK92" s="64"/>
      <c r="PDL92" s="64"/>
      <c r="PDM92" s="64"/>
      <c r="PDN92" s="64"/>
      <c r="PDO92" s="64"/>
      <c r="PDP92" s="64"/>
      <c r="PDQ92" s="64"/>
      <c r="PDR92" s="64"/>
      <c r="PDS92" s="64"/>
      <c r="PDT92" s="64"/>
      <c r="PDU92" s="64"/>
      <c r="PDV92" s="64"/>
      <c r="PDW92" s="64"/>
      <c r="PDX92" s="64"/>
      <c r="PDY92" s="64"/>
      <c r="PDZ92" s="64"/>
      <c r="PEA92" s="64"/>
      <c r="PEB92" s="64"/>
      <c r="PEC92" s="64"/>
      <c r="PED92" s="64"/>
      <c r="PEE92" s="64"/>
      <c r="PEF92" s="64"/>
      <c r="PEG92" s="64"/>
      <c r="PEH92" s="64"/>
      <c r="PEI92" s="64"/>
      <c r="PEJ92" s="64"/>
      <c r="PEK92" s="64"/>
      <c r="PEL92" s="64"/>
      <c r="PEM92" s="64"/>
      <c r="PEN92" s="64"/>
      <c r="PEO92" s="64"/>
      <c r="PEP92" s="64"/>
      <c r="PEQ92" s="64"/>
      <c r="PER92" s="64"/>
      <c r="PES92" s="64"/>
      <c r="PET92" s="64"/>
      <c r="PEU92" s="64"/>
      <c r="PEV92" s="64"/>
      <c r="PEW92" s="64"/>
      <c r="PEX92" s="64"/>
      <c r="PEY92" s="64"/>
      <c r="PEZ92" s="64"/>
      <c r="PFA92" s="64"/>
      <c r="PFB92" s="64"/>
      <c r="PFC92" s="64"/>
      <c r="PFD92" s="64"/>
      <c r="PFE92" s="64"/>
      <c r="PFF92" s="64"/>
      <c r="PFG92" s="64"/>
      <c r="PFH92" s="64"/>
      <c r="PFI92" s="64"/>
      <c r="PFJ92" s="64"/>
      <c r="PFK92" s="64"/>
      <c r="PFL92" s="64"/>
      <c r="PFM92" s="64"/>
      <c r="PFN92" s="64"/>
      <c r="PFO92" s="64"/>
      <c r="PFP92" s="64"/>
      <c r="PFQ92" s="64"/>
      <c r="PFR92" s="64"/>
      <c r="PFS92" s="64"/>
      <c r="PFT92" s="64"/>
      <c r="PFU92" s="64"/>
      <c r="PFV92" s="64"/>
      <c r="PFW92" s="64"/>
      <c r="PFX92" s="64"/>
      <c r="PFY92" s="64"/>
      <c r="PFZ92" s="64"/>
      <c r="PGA92" s="64"/>
      <c r="PGB92" s="64"/>
      <c r="PGC92" s="64"/>
      <c r="PGD92" s="64"/>
      <c r="PGE92" s="64"/>
      <c r="PGF92" s="64"/>
      <c r="PGG92" s="64"/>
      <c r="PGH92" s="64"/>
      <c r="PGI92" s="64"/>
      <c r="PGJ92" s="64"/>
      <c r="PGK92" s="64"/>
      <c r="PGL92" s="64"/>
      <c r="PGM92" s="64"/>
      <c r="PGN92" s="64"/>
      <c r="PGO92" s="64"/>
      <c r="PGP92" s="64"/>
      <c r="PGQ92" s="64"/>
      <c r="PGR92" s="64"/>
      <c r="PGS92" s="64"/>
      <c r="PGT92" s="64"/>
      <c r="PGU92" s="64"/>
      <c r="PGV92" s="64"/>
      <c r="PGW92" s="64"/>
      <c r="PGX92" s="64"/>
      <c r="PGY92" s="64"/>
      <c r="PGZ92" s="64"/>
      <c r="PHA92" s="64"/>
      <c r="PHB92" s="64"/>
      <c r="PHC92" s="64"/>
      <c r="PHD92" s="64"/>
      <c r="PHE92" s="64"/>
      <c r="PHF92" s="64"/>
      <c r="PHG92" s="64"/>
      <c r="PHH92" s="64"/>
      <c r="PHI92" s="64"/>
      <c r="PHJ92" s="64"/>
      <c r="PHK92" s="64"/>
      <c r="PHL92" s="64"/>
      <c r="PHM92" s="64"/>
      <c r="PHN92" s="64"/>
      <c r="PHO92" s="64"/>
      <c r="PHP92" s="64"/>
      <c r="PHQ92" s="64"/>
      <c r="PHR92" s="64"/>
      <c r="PHS92" s="64"/>
      <c r="PHT92" s="64"/>
      <c r="PHU92" s="64"/>
      <c r="PHV92" s="64"/>
      <c r="PHW92" s="64"/>
      <c r="PHX92" s="64"/>
      <c r="PHY92" s="64"/>
      <c r="PHZ92" s="64"/>
      <c r="PIA92" s="64"/>
      <c r="PIB92" s="64"/>
      <c r="PIC92" s="64"/>
      <c r="PID92" s="64"/>
      <c r="PIE92" s="64"/>
      <c r="PIF92" s="64"/>
      <c r="PIG92" s="64"/>
      <c r="PIH92" s="64"/>
      <c r="PII92" s="64"/>
      <c r="PIJ92" s="64"/>
      <c r="PIK92" s="64"/>
      <c r="PIL92" s="64"/>
      <c r="PIM92" s="64"/>
      <c r="PIN92" s="64"/>
      <c r="PIO92" s="64"/>
      <c r="PIP92" s="64"/>
      <c r="PIQ92" s="64"/>
      <c r="PIR92" s="64"/>
      <c r="PIS92" s="64"/>
      <c r="PIT92" s="64"/>
      <c r="PIU92" s="64"/>
      <c r="PIV92" s="64"/>
      <c r="PIW92" s="64"/>
      <c r="PIX92" s="64"/>
      <c r="PIY92" s="64"/>
      <c r="PIZ92" s="64"/>
      <c r="PJA92" s="64"/>
      <c r="PJB92" s="64"/>
      <c r="PJC92" s="64"/>
      <c r="PJD92" s="64"/>
      <c r="PJE92" s="64"/>
      <c r="PJF92" s="64"/>
      <c r="PJG92" s="64"/>
      <c r="PJH92" s="64"/>
      <c r="PJI92" s="64"/>
      <c r="PJJ92" s="64"/>
      <c r="PJK92" s="64"/>
      <c r="PJL92" s="64"/>
      <c r="PJM92" s="64"/>
      <c r="PJN92" s="64"/>
      <c r="PJO92" s="64"/>
      <c r="PJP92" s="64"/>
      <c r="PJQ92" s="64"/>
      <c r="PJR92" s="64"/>
      <c r="PJS92" s="64"/>
      <c r="PJT92" s="64"/>
      <c r="PJU92" s="64"/>
      <c r="PJV92" s="64"/>
      <c r="PJW92" s="64"/>
      <c r="PJX92" s="64"/>
      <c r="PJY92" s="64"/>
      <c r="PJZ92" s="64"/>
      <c r="PKA92" s="64"/>
      <c r="PKB92" s="64"/>
      <c r="PKC92" s="64"/>
      <c r="PKD92" s="64"/>
      <c r="PKE92" s="64"/>
      <c r="PKF92" s="64"/>
      <c r="PKG92" s="64"/>
      <c r="PKH92" s="64"/>
      <c r="PKI92" s="64"/>
      <c r="PKJ92" s="64"/>
      <c r="PKK92" s="64"/>
      <c r="PKL92" s="64"/>
      <c r="PKM92" s="64"/>
      <c r="PKN92" s="64"/>
      <c r="PKO92" s="64"/>
      <c r="PKP92" s="64"/>
      <c r="PKQ92" s="64"/>
      <c r="PKR92" s="64"/>
      <c r="PKS92" s="64"/>
      <c r="PKT92" s="64"/>
      <c r="PKU92" s="64"/>
      <c r="PKV92" s="64"/>
      <c r="PKW92" s="64"/>
      <c r="PKX92" s="64"/>
      <c r="PKY92" s="64"/>
      <c r="PKZ92" s="64"/>
      <c r="PLA92" s="64"/>
      <c r="PLB92" s="64"/>
      <c r="PLC92" s="64"/>
      <c r="PLD92" s="64"/>
      <c r="PLE92" s="64"/>
      <c r="PLF92" s="64"/>
      <c r="PLG92" s="64"/>
      <c r="PLH92" s="64"/>
      <c r="PLI92" s="64"/>
      <c r="PLJ92" s="64"/>
      <c r="PLK92" s="64"/>
      <c r="PLL92" s="64"/>
      <c r="PLM92" s="64"/>
      <c r="PLN92" s="64"/>
      <c r="PLO92" s="64"/>
      <c r="PLP92" s="64"/>
      <c r="PLQ92" s="64"/>
      <c r="PLR92" s="64"/>
      <c r="PLS92" s="64"/>
      <c r="PLT92" s="64"/>
      <c r="PLU92" s="64"/>
      <c r="PLV92" s="64"/>
      <c r="PLW92" s="64"/>
      <c r="PLX92" s="64"/>
      <c r="PLY92" s="64"/>
      <c r="PLZ92" s="64"/>
      <c r="PMA92" s="64"/>
      <c r="PMB92" s="64"/>
      <c r="PMC92" s="64"/>
      <c r="PMD92" s="64"/>
      <c r="PME92" s="64"/>
      <c r="PMF92" s="64"/>
      <c r="PMG92" s="64"/>
      <c r="PMH92" s="64"/>
      <c r="PMI92" s="64"/>
      <c r="PMJ92" s="64"/>
      <c r="PMK92" s="64"/>
      <c r="PML92" s="64"/>
      <c r="PMM92" s="64"/>
      <c r="PMN92" s="64"/>
      <c r="PMO92" s="64"/>
      <c r="PMP92" s="64"/>
      <c r="PMQ92" s="64"/>
      <c r="PMR92" s="64"/>
      <c r="PMS92" s="64"/>
      <c r="PMT92" s="64"/>
      <c r="PMU92" s="64"/>
      <c r="PMV92" s="64"/>
      <c r="PMW92" s="64"/>
      <c r="PMX92" s="64"/>
      <c r="PMY92" s="64"/>
      <c r="PMZ92" s="64"/>
      <c r="PNA92" s="64"/>
      <c r="PNB92" s="64"/>
      <c r="PNC92" s="64"/>
      <c r="PND92" s="64"/>
      <c r="PNE92" s="64"/>
      <c r="PNF92" s="64"/>
      <c r="PNG92" s="64"/>
      <c r="PNH92" s="64"/>
      <c r="PNI92" s="64"/>
      <c r="PNJ92" s="64"/>
      <c r="PNK92" s="64"/>
      <c r="PNL92" s="64"/>
      <c r="PNM92" s="64"/>
      <c r="PNN92" s="64"/>
      <c r="PNO92" s="64"/>
      <c r="PNP92" s="64"/>
      <c r="PNQ92" s="64"/>
      <c r="PNR92" s="64"/>
      <c r="PNS92" s="64"/>
      <c r="PNT92" s="64"/>
      <c r="PNU92" s="64"/>
      <c r="PNV92" s="64"/>
      <c r="PNW92" s="64"/>
      <c r="PNX92" s="64"/>
      <c r="PNY92" s="64"/>
      <c r="PNZ92" s="64"/>
      <c r="POA92" s="64"/>
      <c r="POB92" s="64"/>
      <c r="POC92" s="64"/>
      <c r="POD92" s="64"/>
      <c r="POE92" s="64"/>
      <c r="POF92" s="64"/>
      <c r="POG92" s="64"/>
      <c r="POH92" s="64"/>
      <c r="POI92" s="64"/>
      <c r="POJ92" s="64"/>
      <c r="POK92" s="64"/>
      <c r="POL92" s="64"/>
      <c r="POM92" s="64"/>
      <c r="PON92" s="64"/>
      <c r="POO92" s="64"/>
      <c r="POP92" s="64"/>
      <c r="POQ92" s="64"/>
      <c r="POR92" s="64"/>
      <c r="POS92" s="64"/>
      <c r="POT92" s="64"/>
      <c r="POU92" s="64"/>
      <c r="POV92" s="64"/>
      <c r="POW92" s="64"/>
      <c r="POX92" s="64"/>
      <c r="POY92" s="64"/>
      <c r="POZ92" s="64"/>
      <c r="PPA92" s="64"/>
      <c r="PPB92" s="64"/>
      <c r="PPC92" s="64"/>
      <c r="PPD92" s="64"/>
      <c r="PPE92" s="64"/>
      <c r="PPF92" s="64"/>
      <c r="PPG92" s="64"/>
      <c r="PPH92" s="64"/>
      <c r="PPI92" s="64"/>
      <c r="PPJ92" s="64"/>
      <c r="PPK92" s="64"/>
      <c r="PPL92" s="64"/>
      <c r="PPM92" s="64"/>
      <c r="PPN92" s="64"/>
      <c r="PPO92" s="64"/>
      <c r="PPP92" s="64"/>
      <c r="PPQ92" s="64"/>
      <c r="PPR92" s="64"/>
      <c r="PPS92" s="64"/>
      <c r="PPT92" s="64"/>
      <c r="PPU92" s="64"/>
      <c r="PPV92" s="64"/>
      <c r="PPW92" s="64"/>
      <c r="PPX92" s="64"/>
      <c r="PPY92" s="64"/>
      <c r="PPZ92" s="64"/>
      <c r="PQA92" s="64"/>
      <c r="PQB92" s="64"/>
      <c r="PQC92" s="64"/>
      <c r="PQD92" s="64"/>
      <c r="PQE92" s="64"/>
      <c r="PQF92" s="64"/>
      <c r="PQG92" s="64"/>
      <c r="PQH92" s="64"/>
      <c r="PQI92" s="64"/>
      <c r="PQJ92" s="64"/>
      <c r="PQK92" s="64"/>
      <c r="PQL92" s="64"/>
      <c r="PQM92" s="64"/>
      <c r="PQN92" s="64"/>
      <c r="PQO92" s="64"/>
      <c r="PQP92" s="64"/>
      <c r="PQQ92" s="64"/>
      <c r="PQR92" s="64"/>
      <c r="PQS92" s="64"/>
      <c r="PQT92" s="64"/>
      <c r="PQU92" s="64"/>
      <c r="PQV92" s="64"/>
      <c r="PQW92" s="64"/>
      <c r="PQX92" s="64"/>
      <c r="PQY92" s="64"/>
      <c r="PQZ92" s="64"/>
      <c r="PRA92" s="64"/>
      <c r="PRB92" s="64"/>
      <c r="PRC92" s="64"/>
      <c r="PRD92" s="64"/>
      <c r="PRE92" s="64"/>
      <c r="PRF92" s="64"/>
      <c r="PRG92" s="64"/>
      <c r="PRH92" s="64"/>
      <c r="PRI92" s="64"/>
      <c r="PRJ92" s="64"/>
      <c r="PRK92" s="64"/>
      <c r="PRL92" s="64"/>
      <c r="PRM92" s="64"/>
      <c r="PRN92" s="64"/>
      <c r="PRO92" s="64"/>
      <c r="PRP92" s="64"/>
      <c r="PRQ92" s="64"/>
      <c r="PRR92" s="64"/>
      <c r="PRS92" s="64"/>
      <c r="PRT92" s="64"/>
      <c r="PRU92" s="64"/>
      <c r="PRV92" s="64"/>
      <c r="PRW92" s="64"/>
      <c r="PRX92" s="64"/>
      <c r="PRY92" s="64"/>
      <c r="PRZ92" s="64"/>
      <c r="PSA92" s="64"/>
      <c r="PSB92" s="64"/>
      <c r="PSC92" s="64"/>
      <c r="PSD92" s="64"/>
      <c r="PSE92" s="64"/>
      <c r="PSF92" s="64"/>
      <c r="PSG92" s="64"/>
      <c r="PSH92" s="64"/>
      <c r="PSI92" s="64"/>
      <c r="PSJ92" s="64"/>
      <c r="PSK92" s="64"/>
      <c r="PSL92" s="64"/>
      <c r="PSM92" s="64"/>
      <c r="PSN92" s="64"/>
      <c r="PSO92" s="64"/>
      <c r="PSP92" s="64"/>
      <c r="PSQ92" s="64"/>
      <c r="PSR92" s="64"/>
      <c r="PSS92" s="64"/>
      <c r="PST92" s="64"/>
      <c r="PSU92" s="64"/>
      <c r="PSV92" s="64"/>
      <c r="PSW92" s="64"/>
      <c r="PSX92" s="64"/>
      <c r="PSY92" s="64"/>
      <c r="PSZ92" s="64"/>
      <c r="PTA92" s="64"/>
      <c r="PTB92" s="64"/>
      <c r="PTC92" s="64"/>
      <c r="PTD92" s="64"/>
      <c r="PTE92" s="64"/>
      <c r="PTF92" s="64"/>
      <c r="PTG92" s="64"/>
      <c r="PTH92" s="64"/>
      <c r="PTI92" s="64"/>
      <c r="PTJ92" s="64"/>
      <c r="PTK92" s="64"/>
      <c r="PTL92" s="64"/>
      <c r="PTM92" s="64"/>
      <c r="PTN92" s="64"/>
      <c r="PTO92" s="64"/>
      <c r="PTP92" s="64"/>
      <c r="PTQ92" s="64"/>
      <c r="PTR92" s="64"/>
      <c r="PTS92" s="64"/>
      <c r="PTT92" s="64"/>
      <c r="PTU92" s="64"/>
      <c r="PTV92" s="64"/>
      <c r="PTW92" s="64"/>
      <c r="PTX92" s="64"/>
      <c r="PTY92" s="64"/>
      <c r="PTZ92" s="64"/>
      <c r="PUA92" s="64"/>
      <c r="PUB92" s="64"/>
      <c r="PUC92" s="64"/>
      <c r="PUD92" s="64"/>
      <c r="PUE92" s="64"/>
      <c r="PUF92" s="64"/>
      <c r="PUG92" s="64"/>
      <c r="PUH92" s="64"/>
      <c r="PUI92" s="64"/>
      <c r="PUJ92" s="64"/>
      <c r="PUK92" s="64"/>
      <c r="PUL92" s="64"/>
      <c r="PUM92" s="64"/>
      <c r="PUN92" s="64"/>
      <c r="PUO92" s="64"/>
      <c r="PUP92" s="64"/>
      <c r="PUQ92" s="64"/>
      <c r="PUR92" s="64"/>
      <c r="PUS92" s="64"/>
      <c r="PUT92" s="64"/>
      <c r="PUU92" s="64"/>
      <c r="PUV92" s="64"/>
      <c r="PUW92" s="64"/>
      <c r="PUX92" s="64"/>
      <c r="PUY92" s="64"/>
      <c r="PUZ92" s="64"/>
      <c r="PVA92" s="64"/>
      <c r="PVB92" s="64"/>
      <c r="PVC92" s="64"/>
      <c r="PVD92" s="64"/>
      <c r="PVE92" s="64"/>
      <c r="PVF92" s="64"/>
      <c r="PVG92" s="64"/>
      <c r="PVH92" s="64"/>
      <c r="PVI92" s="64"/>
      <c r="PVJ92" s="64"/>
      <c r="PVK92" s="64"/>
      <c r="PVL92" s="64"/>
      <c r="PVM92" s="64"/>
      <c r="PVN92" s="64"/>
      <c r="PVO92" s="64"/>
      <c r="PVP92" s="64"/>
      <c r="PVQ92" s="64"/>
      <c r="PVR92" s="64"/>
      <c r="PVS92" s="64"/>
      <c r="PVT92" s="64"/>
      <c r="PVU92" s="64"/>
      <c r="PVV92" s="64"/>
      <c r="PVW92" s="64"/>
      <c r="PVX92" s="64"/>
      <c r="PVY92" s="64"/>
      <c r="PVZ92" s="64"/>
      <c r="PWA92" s="64"/>
      <c r="PWB92" s="64"/>
      <c r="PWC92" s="64"/>
      <c r="PWD92" s="64"/>
      <c r="PWE92" s="64"/>
      <c r="PWF92" s="64"/>
      <c r="PWG92" s="64"/>
      <c r="PWH92" s="64"/>
      <c r="PWI92" s="64"/>
      <c r="PWJ92" s="64"/>
      <c r="PWK92" s="64"/>
      <c r="PWL92" s="64"/>
      <c r="PWM92" s="64"/>
      <c r="PWN92" s="64"/>
      <c r="PWO92" s="64"/>
      <c r="PWP92" s="64"/>
      <c r="PWQ92" s="64"/>
      <c r="PWR92" s="64"/>
      <c r="PWS92" s="64"/>
      <c r="PWT92" s="64"/>
      <c r="PWU92" s="64"/>
      <c r="PWV92" s="64"/>
      <c r="PWW92" s="64"/>
      <c r="PWX92" s="64"/>
      <c r="PWY92" s="64"/>
      <c r="PWZ92" s="64"/>
      <c r="PXA92" s="64"/>
      <c r="PXB92" s="64"/>
      <c r="PXC92" s="64"/>
      <c r="PXD92" s="64"/>
      <c r="PXE92" s="64"/>
      <c r="PXF92" s="64"/>
      <c r="PXG92" s="64"/>
      <c r="PXH92" s="64"/>
      <c r="PXI92" s="64"/>
      <c r="PXJ92" s="64"/>
      <c r="PXK92" s="64"/>
      <c r="PXL92" s="64"/>
      <c r="PXM92" s="64"/>
      <c r="PXN92" s="64"/>
      <c r="PXO92" s="64"/>
      <c r="PXP92" s="64"/>
      <c r="PXQ92" s="64"/>
      <c r="PXR92" s="64"/>
      <c r="PXS92" s="64"/>
      <c r="PXT92" s="64"/>
      <c r="PXU92" s="64"/>
      <c r="PXV92" s="64"/>
      <c r="PXW92" s="64"/>
      <c r="PXX92" s="64"/>
      <c r="PXY92" s="64"/>
      <c r="PXZ92" s="64"/>
      <c r="PYA92" s="64"/>
      <c r="PYB92" s="64"/>
      <c r="PYC92" s="64"/>
      <c r="PYD92" s="64"/>
      <c r="PYE92" s="64"/>
      <c r="PYF92" s="64"/>
      <c r="PYG92" s="64"/>
      <c r="PYH92" s="64"/>
      <c r="PYI92" s="64"/>
      <c r="PYJ92" s="64"/>
      <c r="PYK92" s="64"/>
      <c r="PYL92" s="64"/>
      <c r="PYM92" s="64"/>
      <c r="PYN92" s="64"/>
      <c r="PYO92" s="64"/>
      <c r="PYP92" s="64"/>
      <c r="PYQ92" s="64"/>
      <c r="PYR92" s="64"/>
      <c r="PYS92" s="64"/>
      <c r="PYT92" s="64"/>
      <c r="PYU92" s="64"/>
      <c r="PYV92" s="64"/>
      <c r="PYW92" s="64"/>
      <c r="PYX92" s="64"/>
      <c r="PYY92" s="64"/>
      <c r="PYZ92" s="64"/>
      <c r="PZA92" s="64"/>
      <c r="PZB92" s="64"/>
      <c r="PZC92" s="64"/>
      <c r="PZD92" s="64"/>
      <c r="PZE92" s="64"/>
      <c r="PZF92" s="64"/>
      <c r="PZG92" s="64"/>
      <c r="PZH92" s="64"/>
      <c r="PZI92" s="64"/>
      <c r="PZJ92" s="64"/>
      <c r="PZK92" s="64"/>
      <c r="PZL92" s="64"/>
      <c r="PZM92" s="64"/>
      <c r="PZN92" s="64"/>
      <c r="PZO92" s="64"/>
      <c r="PZP92" s="64"/>
      <c r="PZQ92" s="64"/>
      <c r="PZR92" s="64"/>
      <c r="PZS92" s="64"/>
      <c r="PZT92" s="64"/>
      <c r="PZU92" s="64"/>
      <c r="PZV92" s="64"/>
      <c r="PZW92" s="64"/>
      <c r="PZX92" s="64"/>
      <c r="PZY92" s="64"/>
      <c r="PZZ92" s="64"/>
      <c r="QAA92" s="64"/>
      <c r="QAB92" s="64"/>
      <c r="QAC92" s="64"/>
      <c r="QAD92" s="64"/>
      <c r="QAE92" s="64"/>
      <c r="QAF92" s="64"/>
      <c r="QAG92" s="64"/>
      <c r="QAH92" s="64"/>
      <c r="QAI92" s="64"/>
      <c r="QAJ92" s="64"/>
      <c r="QAK92" s="64"/>
      <c r="QAL92" s="64"/>
      <c r="QAM92" s="64"/>
      <c r="QAN92" s="64"/>
      <c r="QAO92" s="64"/>
      <c r="QAP92" s="64"/>
      <c r="QAQ92" s="64"/>
      <c r="QAR92" s="64"/>
      <c r="QAS92" s="64"/>
      <c r="QAT92" s="64"/>
      <c r="QAU92" s="64"/>
      <c r="QAV92" s="64"/>
      <c r="QAW92" s="64"/>
      <c r="QAX92" s="64"/>
      <c r="QAY92" s="64"/>
      <c r="QAZ92" s="64"/>
      <c r="QBA92" s="64"/>
      <c r="QBB92" s="64"/>
      <c r="QBC92" s="64"/>
      <c r="QBD92" s="64"/>
      <c r="QBE92" s="64"/>
      <c r="QBF92" s="64"/>
      <c r="QBG92" s="64"/>
      <c r="QBH92" s="64"/>
      <c r="QBI92" s="64"/>
      <c r="QBJ92" s="64"/>
      <c r="QBK92" s="64"/>
      <c r="QBL92" s="64"/>
      <c r="QBM92" s="64"/>
      <c r="QBN92" s="64"/>
      <c r="QBO92" s="64"/>
      <c r="QBP92" s="64"/>
      <c r="QBQ92" s="64"/>
      <c r="QBR92" s="64"/>
      <c r="QBS92" s="64"/>
      <c r="QBT92" s="64"/>
      <c r="QBU92" s="64"/>
      <c r="QBV92" s="64"/>
      <c r="QBW92" s="64"/>
      <c r="QBX92" s="64"/>
      <c r="QBY92" s="64"/>
      <c r="QBZ92" s="64"/>
      <c r="QCA92" s="64"/>
      <c r="QCB92" s="64"/>
      <c r="QCC92" s="64"/>
      <c r="QCD92" s="64"/>
      <c r="QCE92" s="64"/>
      <c r="QCF92" s="64"/>
      <c r="QCG92" s="64"/>
      <c r="QCH92" s="64"/>
      <c r="QCI92" s="64"/>
      <c r="QCJ92" s="64"/>
      <c r="QCK92" s="64"/>
      <c r="QCL92" s="64"/>
      <c r="QCM92" s="64"/>
      <c r="QCN92" s="64"/>
      <c r="QCO92" s="64"/>
      <c r="QCP92" s="64"/>
      <c r="QCQ92" s="64"/>
      <c r="QCR92" s="64"/>
      <c r="QCS92" s="64"/>
      <c r="QCT92" s="64"/>
      <c r="QCU92" s="64"/>
      <c r="QCV92" s="64"/>
      <c r="QCW92" s="64"/>
      <c r="QCX92" s="64"/>
      <c r="QCY92" s="64"/>
      <c r="QCZ92" s="64"/>
      <c r="QDA92" s="64"/>
      <c r="QDB92" s="64"/>
      <c r="QDC92" s="64"/>
      <c r="QDD92" s="64"/>
      <c r="QDE92" s="64"/>
      <c r="QDF92" s="64"/>
      <c r="QDG92" s="64"/>
      <c r="QDH92" s="64"/>
      <c r="QDI92" s="64"/>
      <c r="QDJ92" s="64"/>
      <c r="QDK92" s="64"/>
      <c r="QDL92" s="64"/>
      <c r="QDM92" s="64"/>
      <c r="QDN92" s="64"/>
      <c r="QDO92" s="64"/>
      <c r="QDP92" s="64"/>
      <c r="QDQ92" s="64"/>
      <c r="QDR92" s="64"/>
      <c r="QDS92" s="64"/>
      <c r="QDT92" s="64"/>
      <c r="QDU92" s="64"/>
      <c r="QDV92" s="64"/>
      <c r="QDW92" s="64"/>
      <c r="QDX92" s="64"/>
      <c r="QDY92" s="64"/>
      <c r="QDZ92" s="64"/>
      <c r="QEA92" s="64"/>
      <c r="QEB92" s="64"/>
      <c r="QEC92" s="64"/>
      <c r="QED92" s="64"/>
      <c r="QEE92" s="64"/>
      <c r="QEF92" s="64"/>
      <c r="QEG92" s="64"/>
      <c r="QEH92" s="64"/>
      <c r="QEI92" s="64"/>
      <c r="QEJ92" s="64"/>
      <c r="QEK92" s="64"/>
      <c r="QEL92" s="64"/>
      <c r="QEM92" s="64"/>
      <c r="QEN92" s="64"/>
      <c r="QEO92" s="64"/>
      <c r="QEP92" s="64"/>
      <c r="QEQ92" s="64"/>
      <c r="QER92" s="64"/>
      <c r="QES92" s="64"/>
      <c r="QET92" s="64"/>
      <c r="QEU92" s="64"/>
      <c r="QEV92" s="64"/>
      <c r="QEW92" s="64"/>
      <c r="QEX92" s="64"/>
      <c r="QEY92" s="64"/>
      <c r="QEZ92" s="64"/>
      <c r="QFA92" s="64"/>
      <c r="QFB92" s="64"/>
      <c r="QFC92" s="64"/>
      <c r="QFD92" s="64"/>
      <c r="QFE92" s="64"/>
      <c r="QFF92" s="64"/>
      <c r="QFG92" s="64"/>
      <c r="QFH92" s="64"/>
      <c r="QFI92" s="64"/>
      <c r="QFJ92" s="64"/>
      <c r="QFK92" s="64"/>
      <c r="QFL92" s="64"/>
      <c r="QFM92" s="64"/>
      <c r="QFN92" s="64"/>
      <c r="QFO92" s="64"/>
      <c r="QFP92" s="64"/>
      <c r="QFQ92" s="64"/>
      <c r="QFR92" s="64"/>
      <c r="QFS92" s="64"/>
      <c r="QFT92" s="64"/>
      <c r="QFU92" s="64"/>
      <c r="QFV92" s="64"/>
      <c r="QFW92" s="64"/>
      <c r="QFX92" s="64"/>
      <c r="QFY92" s="64"/>
      <c r="QFZ92" s="64"/>
      <c r="QGA92" s="64"/>
      <c r="QGB92" s="64"/>
      <c r="QGC92" s="64"/>
      <c r="QGD92" s="64"/>
      <c r="QGE92" s="64"/>
      <c r="QGF92" s="64"/>
      <c r="QGG92" s="64"/>
      <c r="QGH92" s="64"/>
      <c r="QGI92" s="64"/>
      <c r="QGJ92" s="64"/>
      <c r="QGK92" s="64"/>
      <c r="QGL92" s="64"/>
      <c r="QGM92" s="64"/>
      <c r="QGN92" s="64"/>
      <c r="QGO92" s="64"/>
      <c r="QGP92" s="64"/>
      <c r="QGQ92" s="64"/>
      <c r="QGR92" s="64"/>
      <c r="QGS92" s="64"/>
      <c r="QGT92" s="64"/>
      <c r="QGU92" s="64"/>
      <c r="QGV92" s="64"/>
      <c r="QGW92" s="64"/>
      <c r="QGX92" s="64"/>
      <c r="QGY92" s="64"/>
      <c r="QGZ92" s="64"/>
      <c r="QHA92" s="64"/>
      <c r="QHB92" s="64"/>
      <c r="QHC92" s="64"/>
      <c r="QHD92" s="64"/>
      <c r="QHE92" s="64"/>
      <c r="QHF92" s="64"/>
      <c r="QHG92" s="64"/>
      <c r="QHH92" s="64"/>
      <c r="QHI92" s="64"/>
      <c r="QHJ92" s="64"/>
      <c r="QHK92" s="64"/>
      <c r="QHL92" s="64"/>
      <c r="QHM92" s="64"/>
      <c r="QHN92" s="64"/>
      <c r="QHO92" s="64"/>
      <c r="QHP92" s="64"/>
      <c r="QHQ92" s="64"/>
      <c r="QHR92" s="64"/>
      <c r="QHS92" s="64"/>
      <c r="QHT92" s="64"/>
      <c r="QHU92" s="64"/>
      <c r="QHV92" s="64"/>
      <c r="QHW92" s="64"/>
      <c r="QHX92" s="64"/>
      <c r="QHY92" s="64"/>
      <c r="QHZ92" s="64"/>
      <c r="QIA92" s="64"/>
      <c r="QIB92" s="64"/>
      <c r="QIC92" s="64"/>
      <c r="QID92" s="64"/>
      <c r="QIE92" s="64"/>
      <c r="QIF92" s="64"/>
      <c r="QIG92" s="64"/>
      <c r="QIH92" s="64"/>
      <c r="QII92" s="64"/>
      <c r="QIJ92" s="64"/>
      <c r="QIK92" s="64"/>
      <c r="QIL92" s="64"/>
      <c r="QIM92" s="64"/>
      <c r="QIN92" s="64"/>
      <c r="QIO92" s="64"/>
      <c r="QIP92" s="64"/>
      <c r="QIQ92" s="64"/>
      <c r="QIR92" s="64"/>
      <c r="QIS92" s="64"/>
      <c r="QIT92" s="64"/>
      <c r="QIU92" s="64"/>
      <c r="QIV92" s="64"/>
      <c r="QIW92" s="64"/>
      <c r="QIX92" s="64"/>
      <c r="QIY92" s="64"/>
      <c r="QIZ92" s="64"/>
      <c r="QJA92" s="64"/>
      <c r="QJB92" s="64"/>
      <c r="QJC92" s="64"/>
      <c r="QJD92" s="64"/>
      <c r="QJE92" s="64"/>
      <c r="QJF92" s="64"/>
      <c r="QJG92" s="64"/>
      <c r="QJH92" s="64"/>
      <c r="QJI92" s="64"/>
      <c r="QJJ92" s="64"/>
      <c r="QJK92" s="64"/>
      <c r="QJL92" s="64"/>
      <c r="QJM92" s="64"/>
      <c r="QJN92" s="64"/>
      <c r="QJO92" s="64"/>
      <c r="QJP92" s="64"/>
      <c r="QJQ92" s="64"/>
      <c r="QJR92" s="64"/>
      <c r="QJS92" s="64"/>
      <c r="QJT92" s="64"/>
      <c r="QJU92" s="64"/>
      <c r="QJV92" s="64"/>
      <c r="QJW92" s="64"/>
      <c r="QJX92" s="64"/>
      <c r="QJY92" s="64"/>
      <c r="QJZ92" s="64"/>
      <c r="QKA92" s="64"/>
      <c r="QKB92" s="64"/>
      <c r="QKC92" s="64"/>
      <c r="QKD92" s="64"/>
      <c r="QKE92" s="64"/>
      <c r="QKF92" s="64"/>
      <c r="QKG92" s="64"/>
      <c r="QKH92" s="64"/>
      <c r="QKI92" s="64"/>
      <c r="QKJ92" s="64"/>
      <c r="QKK92" s="64"/>
      <c r="QKL92" s="64"/>
      <c r="QKM92" s="64"/>
      <c r="QKN92" s="64"/>
      <c r="QKO92" s="64"/>
      <c r="QKP92" s="64"/>
      <c r="QKQ92" s="64"/>
      <c r="QKR92" s="64"/>
      <c r="QKS92" s="64"/>
      <c r="QKT92" s="64"/>
      <c r="QKU92" s="64"/>
      <c r="QKV92" s="64"/>
      <c r="QKW92" s="64"/>
      <c r="QKX92" s="64"/>
      <c r="QKY92" s="64"/>
      <c r="QKZ92" s="64"/>
      <c r="QLA92" s="64"/>
      <c r="QLB92" s="64"/>
      <c r="QLC92" s="64"/>
      <c r="QLD92" s="64"/>
      <c r="QLE92" s="64"/>
      <c r="QLF92" s="64"/>
      <c r="QLG92" s="64"/>
      <c r="QLH92" s="64"/>
      <c r="QLI92" s="64"/>
      <c r="QLJ92" s="64"/>
      <c r="QLK92" s="64"/>
      <c r="QLL92" s="64"/>
      <c r="QLM92" s="64"/>
      <c r="QLN92" s="64"/>
      <c r="QLO92" s="64"/>
      <c r="QLP92" s="64"/>
      <c r="QLQ92" s="64"/>
      <c r="QLR92" s="64"/>
      <c r="QLS92" s="64"/>
      <c r="QLT92" s="64"/>
      <c r="QLU92" s="64"/>
      <c r="QLV92" s="64"/>
      <c r="QLW92" s="64"/>
      <c r="QLX92" s="64"/>
      <c r="QLY92" s="64"/>
      <c r="QLZ92" s="64"/>
      <c r="QMA92" s="64"/>
      <c r="QMB92" s="64"/>
      <c r="QMC92" s="64"/>
      <c r="QMD92" s="64"/>
      <c r="QME92" s="64"/>
      <c r="QMF92" s="64"/>
      <c r="QMG92" s="64"/>
      <c r="QMH92" s="64"/>
      <c r="QMI92" s="64"/>
      <c r="QMJ92" s="64"/>
      <c r="QMK92" s="64"/>
      <c r="QML92" s="64"/>
      <c r="QMM92" s="64"/>
      <c r="QMN92" s="64"/>
      <c r="QMO92" s="64"/>
      <c r="QMP92" s="64"/>
      <c r="QMQ92" s="64"/>
      <c r="QMR92" s="64"/>
      <c r="QMS92" s="64"/>
      <c r="QMT92" s="64"/>
      <c r="QMU92" s="64"/>
      <c r="QMV92" s="64"/>
      <c r="QMW92" s="64"/>
      <c r="QMX92" s="64"/>
      <c r="QMY92" s="64"/>
      <c r="QMZ92" s="64"/>
      <c r="QNA92" s="64"/>
      <c r="QNB92" s="64"/>
      <c r="QNC92" s="64"/>
      <c r="QND92" s="64"/>
      <c r="QNE92" s="64"/>
      <c r="QNF92" s="64"/>
      <c r="QNG92" s="64"/>
      <c r="QNH92" s="64"/>
      <c r="QNI92" s="64"/>
      <c r="QNJ92" s="64"/>
      <c r="QNK92" s="64"/>
      <c r="QNL92" s="64"/>
      <c r="QNM92" s="64"/>
      <c r="QNN92" s="64"/>
      <c r="QNO92" s="64"/>
      <c r="QNP92" s="64"/>
      <c r="QNQ92" s="64"/>
      <c r="QNR92" s="64"/>
      <c r="QNS92" s="64"/>
      <c r="QNT92" s="64"/>
      <c r="QNU92" s="64"/>
      <c r="QNV92" s="64"/>
      <c r="QNW92" s="64"/>
      <c r="QNX92" s="64"/>
      <c r="QNY92" s="64"/>
      <c r="QNZ92" s="64"/>
      <c r="QOA92" s="64"/>
      <c r="QOB92" s="64"/>
      <c r="QOC92" s="64"/>
      <c r="QOD92" s="64"/>
      <c r="QOE92" s="64"/>
      <c r="QOF92" s="64"/>
      <c r="QOG92" s="64"/>
      <c r="QOH92" s="64"/>
      <c r="QOI92" s="64"/>
      <c r="QOJ92" s="64"/>
      <c r="QOK92" s="64"/>
      <c r="QOL92" s="64"/>
      <c r="QOM92" s="64"/>
      <c r="QON92" s="64"/>
      <c r="QOO92" s="64"/>
      <c r="QOP92" s="64"/>
      <c r="QOQ92" s="64"/>
      <c r="QOR92" s="64"/>
      <c r="QOS92" s="64"/>
      <c r="QOT92" s="64"/>
      <c r="QOU92" s="64"/>
      <c r="QOV92" s="64"/>
      <c r="QOW92" s="64"/>
      <c r="QOX92" s="64"/>
      <c r="QOY92" s="64"/>
      <c r="QOZ92" s="64"/>
      <c r="QPA92" s="64"/>
      <c r="QPB92" s="64"/>
      <c r="QPC92" s="64"/>
      <c r="QPD92" s="64"/>
      <c r="QPE92" s="64"/>
      <c r="QPF92" s="64"/>
      <c r="QPG92" s="64"/>
      <c r="QPH92" s="64"/>
      <c r="QPI92" s="64"/>
      <c r="QPJ92" s="64"/>
      <c r="QPK92" s="64"/>
      <c r="QPL92" s="64"/>
      <c r="QPM92" s="64"/>
      <c r="QPN92" s="64"/>
      <c r="QPO92" s="64"/>
      <c r="QPP92" s="64"/>
      <c r="QPQ92" s="64"/>
      <c r="QPR92" s="64"/>
      <c r="QPS92" s="64"/>
      <c r="QPT92" s="64"/>
      <c r="QPU92" s="64"/>
      <c r="QPV92" s="64"/>
      <c r="QPW92" s="64"/>
      <c r="QPX92" s="64"/>
      <c r="QPY92" s="64"/>
      <c r="QPZ92" s="64"/>
      <c r="QQA92" s="64"/>
      <c r="QQB92" s="64"/>
      <c r="QQC92" s="64"/>
      <c r="QQD92" s="64"/>
      <c r="QQE92" s="64"/>
      <c r="QQF92" s="64"/>
      <c r="QQG92" s="64"/>
      <c r="QQH92" s="64"/>
      <c r="QQI92" s="64"/>
      <c r="QQJ92" s="64"/>
      <c r="QQK92" s="64"/>
      <c r="QQL92" s="64"/>
      <c r="QQM92" s="64"/>
      <c r="QQN92" s="64"/>
      <c r="QQO92" s="64"/>
      <c r="QQP92" s="64"/>
      <c r="QQQ92" s="64"/>
      <c r="QQR92" s="64"/>
      <c r="QQS92" s="64"/>
      <c r="QQT92" s="64"/>
      <c r="QQU92" s="64"/>
      <c r="QQV92" s="64"/>
      <c r="QQW92" s="64"/>
      <c r="QQX92" s="64"/>
      <c r="QQY92" s="64"/>
      <c r="QQZ92" s="64"/>
      <c r="QRA92" s="64"/>
      <c r="QRB92" s="64"/>
      <c r="QRC92" s="64"/>
      <c r="QRD92" s="64"/>
      <c r="QRE92" s="64"/>
      <c r="QRF92" s="64"/>
      <c r="QRG92" s="64"/>
      <c r="QRH92" s="64"/>
      <c r="QRI92" s="64"/>
      <c r="QRJ92" s="64"/>
      <c r="QRK92" s="64"/>
      <c r="QRL92" s="64"/>
      <c r="QRM92" s="64"/>
      <c r="QRN92" s="64"/>
      <c r="QRO92" s="64"/>
      <c r="QRP92" s="64"/>
      <c r="QRQ92" s="64"/>
      <c r="QRR92" s="64"/>
      <c r="QRS92" s="64"/>
      <c r="QRT92" s="64"/>
      <c r="QRU92" s="64"/>
      <c r="QRV92" s="64"/>
      <c r="QRW92" s="64"/>
      <c r="QRX92" s="64"/>
      <c r="QRY92" s="64"/>
      <c r="QRZ92" s="64"/>
      <c r="QSA92" s="64"/>
      <c r="QSB92" s="64"/>
      <c r="QSC92" s="64"/>
      <c r="QSD92" s="64"/>
      <c r="QSE92" s="64"/>
      <c r="QSF92" s="64"/>
      <c r="QSG92" s="64"/>
      <c r="QSH92" s="64"/>
      <c r="QSI92" s="64"/>
      <c r="QSJ92" s="64"/>
      <c r="QSK92" s="64"/>
      <c r="QSL92" s="64"/>
      <c r="QSM92" s="64"/>
      <c r="QSN92" s="64"/>
      <c r="QSO92" s="64"/>
      <c r="QSP92" s="64"/>
      <c r="QSQ92" s="64"/>
      <c r="QSR92" s="64"/>
      <c r="QSS92" s="64"/>
      <c r="QST92" s="64"/>
      <c r="QSU92" s="64"/>
      <c r="QSV92" s="64"/>
      <c r="QSW92" s="64"/>
      <c r="QSX92" s="64"/>
      <c r="QSY92" s="64"/>
      <c r="QSZ92" s="64"/>
      <c r="QTA92" s="64"/>
      <c r="QTB92" s="64"/>
      <c r="QTC92" s="64"/>
      <c r="QTD92" s="64"/>
      <c r="QTE92" s="64"/>
      <c r="QTF92" s="64"/>
      <c r="QTG92" s="64"/>
      <c r="QTH92" s="64"/>
      <c r="QTI92" s="64"/>
      <c r="QTJ92" s="64"/>
      <c r="QTK92" s="64"/>
      <c r="QTL92" s="64"/>
      <c r="QTM92" s="64"/>
      <c r="QTN92" s="64"/>
      <c r="QTO92" s="64"/>
      <c r="QTP92" s="64"/>
      <c r="QTQ92" s="64"/>
      <c r="QTR92" s="64"/>
      <c r="QTS92" s="64"/>
      <c r="QTT92" s="64"/>
      <c r="QTU92" s="64"/>
      <c r="QTV92" s="64"/>
      <c r="QTW92" s="64"/>
      <c r="QTX92" s="64"/>
      <c r="QTY92" s="64"/>
      <c r="QTZ92" s="64"/>
      <c r="QUA92" s="64"/>
      <c r="QUB92" s="64"/>
      <c r="QUC92" s="64"/>
      <c r="QUD92" s="64"/>
      <c r="QUE92" s="64"/>
      <c r="QUF92" s="64"/>
      <c r="QUG92" s="64"/>
      <c r="QUH92" s="64"/>
      <c r="QUI92" s="64"/>
      <c r="QUJ92" s="64"/>
      <c r="QUK92" s="64"/>
      <c r="QUL92" s="64"/>
      <c r="QUM92" s="64"/>
      <c r="QUN92" s="64"/>
      <c r="QUO92" s="64"/>
      <c r="QUP92" s="64"/>
      <c r="QUQ92" s="64"/>
      <c r="QUR92" s="64"/>
      <c r="QUS92" s="64"/>
      <c r="QUT92" s="64"/>
      <c r="QUU92" s="64"/>
      <c r="QUV92" s="64"/>
      <c r="QUW92" s="64"/>
      <c r="QUX92" s="64"/>
      <c r="QUY92" s="64"/>
      <c r="QUZ92" s="64"/>
      <c r="QVA92" s="64"/>
      <c r="QVB92" s="64"/>
      <c r="QVC92" s="64"/>
      <c r="QVD92" s="64"/>
      <c r="QVE92" s="64"/>
      <c r="QVF92" s="64"/>
      <c r="QVG92" s="64"/>
      <c r="QVH92" s="64"/>
      <c r="QVI92" s="64"/>
      <c r="QVJ92" s="64"/>
      <c r="QVK92" s="64"/>
      <c r="QVL92" s="64"/>
      <c r="QVM92" s="64"/>
      <c r="QVN92" s="64"/>
      <c r="QVO92" s="64"/>
      <c r="QVP92" s="64"/>
      <c r="QVQ92" s="64"/>
      <c r="QVR92" s="64"/>
      <c r="QVS92" s="64"/>
      <c r="QVT92" s="64"/>
      <c r="QVU92" s="64"/>
      <c r="QVV92" s="64"/>
      <c r="QVW92" s="64"/>
      <c r="QVX92" s="64"/>
      <c r="QVY92" s="64"/>
      <c r="QVZ92" s="64"/>
      <c r="QWA92" s="64"/>
      <c r="QWB92" s="64"/>
      <c r="QWC92" s="64"/>
      <c r="QWD92" s="64"/>
      <c r="QWE92" s="64"/>
      <c r="QWF92" s="64"/>
      <c r="QWG92" s="64"/>
      <c r="QWH92" s="64"/>
      <c r="QWI92" s="64"/>
      <c r="QWJ92" s="64"/>
      <c r="QWK92" s="64"/>
      <c r="QWL92" s="64"/>
      <c r="QWM92" s="64"/>
      <c r="QWN92" s="64"/>
      <c r="QWO92" s="64"/>
      <c r="QWP92" s="64"/>
      <c r="QWQ92" s="64"/>
      <c r="QWR92" s="64"/>
      <c r="QWS92" s="64"/>
      <c r="QWT92" s="64"/>
      <c r="QWU92" s="64"/>
      <c r="QWV92" s="64"/>
      <c r="QWW92" s="64"/>
      <c r="QWX92" s="64"/>
      <c r="QWY92" s="64"/>
      <c r="QWZ92" s="64"/>
      <c r="QXA92" s="64"/>
      <c r="QXB92" s="64"/>
      <c r="QXC92" s="64"/>
      <c r="QXD92" s="64"/>
      <c r="QXE92" s="64"/>
      <c r="QXF92" s="64"/>
      <c r="QXG92" s="64"/>
      <c r="QXH92" s="64"/>
      <c r="QXI92" s="64"/>
      <c r="QXJ92" s="64"/>
      <c r="QXK92" s="64"/>
      <c r="QXL92" s="64"/>
      <c r="QXM92" s="64"/>
      <c r="QXN92" s="64"/>
      <c r="QXO92" s="64"/>
      <c r="QXP92" s="64"/>
      <c r="QXQ92" s="64"/>
      <c r="QXR92" s="64"/>
      <c r="QXS92" s="64"/>
      <c r="QXT92" s="64"/>
      <c r="QXU92" s="64"/>
      <c r="QXV92" s="64"/>
      <c r="QXW92" s="64"/>
      <c r="QXX92" s="64"/>
      <c r="QXY92" s="64"/>
      <c r="QXZ92" s="64"/>
      <c r="QYA92" s="64"/>
      <c r="QYB92" s="64"/>
      <c r="QYC92" s="64"/>
      <c r="QYD92" s="64"/>
      <c r="QYE92" s="64"/>
      <c r="QYF92" s="64"/>
      <c r="QYG92" s="64"/>
      <c r="QYH92" s="64"/>
      <c r="QYI92" s="64"/>
      <c r="QYJ92" s="64"/>
      <c r="QYK92" s="64"/>
      <c r="QYL92" s="64"/>
      <c r="QYM92" s="64"/>
      <c r="QYN92" s="64"/>
      <c r="QYO92" s="64"/>
      <c r="QYP92" s="64"/>
      <c r="QYQ92" s="64"/>
      <c r="QYR92" s="64"/>
      <c r="QYS92" s="64"/>
      <c r="QYT92" s="64"/>
      <c r="QYU92" s="64"/>
      <c r="QYV92" s="64"/>
      <c r="QYW92" s="64"/>
      <c r="QYX92" s="64"/>
      <c r="QYY92" s="64"/>
      <c r="QYZ92" s="64"/>
      <c r="QZA92" s="64"/>
      <c r="QZB92" s="64"/>
      <c r="QZC92" s="64"/>
      <c r="QZD92" s="64"/>
      <c r="QZE92" s="64"/>
      <c r="QZF92" s="64"/>
      <c r="QZG92" s="64"/>
      <c r="QZH92" s="64"/>
      <c r="QZI92" s="64"/>
      <c r="QZJ92" s="64"/>
      <c r="QZK92" s="64"/>
      <c r="QZL92" s="64"/>
      <c r="QZM92" s="64"/>
      <c r="QZN92" s="64"/>
      <c r="QZO92" s="64"/>
      <c r="QZP92" s="64"/>
      <c r="QZQ92" s="64"/>
      <c r="QZR92" s="64"/>
      <c r="QZS92" s="64"/>
      <c r="QZT92" s="64"/>
      <c r="QZU92" s="64"/>
      <c r="QZV92" s="64"/>
      <c r="QZW92" s="64"/>
      <c r="QZX92" s="64"/>
      <c r="QZY92" s="64"/>
      <c r="QZZ92" s="64"/>
      <c r="RAA92" s="64"/>
      <c r="RAB92" s="64"/>
      <c r="RAC92" s="64"/>
      <c r="RAD92" s="64"/>
      <c r="RAE92" s="64"/>
      <c r="RAF92" s="64"/>
      <c r="RAG92" s="64"/>
      <c r="RAH92" s="64"/>
      <c r="RAI92" s="64"/>
      <c r="RAJ92" s="64"/>
      <c r="RAK92" s="64"/>
      <c r="RAL92" s="64"/>
      <c r="RAM92" s="64"/>
      <c r="RAN92" s="64"/>
      <c r="RAO92" s="64"/>
      <c r="RAP92" s="64"/>
      <c r="RAQ92" s="64"/>
      <c r="RAR92" s="64"/>
      <c r="RAS92" s="64"/>
      <c r="RAT92" s="64"/>
      <c r="RAU92" s="64"/>
      <c r="RAV92" s="64"/>
      <c r="RAW92" s="64"/>
      <c r="RAX92" s="64"/>
      <c r="RAY92" s="64"/>
      <c r="RAZ92" s="64"/>
      <c r="RBA92" s="64"/>
      <c r="RBB92" s="64"/>
      <c r="RBC92" s="64"/>
      <c r="RBD92" s="64"/>
      <c r="RBE92" s="64"/>
      <c r="RBF92" s="64"/>
      <c r="RBG92" s="64"/>
      <c r="RBH92" s="64"/>
      <c r="RBI92" s="64"/>
      <c r="RBJ92" s="64"/>
      <c r="RBK92" s="64"/>
      <c r="RBL92" s="64"/>
      <c r="RBM92" s="64"/>
      <c r="RBN92" s="64"/>
      <c r="RBO92" s="64"/>
      <c r="RBP92" s="64"/>
      <c r="RBQ92" s="64"/>
      <c r="RBR92" s="64"/>
      <c r="RBS92" s="64"/>
      <c r="RBT92" s="64"/>
      <c r="RBU92" s="64"/>
      <c r="RBV92" s="64"/>
      <c r="RBW92" s="64"/>
      <c r="RBX92" s="64"/>
      <c r="RBY92" s="64"/>
      <c r="RBZ92" s="64"/>
      <c r="RCA92" s="64"/>
      <c r="RCB92" s="64"/>
      <c r="RCC92" s="64"/>
      <c r="RCD92" s="64"/>
      <c r="RCE92" s="64"/>
      <c r="RCF92" s="64"/>
      <c r="RCG92" s="64"/>
      <c r="RCH92" s="64"/>
      <c r="RCI92" s="64"/>
      <c r="RCJ92" s="64"/>
      <c r="RCK92" s="64"/>
      <c r="RCL92" s="64"/>
      <c r="RCM92" s="64"/>
      <c r="RCN92" s="64"/>
      <c r="RCO92" s="64"/>
      <c r="RCP92" s="64"/>
      <c r="RCQ92" s="64"/>
      <c r="RCR92" s="64"/>
      <c r="RCS92" s="64"/>
      <c r="RCT92" s="64"/>
      <c r="RCU92" s="64"/>
      <c r="RCV92" s="64"/>
      <c r="RCW92" s="64"/>
      <c r="RCX92" s="64"/>
      <c r="RCY92" s="64"/>
      <c r="RCZ92" s="64"/>
      <c r="RDA92" s="64"/>
      <c r="RDB92" s="64"/>
      <c r="RDC92" s="64"/>
      <c r="RDD92" s="64"/>
      <c r="RDE92" s="64"/>
      <c r="RDF92" s="64"/>
      <c r="RDG92" s="64"/>
      <c r="RDH92" s="64"/>
      <c r="RDI92" s="64"/>
      <c r="RDJ92" s="64"/>
      <c r="RDK92" s="64"/>
      <c r="RDL92" s="64"/>
      <c r="RDM92" s="64"/>
      <c r="RDN92" s="64"/>
      <c r="RDO92" s="64"/>
      <c r="RDP92" s="64"/>
      <c r="RDQ92" s="64"/>
      <c r="RDR92" s="64"/>
      <c r="RDS92" s="64"/>
      <c r="RDT92" s="64"/>
      <c r="RDU92" s="64"/>
      <c r="RDV92" s="64"/>
      <c r="RDW92" s="64"/>
      <c r="RDX92" s="64"/>
      <c r="RDY92" s="64"/>
      <c r="RDZ92" s="64"/>
      <c r="REA92" s="64"/>
      <c r="REB92" s="64"/>
      <c r="REC92" s="64"/>
      <c r="RED92" s="64"/>
      <c r="REE92" s="64"/>
      <c r="REF92" s="64"/>
      <c r="REG92" s="64"/>
      <c r="REH92" s="64"/>
      <c r="REI92" s="64"/>
      <c r="REJ92" s="64"/>
      <c r="REK92" s="64"/>
      <c r="REL92" s="64"/>
      <c r="REM92" s="64"/>
      <c r="REN92" s="64"/>
      <c r="REO92" s="64"/>
      <c r="REP92" s="64"/>
      <c r="REQ92" s="64"/>
      <c r="RER92" s="64"/>
      <c r="RES92" s="64"/>
      <c r="RET92" s="64"/>
      <c r="REU92" s="64"/>
      <c r="REV92" s="64"/>
      <c r="REW92" s="64"/>
      <c r="REX92" s="64"/>
      <c r="REY92" s="64"/>
      <c r="REZ92" s="64"/>
      <c r="RFA92" s="64"/>
      <c r="RFB92" s="64"/>
      <c r="RFC92" s="64"/>
      <c r="RFD92" s="64"/>
      <c r="RFE92" s="64"/>
      <c r="RFF92" s="64"/>
      <c r="RFG92" s="64"/>
      <c r="RFH92" s="64"/>
      <c r="RFI92" s="64"/>
      <c r="RFJ92" s="64"/>
      <c r="RFK92" s="64"/>
      <c r="RFL92" s="64"/>
      <c r="RFM92" s="64"/>
      <c r="RFN92" s="64"/>
      <c r="RFO92" s="64"/>
      <c r="RFP92" s="64"/>
      <c r="RFQ92" s="64"/>
      <c r="RFR92" s="64"/>
      <c r="RFS92" s="64"/>
      <c r="RFT92" s="64"/>
      <c r="RFU92" s="64"/>
      <c r="RFV92" s="64"/>
      <c r="RFW92" s="64"/>
      <c r="RFX92" s="64"/>
      <c r="RFY92" s="64"/>
      <c r="RFZ92" s="64"/>
      <c r="RGA92" s="64"/>
      <c r="RGB92" s="64"/>
      <c r="RGC92" s="64"/>
      <c r="RGD92" s="64"/>
      <c r="RGE92" s="64"/>
      <c r="RGF92" s="64"/>
      <c r="RGG92" s="64"/>
      <c r="RGH92" s="64"/>
      <c r="RGI92" s="64"/>
      <c r="RGJ92" s="64"/>
      <c r="RGK92" s="64"/>
      <c r="RGL92" s="64"/>
      <c r="RGM92" s="64"/>
      <c r="RGN92" s="64"/>
      <c r="RGO92" s="64"/>
      <c r="RGP92" s="64"/>
      <c r="RGQ92" s="64"/>
      <c r="RGR92" s="64"/>
      <c r="RGS92" s="64"/>
      <c r="RGT92" s="64"/>
      <c r="RGU92" s="64"/>
      <c r="RGV92" s="64"/>
      <c r="RGW92" s="64"/>
      <c r="RGX92" s="64"/>
      <c r="RGY92" s="64"/>
      <c r="RGZ92" s="64"/>
      <c r="RHA92" s="64"/>
      <c r="RHB92" s="64"/>
      <c r="RHC92" s="64"/>
      <c r="RHD92" s="64"/>
      <c r="RHE92" s="64"/>
      <c r="RHF92" s="64"/>
      <c r="RHG92" s="64"/>
      <c r="RHH92" s="64"/>
      <c r="RHI92" s="64"/>
      <c r="RHJ92" s="64"/>
      <c r="RHK92" s="64"/>
      <c r="RHL92" s="64"/>
      <c r="RHM92" s="64"/>
      <c r="RHN92" s="64"/>
      <c r="RHO92" s="64"/>
      <c r="RHP92" s="64"/>
      <c r="RHQ92" s="64"/>
      <c r="RHR92" s="64"/>
      <c r="RHS92" s="64"/>
      <c r="RHT92" s="64"/>
      <c r="RHU92" s="64"/>
      <c r="RHV92" s="64"/>
      <c r="RHW92" s="64"/>
      <c r="RHX92" s="64"/>
      <c r="RHY92" s="64"/>
      <c r="RHZ92" s="64"/>
      <c r="RIA92" s="64"/>
      <c r="RIB92" s="64"/>
      <c r="RIC92" s="64"/>
      <c r="RID92" s="64"/>
      <c r="RIE92" s="64"/>
      <c r="RIF92" s="64"/>
      <c r="RIG92" s="64"/>
      <c r="RIH92" s="64"/>
      <c r="RII92" s="64"/>
      <c r="RIJ92" s="64"/>
      <c r="RIK92" s="64"/>
      <c r="RIL92" s="64"/>
      <c r="RIM92" s="64"/>
      <c r="RIN92" s="64"/>
      <c r="RIO92" s="64"/>
      <c r="RIP92" s="64"/>
      <c r="RIQ92" s="64"/>
      <c r="RIR92" s="64"/>
      <c r="RIS92" s="64"/>
      <c r="RIT92" s="64"/>
      <c r="RIU92" s="64"/>
      <c r="RIV92" s="64"/>
      <c r="RIW92" s="64"/>
      <c r="RIX92" s="64"/>
      <c r="RIY92" s="64"/>
      <c r="RIZ92" s="64"/>
      <c r="RJA92" s="64"/>
      <c r="RJB92" s="64"/>
      <c r="RJC92" s="64"/>
      <c r="RJD92" s="64"/>
      <c r="RJE92" s="64"/>
      <c r="RJF92" s="64"/>
      <c r="RJG92" s="64"/>
      <c r="RJH92" s="64"/>
      <c r="RJI92" s="64"/>
      <c r="RJJ92" s="64"/>
      <c r="RJK92" s="64"/>
      <c r="RJL92" s="64"/>
      <c r="RJM92" s="64"/>
      <c r="RJN92" s="64"/>
      <c r="RJO92" s="64"/>
      <c r="RJP92" s="64"/>
      <c r="RJQ92" s="64"/>
      <c r="RJR92" s="64"/>
      <c r="RJS92" s="64"/>
      <c r="RJT92" s="64"/>
      <c r="RJU92" s="64"/>
      <c r="RJV92" s="64"/>
      <c r="RJW92" s="64"/>
      <c r="RJX92" s="64"/>
      <c r="RJY92" s="64"/>
      <c r="RJZ92" s="64"/>
      <c r="RKA92" s="64"/>
      <c r="RKB92" s="64"/>
      <c r="RKC92" s="64"/>
      <c r="RKD92" s="64"/>
      <c r="RKE92" s="64"/>
      <c r="RKF92" s="64"/>
      <c r="RKG92" s="64"/>
      <c r="RKH92" s="64"/>
      <c r="RKI92" s="64"/>
      <c r="RKJ92" s="64"/>
      <c r="RKK92" s="64"/>
      <c r="RKL92" s="64"/>
      <c r="RKM92" s="64"/>
      <c r="RKN92" s="64"/>
      <c r="RKO92" s="64"/>
      <c r="RKP92" s="64"/>
      <c r="RKQ92" s="64"/>
      <c r="RKR92" s="64"/>
      <c r="RKS92" s="64"/>
      <c r="RKT92" s="64"/>
      <c r="RKU92" s="64"/>
      <c r="RKV92" s="64"/>
      <c r="RKW92" s="64"/>
      <c r="RKX92" s="64"/>
      <c r="RKY92" s="64"/>
      <c r="RKZ92" s="64"/>
      <c r="RLA92" s="64"/>
      <c r="RLB92" s="64"/>
      <c r="RLC92" s="64"/>
      <c r="RLD92" s="64"/>
      <c r="RLE92" s="64"/>
      <c r="RLF92" s="64"/>
      <c r="RLG92" s="64"/>
      <c r="RLH92" s="64"/>
      <c r="RLI92" s="64"/>
      <c r="RLJ92" s="64"/>
      <c r="RLK92" s="64"/>
      <c r="RLL92" s="64"/>
      <c r="RLM92" s="64"/>
      <c r="RLN92" s="64"/>
      <c r="RLO92" s="64"/>
      <c r="RLP92" s="64"/>
      <c r="RLQ92" s="64"/>
      <c r="RLR92" s="64"/>
      <c r="RLS92" s="64"/>
      <c r="RLT92" s="64"/>
      <c r="RLU92" s="64"/>
      <c r="RLV92" s="64"/>
      <c r="RLW92" s="64"/>
      <c r="RLX92" s="64"/>
      <c r="RLY92" s="64"/>
      <c r="RLZ92" s="64"/>
      <c r="RMA92" s="64"/>
      <c r="RMB92" s="64"/>
      <c r="RMC92" s="64"/>
      <c r="RMD92" s="64"/>
      <c r="RME92" s="64"/>
      <c r="RMF92" s="64"/>
      <c r="RMG92" s="64"/>
      <c r="RMH92" s="64"/>
      <c r="RMI92" s="64"/>
      <c r="RMJ92" s="64"/>
      <c r="RMK92" s="64"/>
      <c r="RML92" s="64"/>
      <c r="RMM92" s="64"/>
      <c r="RMN92" s="64"/>
      <c r="RMO92" s="64"/>
      <c r="RMP92" s="64"/>
      <c r="RMQ92" s="64"/>
      <c r="RMR92" s="64"/>
      <c r="RMS92" s="64"/>
      <c r="RMT92" s="64"/>
      <c r="RMU92" s="64"/>
      <c r="RMV92" s="64"/>
      <c r="RMW92" s="64"/>
      <c r="RMX92" s="64"/>
      <c r="RMY92" s="64"/>
      <c r="RMZ92" s="64"/>
      <c r="RNA92" s="64"/>
      <c r="RNB92" s="64"/>
      <c r="RNC92" s="64"/>
      <c r="RND92" s="64"/>
      <c r="RNE92" s="64"/>
      <c r="RNF92" s="64"/>
      <c r="RNG92" s="64"/>
      <c r="RNH92" s="64"/>
      <c r="RNI92" s="64"/>
      <c r="RNJ92" s="64"/>
      <c r="RNK92" s="64"/>
      <c r="RNL92" s="64"/>
      <c r="RNM92" s="64"/>
      <c r="RNN92" s="64"/>
      <c r="RNO92" s="64"/>
      <c r="RNP92" s="64"/>
      <c r="RNQ92" s="64"/>
      <c r="RNR92" s="64"/>
      <c r="RNS92" s="64"/>
      <c r="RNT92" s="64"/>
      <c r="RNU92" s="64"/>
      <c r="RNV92" s="64"/>
      <c r="RNW92" s="64"/>
      <c r="RNX92" s="64"/>
      <c r="RNY92" s="64"/>
      <c r="RNZ92" s="64"/>
      <c r="ROA92" s="64"/>
      <c r="ROB92" s="64"/>
      <c r="ROC92" s="64"/>
      <c r="ROD92" s="64"/>
      <c r="ROE92" s="64"/>
      <c r="ROF92" s="64"/>
      <c r="ROG92" s="64"/>
      <c r="ROH92" s="64"/>
      <c r="ROI92" s="64"/>
      <c r="ROJ92" s="64"/>
      <c r="ROK92" s="64"/>
      <c r="ROL92" s="64"/>
      <c r="ROM92" s="64"/>
      <c r="RON92" s="64"/>
      <c r="ROO92" s="64"/>
      <c r="ROP92" s="64"/>
      <c r="ROQ92" s="64"/>
      <c r="ROR92" s="64"/>
      <c r="ROS92" s="64"/>
      <c r="ROT92" s="64"/>
      <c r="ROU92" s="64"/>
      <c r="ROV92" s="64"/>
      <c r="ROW92" s="64"/>
      <c r="ROX92" s="64"/>
      <c r="ROY92" s="64"/>
      <c r="ROZ92" s="64"/>
      <c r="RPA92" s="64"/>
      <c r="RPB92" s="64"/>
      <c r="RPC92" s="64"/>
      <c r="RPD92" s="64"/>
      <c r="RPE92" s="64"/>
      <c r="RPF92" s="64"/>
      <c r="RPG92" s="64"/>
      <c r="RPH92" s="64"/>
      <c r="RPI92" s="64"/>
      <c r="RPJ92" s="64"/>
      <c r="RPK92" s="64"/>
      <c r="RPL92" s="64"/>
      <c r="RPM92" s="64"/>
      <c r="RPN92" s="64"/>
      <c r="RPO92" s="64"/>
      <c r="RPP92" s="64"/>
      <c r="RPQ92" s="64"/>
      <c r="RPR92" s="64"/>
      <c r="RPS92" s="64"/>
      <c r="RPT92" s="64"/>
      <c r="RPU92" s="64"/>
      <c r="RPV92" s="64"/>
      <c r="RPW92" s="64"/>
      <c r="RPX92" s="64"/>
      <c r="RPY92" s="64"/>
      <c r="RPZ92" s="64"/>
      <c r="RQA92" s="64"/>
      <c r="RQB92" s="64"/>
      <c r="RQC92" s="64"/>
      <c r="RQD92" s="64"/>
      <c r="RQE92" s="64"/>
      <c r="RQF92" s="64"/>
      <c r="RQG92" s="64"/>
      <c r="RQH92" s="64"/>
      <c r="RQI92" s="64"/>
      <c r="RQJ92" s="64"/>
      <c r="RQK92" s="64"/>
      <c r="RQL92" s="64"/>
      <c r="RQM92" s="64"/>
      <c r="RQN92" s="64"/>
      <c r="RQO92" s="64"/>
      <c r="RQP92" s="64"/>
      <c r="RQQ92" s="64"/>
      <c r="RQR92" s="64"/>
      <c r="RQS92" s="64"/>
      <c r="RQT92" s="64"/>
      <c r="RQU92" s="64"/>
      <c r="RQV92" s="64"/>
      <c r="RQW92" s="64"/>
      <c r="RQX92" s="64"/>
      <c r="RQY92" s="64"/>
      <c r="RQZ92" s="64"/>
      <c r="RRA92" s="64"/>
      <c r="RRB92" s="64"/>
      <c r="RRC92" s="64"/>
      <c r="RRD92" s="64"/>
      <c r="RRE92" s="64"/>
      <c r="RRF92" s="64"/>
      <c r="RRG92" s="64"/>
      <c r="RRH92" s="64"/>
      <c r="RRI92" s="64"/>
      <c r="RRJ92" s="64"/>
      <c r="RRK92" s="64"/>
      <c r="RRL92" s="64"/>
      <c r="RRM92" s="64"/>
      <c r="RRN92" s="64"/>
      <c r="RRO92" s="64"/>
      <c r="RRP92" s="64"/>
      <c r="RRQ92" s="64"/>
      <c r="RRR92" s="64"/>
      <c r="RRS92" s="64"/>
      <c r="RRT92" s="64"/>
      <c r="RRU92" s="64"/>
      <c r="RRV92" s="64"/>
      <c r="RRW92" s="64"/>
      <c r="RRX92" s="64"/>
      <c r="RRY92" s="64"/>
      <c r="RRZ92" s="64"/>
      <c r="RSA92" s="64"/>
      <c r="RSB92" s="64"/>
      <c r="RSC92" s="64"/>
      <c r="RSD92" s="64"/>
      <c r="RSE92" s="64"/>
      <c r="RSF92" s="64"/>
      <c r="RSG92" s="64"/>
      <c r="RSH92" s="64"/>
      <c r="RSI92" s="64"/>
      <c r="RSJ92" s="64"/>
      <c r="RSK92" s="64"/>
      <c r="RSL92" s="64"/>
      <c r="RSM92" s="64"/>
      <c r="RSN92" s="64"/>
      <c r="RSO92" s="64"/>
      <c r="RSP92" s="64"/>
      <c r="RSQ92" s="64"/>
      <c r="RSR92" s="64"/>
      <c r="RSS92" s="64"/>
      <c r="RST92" s="64"/>
      <c r="RSU92" s="64"/>
      <c r="RSV92" s="64"/>
      <c r="RSW92" s="64"/>
      <c r="RSX92" s="64"/>
      <c r="RSY92" s="64"/>
      <c r="RSZ92" s="64"/>
      <c r="RTA92" s="64"/>
      <c r="RTB92" s="64"/>
      <c r="RTC92" s="64"/>
      <c r="RTD92" s="64"/>
      <c r="RTE92" s="64"/>
      <c r="RTF92" s="64"/>
      <c r="RTG92" s="64"/>
      <c r="RTH92" s="64"/>
      <c r="RTI92" s="64"/>
      <c r="RTJ92" s="64"/>
      <c r="RTK92" s="64"/>
      <c r="RTL92" s="64"/>
      <c r="RTM92" s="64"/>
      <c r="RTN92" s="64"/>
      <c r="RTO92" s="64"/>
      <c r="RTP92" s="64"/>
      <c r="RTQ92" s="64"/>
      <c r="RTR92" s="64"/>
      <c r="RTS92" s="64"/>
      <c r="RTT92" s="64"/>
      <c r="RTU92" s="64"/>
      <c r="RTV92" s="64"/>
      <c r="RTW92" s="64"/>
      <c r="RTX92" s="64"/>
      <c r="RTY92" s="64"/>
      <c r="RTZ92" s="64"/>
      <c r="RUA92" s="64"/>
      <c r="RUB92" s="64"/>
      <c r="RUC92" s="64"/>
      <c r="RUD92" s="64"/>
      <c r="RUE92" s="64"/>
      <c r="RUF92" s="64"/>
      <c r="RUG92" s="64"/>
      <c r="RUH92" s="64"/>
      <c r="RUI92" s="64"/>
      <c r="RUJ92" s="64"/>
      <c r="RUK92" s="64"/>
      <c r="RUL92" s="64"/>
      <c r="RUM92" s="64"/>
      <c r="RUN92" s="64"/>
      <c r="RUO92" s="64"/>
      <c r="RUP92" s="64"/>
      <c r="RUQ92" s="64"/>
      <c r="RUR92" s="64"/>
      <c r="RUS92" s="64"/>
      <c r="RUT92" s="64"/>
      <c r="RUU92" s="64"/>
      <c r="RUV92" s="64"/>
      <c r="RUW92" s="64"/>
      <c r="RUX92" s="64"/>
      <c r="RUY92" s="64"/>
      <c r="RUZ92" s="64"/>
      <c r="RVA92" s="64"/>
      <c r="RVB92" s="64"/>
      <c r="RVC92" s="64"/>
      <c r="RVD92" s="64"/>
      <c r="RVE92" s="64"/>
      <c r="RVF92" s="64"/>
      <c r="RVG92" s="64"/>
      <c r="RVH92" s="64"/>
      <c r="RVI92" s="64"/>
      <c r="RVJ92" s="64"/>
      <c r="RVK92" s="64"/>
      <c r="RVL92" s="64"/>
      <c r="RVM92" s="64"/>
      <c r="RVN92" s="64"/>
      <c r="RVO92" s="64"/>
      <c r="RVP92" s="64"/>
      <c r="RVQ92" s="64"/>
      <c r="RVR92" s="64"/>
      <c r="RVS92" s="64"/>
      <c r="RVT92" s="64"/>
      <c r="RVU92" s="64"/>
      <c r="RVV92" s="64"/>
      <c r="RVW92" s="64"/>
      <c r="RVX92" s="64"/>
      <c r="RVY92" s="64"/>
      <c r="RVZ92" s="64"/>
      <c r="RWA92" s="64"/>
      <c r="RWB92" s="64"/>
      <c r="RWC92" s="64"/>
      <c r="RWD92" s="64"/>
      <c r="RWE92" s="64"/>
      <c r="RWF92" s="64"/>
      <c r="RWG92" s="64"/>
      <c r="RWH92" s="64"/>
      <c r="RWI92" s="64"/>
      <c r="RWJ92" s="64"/>
      <c r="RWK92" s="64"/>
      <c r="RWL92" s="64"/>
      <c r="RWM92" s="64"/>
      <c r="RWN92" s="64"/>
      <c r="RWO92" s="64"/>
      <c r="RWP92" s="64"/>
      <c r="RWQ92" s="64"/>
      <c r="RWR92" s="64"/>
      <c r="RWS92" s="64"/>
      <c r="RWT92" s="64"/>
      <c r="RWU92" s="64"/>
      <c r="RWV92" s="64"/>
      <c r="RWW92" s="64"/>
      <c r="RWX92" s="64"/>
      <c r="RWY92" s="64"/>
      <c r="RWZ92" s="64"/>
      <c r="RXA92" s="64"/>
      <c r="RXB92" s="64"/>
      <c r="RXC92" s="64"/>
      <c r="RXD92" s="64"/>
      <c r="RXE92" s="64"/>
      <c r="RXF92" s="64"/>
      <c r="RXG92" s="64"/>
      <c r="RXH92" s="64"/>
      <c r="RXI92" s="64"/>
      <c r="RXJ92" s="64"/>
      <c r="RXK92" s="64"/>
      <c r="RXL92" s="64"/>
      <c r="RXM92" s="64"/>
      <c r="RXN92" s="64"/>
      <c r="RXO92" s="64"/>
      <c r="RXP92" s="64"/>
      <c r="RXQ92" s="64"/>
      <c r="RXR92" s="64"/>
      <c r="RXS92" s="64"/>
      <c r="RXT92" s="64"/>
      <c r="RXU92" s="64"/>
      <c r="RXV92" s="64"/>
      <c r="RXW92" s="64"/>
      <c r="RXX92" s="64"/>
      <c r="RXY92" s="64"/>
      <c r="RXZ92" s="64"/>
      <c r="RYA92" s="64"/>
      <c r="RYB92" s="64"/>
      <c r="RYC92" s="64"/>
      <c r="RYD92" s="64"/>
      <c r="RYE92" s="64"/>
      <c r="RYF92" s="64"/>
      <c r="RYG92" s="64"/>
      <c r="RYH92" s="64"/>
      <c r="RYI92" s="64"/>
      <c r="RYJ92" s="64"/>
      <c r="RYK92" s="64"/>
      <c r="RYL92" s="64"/>
      <c r="RYM92" s="64"/>
      <c r="RYN92" s="64"/>
      <c r="RYO92" s="64"/>
      <c r="RYP92" s="64"/>
      <c r="RYQ92" s="64"/>
      <c r="RYR92" s="64"/>
      <c r="RYS92" s="64"/>
      <c r="RYT92" s="64"/>
      <c r="RYU92" s="64"/>
      <c r="RYV92" s="64"/>
      <c r="RYW92" s="64"/>
      <c r="RYX92" s="64"/>
      <c r="RYY92" s="64"/>
      <c r="RYZ92" s="64"/>
      <c r="RZA92" s="64"/>
      <c r="RZB92" s="64"/>
      <c r="RZC92" s="64"/>
      <c r="RZD92" s="64"/>
      <c r="RZE92" s="64"/>
      <c r="RZF92" s="64"/>
      <c r="RZG92" s="64"/>
      <c r="RZH92" s="64"/>
      <c r="RZI92" s="64"/>
      <c r="RZJ92" s="64"/>
      <c r="RZK92" s="64"/>
      <c r="RZL92" s="64"/>
      <c r="RZM92" s="64"/>
      <c r="RZN92" s="64"/>
      <c r="RZO92" s="64"/>
      <c r="RZP92" s="64"/>
      <c r="RZQ92" s="64"/>
      <c r="RZR92" s="64"/>
      <c r="RZS92" s="64"/>
      <c r="RZT92" s="64"/>
      <c r="RZU92" s="64"/>
      <c r="RZV92" s="64"/>
      <c r="RZW92" s="64"/>
      <c r="RZX92" s="64"/>
      <c r="RZY92" s="64"/>
      <c r="RZZ92" s="64"/>
      <c r="SAA92" s="64"/>
      <c r="SAB92" s="64"/>
      <c r="SAC92" s="64"/>
      <c r="SAD92" s="64"/>
      <c r="SAE92" s="64"/>
      <c r="SAF92" s="64"/>
      <c r="SAG92" s="64"/>
      <c r="SAH92" s="64"/>
      <c r="SAI92" s="64"/>
      <c r="SAJ92" s="64"/>
      <c r="SAK92" s="64"/>
      <c r="SAL92" s="64"/>
      <c r="SAM92" s="64"/>
      <c r="SAN92" s="64"/>
      <c r="SAO92" s="64"/>
      <c r="SAP92" s="64"/>
      <c r="SAQ92" s="64"/>
      <c r="SAR92" s="64"/>
      <c r="SAS92" s="64"/>
      <c r="SAT92" s="64"/>
      <c r="SAU92" s="64"/>
      <c r="SAV92" s="64"/>
      <c r="SAW92" s="64"/>
      <c r="SAX92" s="64"/>
      <c r="SAY92" s="64"/>
      <c r="SAZ92" s="64"/>
      <c r="SBA92" s="64"/>
      <c r="SBB92" s="64"/>
      <c r="SBC92" s="64"/>
      <c r="SBD92" s="64"/>
      <c r="SBE92" s="64"/>
      <c r="SBF92" s="64"/>
      <c r="SBG92" s="64"/>
      <c r="SBH92" s="64"/>
      <c r="SBI92" s="64"/>
      <c r="SBJ92" s="64"/>
      <c r="SBK92" s="64"/>
      <c r="SBL92" s="64"/>
      <c r="SBM92" s="64"/>
      <c r="SBN92" s="64"/>
      <c r="SBO92" s="64"/>
      <c r="SBP92" s="64"/>
      <c r="SBQ92" s="64"/>
      <c r="SBR92" s="64"/>
      <c r="SBS92" s="64"/>
      <c r="SBT92" s="64"/>
      <c r="SBU92" s="64"/>
      <c r="SBV92" s="64"/>
      <c r="SBW92" s="64"/>
      <c r="SBX92" s="64"/>
      <c r="SBY92" s="64"/>
      <c r="SBZ92" s="64"/>
      <c r="SCA92" s="64"/>
      <c r="SCB92" s="64"/>
      <c r="SCC92" s="64"/>
      <c r="SCD92" s="64"/>
      <c r="SCE92" s="64"/>
      <c r="SCF92" s="64"/>
      <c r="SCG92" s="64"/>
      <c r="SCH92" s="64"/>
      <c r="SCI92" s="64"/>
      <c r="SCJ92" s="64"/>
      <c r="SCK92" s="64"/>
      <c r="SCL92" s="64"/>
      <c r="SCM92" s="64"/>
      <c r="SCN92" s="64"/>
      <c r="SCO92" s="64"/>
      <c r="SCP92" s="64"/>
      <c r="SCQ92" s="64"/>
      <c r="SCR92" s="64"/>
      <c r="SCS92" s="64"/>
      <c r="SCT92" s="64"/>
      <c r="SCU92" s="64"/>
      <c r="SCV92" s="64"/>
      <c r="SCW92" s="64"/>
      <c r="SCX92" s="64"/>
      <c r="SCY92" s="64"/>
      <c r="SCZ92" s="64"/>
      <c r="SDA92" s="64"/>
      <c r="SDB92" s="64"/>
      <c r="SDC92" s="64"/>
      <c r="SDD92" s="64"/>
      <c r="SDE92" s="64"/>
      <c r="SDF92" s="64"/>
      <c r="SDG92" s="64"/>
      <c r="SDH92" s="64"/>
      <c r="SDI92" s="64"/>
      <c r="SDJ92" s="64"/>
      <c r="SDK92" s="64"/>
      <c r="SDL92" s="64"/>
      <c r="SDM92" s="64"/>
      <c r="SDN92" s="64"/>
      <c r="SDO92" s="64"/>
      <c r="SDP92" s="64"/>
      <c r="SDQ92" s="64"/>
      <c r="SDR92" s="64"/>
      <c r="SDS92" s="64"/>
      <c r="SDT92" s="64"/>
      <c r="SDU92" s="64"/>
      <c r="SDV92" s="64"/>
      <c r="SDW92" s="64"/>
      <c r="SDX92" s="64"/>
      <c r="SDY92" s="64"/>
      <c r="SDZ92" s="64"/>
      <c r="SEA92" s="64"/>
      <c r="SEB92" s="64"/>
      <c r="SEC92" s="64"/>
      <c r="SED92" s="64"/>
      <c r="SEE92" s="64"/>
      <c r="SEF92" s="64"/>
      <c r="SEG92" s="64"/>
      <c r="SEH92" s="64"/>
      <c r="SEI92" s="64"/>
      <c r="SEJ92" s="64"/>
      <c r="SEK92" s="64"/>
      <c r="SEL92" s="64"/>
      <c r="SEM92" s="64"/>
      <c r="SEN92" s="64"/>
      <c r="SEO92" s="64"/>
      <c r="SEP92" s="64"/>
      <c r="SEQ92" s="64"/>
      <c r="SER92" s="64"/>
      <c r="SES92" s="64"/>
      <c r="SET92" s="64"/>
      <c r="SEU92" s="64"/>
      <c r="SEV92" s="64"/>
      <c r="SEW92" s="64"/>
      <c r="SEX92" s="64"/>
      <c r="SEY92" s="64"/>
      <c r="SEZ92" s="64"/>
      <c r="SFA92" s="64"/>
      <c r="SFB92" s="64"/>
      <c r="SFC92" s="64"/>
      <c r="SFD92" s="64"/>
      <c r="SFE92" s="64"/>
      <c r="SFF92" s="64"/>
      <c r="SFG92" s="64"/>
      <c r="SFH92" s="64"/>
      <c r="SFI92" s="64"/>
      <c r="SFJ92" s="64"/>
      <c r="SFK92" s="64"/>
      <c r="SFL92" s="64"/>
      <c r="SFM92" s="64"/>
      <c r="SFN92" s="64"/>
      <c r="SFO92" s="64"/>
      <c r="SFP92" s="64"/>
      <c r="SFQ92" s="64"/>
      <c r="SFR92" s="64"/>
      <c r="SFS92" s="64"/>
      <c r="SFT92" s="64"/>
      <c r="SFU92" s="64"/>
      <c r="SFV92" s="64"/>
      <c r="SFW92" s="64"/>
      <c r="SFX92" s="64"/>
      <c r="SFY92" s="64"/>
      <c r="SFZ92" s="64"/>
      <c r="SGA92" s="64"/>
      <c r="SGB92" s="64"/>
      <c r="SGC92" s="64"/>
      <c r="SGD92" s="64"/>
      <c r="SGE92" s="64"/>
      <c r="SGF92" s="64"/>
      <c r="SGG92" s="64"/>
      <c r="SGH92" s="64"/>
      <c r="SGI92" s="64"/>
      <c r="SGJ92" s="64"/>
      <c r="SGK92" s="64"/>
      <c r="SGL92" s="64"/>
      <c r="SGM92" s="64"/>
      <c r="SGN92" s="64"/>
      <c r="SGO92" s="64"/>
      <c r="SGP92" s="64"/>
      <c r="SGQ92" s="64"/>
      <c r="SGR92" s="64"/>
      <c r="SGS92" s="64"/>
      <c r="SGT92" s="64"/>
      <c r="SGU92" s="64"/>
      <c r="SGV92" s="64"/>
      <c r="SGW92" s="64"/>
      <c r="SGX92" s="64"/>
      <c r="SGY92" s="64"/>
      <c r="SGZ92" s="64"/>
      <c r="SHA92" s="64"/>
      <c r="SHB92" s="64"/>
      <c r="SHC92" s="64"/>
      <c r="SHD92" s="64"/>
      <c r="SHE92" s="64"/>
      <c r="SHF92" s="64"/>
      <c r="SHG92" s="64"/>
      <c r="SHH92" s="64"/>
      <c r="SHI92" s="64"/>
      <c r="SHJ92" s="64"/>
      <c r="SHK92" s="64"/>
      <c r="SHL92" s="64"/>
      <c r="SHM92" s="64"/>
      <c r="SHN92" s="64"/>
      <c r="SHO92" s="64"/>
      <c r="SHP92" s="64"/>
      <c r="SHQ92" s="64"/>
      <c r="SHR92" s="64"/>
      <c r="SHS92" s="64"/>
      <c r="SHT92" s="64"/>
      <c r="SHU92" s="64"/>
      <c r="SHV92" s="64"/>
      <c r="SHW92" s="64"/>
      <c r="SHX92" s="64"/>
      <c r="SHY92" s="64"/>
      <c r="SHZ92" s="64"/>
      <c r="SIA92" s="64"/>
      <c r="SIB92" s="64"/>
      <c r="SIC92" s="64"/>
      <c r="SID92" s="64"/>
      <c r="SIE92" s="64"/>
      <c r="SIF92" s="64"/>
      <c r="SIG92" s="64"/>
      <c r="SIH92" s="64"/>
      <c r="SII92" s="64"/>
      <c r="SIJ92" s="64"/>
      <c r="SIK92" s="64"/>
      <c r="SIL92" s="64"/>
      <c r="SIM92" s="64"/>
      <c r="SIN92" s="64"/>
      <c r="SIO92" s="64"/>
      <c r="SIP92" s="64"/>
      <c r="SIQ92" s="64"/>
      <c r="SIR92" s="64"/>
      <c r="SIS92" s="64"/>
      <c r="SIT92" s="64"/>
      <c r="SIU92" s="64"/>
      <c r="SIV92" s="64"/>
      <c r="SIW92" s="64"/>
      <c r="SIX92" s="64"/>
      <c r="SIY92" s="64"/>
      <c r="SIZ92" s="64"/>
      <c r="SJA92" s="64"/>
      <c r="SJB92" s="64"/>
      <c r="SJC92" s="64"/>
      <c r="SJD92" s="64"/>
      <c r="SJE92" s="64"/>
      <c r="SJF92" s="64"/>
      <c r="SJG92" s="64"/>
      <c r="SJH92" s="64"/>
      <c r="SJI92" s="64"/>
      <c r="SJJ92" s="64"/>
      <c r="SJK92" s="64"/>
      <c r="SJL92" s="64"/>
      <c r="SJM92" s="64"/>
      <c r="SJN92" s="64"/>
      <c r="SJO92" s="64"/>
      <c r="SJP92" s="64"/>
      <c r="SJQ92" s="64"/>
      <c r="SJR92" s="64"/>
      <c r="SJS92" s="64"/>
      <c r="SJT92" s="64"/>
      <c r="SJU92" s="64"/>
      <c r="SJV92" s="64"/>
      <c r="SJW92" s="64"/>
      <c r="SJX92" s="64"/>
      <c r="SJY92" s="64"/>
      <c r="SJZ92" s="64"/>
      <c r="SKA92" s="64"/>
      <c r="SKB92" s="64"/>
      <c r="SKC92" s="64"/>
      <c r="SKD92" s="64"/>
      <c r="SKE92" s="64"/>
      <c r="SKF92" s="64"/>
      <c r="SKG92" s="64"/>
      <c r="SKH92" s="64"/>
      <c r="SKI92" s="64"/>
      <c r="SKJ92" s="64"/>
      <c r="SKK92" s="64"/>
      <c r="SKL92" s="64"/>
      <c r="SKM92" s="64"/>
      <c r="SKN92" s="64"/>
      <c r="SKO92" s="64"/>
      <c r="SKP92" s="64"/>
      <c r="SKQ92" s="64"/>
      <c r="SKR92" s="64"/>
      <c r="SKS92" s="64"/>
      <c r="SKT92" s="64"/>
      <c r="SKU92" s="64"/>
      <c r="SKV92" s="64"/>
      <c r="SKW92" s="64"/>
      <c r="SKX92" s="64"/>
      <c r="SKY92" s="64"/>
      <c r="SKZ92" s="64"/>
      <c r="SLA92" s="64"/>
      <c r="SLB92" s="64"/>
      <c r="SLC92" s="64"/>
      <c r="SLD92" s="64"/>
      <c r="SLE92" s="64"/>
      <c r="SLF92" s="64"/>
      <c r="SLG92" s="64"/>
      <c r="SLH92" s="64"/>
      <c r="SLI92" s="64"/>
      <c r="SLJ92" s="64"/>
      <c r="SLK92" s="64"/>
      <c r="SLL92" s="64"/>
      <c r="SLM92" s="64"/>
      <c r="SLN92" s="64"/>
      <c r="SLO92" s="64"/>
      <c r="SLP92" s="64"/>
      <c r="SLQ92" s="64"/>
      <c r="SLR92" s="64"/>
      <c r="SLS92" s="64"/>
      <c r="SLT92" s="64"/>
      <c r="SLU92" s="64"/>
      <c r="SLV92" s="64"/>
      <c r="SLW92" s="64"/>
      <c r="SLX92" s="64"/>
      <c r="SLY92" s="64"/>
      <c r="SLZ92" s="64"/>
      <c r="SMA92" s="64"/>
      <c r="SMB92" s="64"/>
      <c r="SMC92" s="64"/>
      <c r="SMD92" s="64"/>
      <c r="SME92" s="64"/>
      <c r="SMF92" s="64"/>
      <c r="SMG92" s="64"/>
      <c r="SMH92" s="64"/>
      <c r="SMI92" s="64"/>
      <c r="SMJ92" s="64"/>
      <c r="SMK92" s="64"/>
      <c r="SML92" s="64"/>
      <c r="SMM92" s="64"/>
      <c r="SMN92" s="64"/>
      <c r="SMO92" s="64"/>
      <c r="SMP92" s="64"/>
      <c r="SMQ92" s="64"/>
      <c r="SMR92" s="64"/>
      <c r="SMS92" s="64"/>
      <c r="SMT92" s="64"/>
      <c r="SMU92" s="64"/>
      <c r="SMV92" s="64"/>
      <c r="SMW92" s="64"/>
      <c r="SMX92" s="64"/>
      <c r="SMY92" s="64"/>
      <c r="SMZ92" s="64"/>
      <c r="SNA92" s="64"/>
      <c r="SNB92" s="64"/>
      <c r="SNC92" s="64"/>
      <c r="SND92" s="64"/>
      <c r="SNE92" s="64"/>
      <c r="SNF92" s="64"/>
      <c r="SNG92" s="64"/>
      <c r="SNH92" s="64"/>
      <c r="SNI92" s="64"/>
      <c r="SNJ92" s="64"/>
      <c r="SNK92" s="64"/>
      <c r="SNL92" s="64"/>
      <c r="SNM92" s="64"/>
      <c r="SNN92" s="64"/>
      <c r="SNO92" s="64"/>
      <c r="SNP92" s="64"/>
      <c r="SNQ92" s="64"/>
      <c r="SNR92" s="64"/>
      <c r="SNS92" s="64"/>
      <c r="SNT92" s="64"/>
      <c r="SNU92" s="64"/>
      <c r="SNV92" s="64"/>
      <c r="SNW92" s="64"/>
      <c r="SNX92" s="64"/>
      <c r="SNY92" s="64"/>
      <c r="SNZ92" s="64"/>
      <c r="SOA92" s="64"/>
      <c r="SOB92" s="64"/>
      <c r="SOC92" s="64"/>
      <c r="SOD92" s="64"/>
      <c r="SOE92" s="64"/>
      <c r="SOF92" s="64"/>
      <c r="SOG92" s="64"/>
      <c r="SOH92" s="64"/>
      <c r="SOI92" s="64"/>
      <c r="SOJ92" s="64"/>
      <c r="SOK92" s="64"/>
      <c r="SOL92" s="64"/>
      <c r="SOM92" s="64"/>
      <c r="SON92" s="64"/>
      <c r="SOO92" s="64"/>
      <c r="SOP92" s="64"/>
      <c r="SOQ92" s="64"/>
      <c r="SOR92" s="64"/>
      <c r="SOS92" s="64"/>
      <c r="SOT92" s="64"/>
      <c r="SOU92" s="64"/>
      <c r="SOV92" s="64"/>
      <c r="SOW92" s="64"/>
      <c r="SOX92" s="64"/>
      <c r="SOY92" s="64"/>
      <c r="SOZ92" s="64"/>
      <c r="SPA92" s="64"/>
      <c r="SPB92" s="64"/>
      <c r="SPC92" s="64"/>
      <c r="SPD92" s="64"/>
      <c r="SPE92" s="64"/>
      <c r="SPF92" s="64"/>
      <c r="SPG92" s="64"/>
      <c r="SPH92" s="64"/>
      <c r="SPI92" s="64"/>
      <c r="SPJ92" s="64"/>
      <c r="SPK92" s="64"/>
      <c r="SPL92" s="64"/>
      <c r="SPM92" s="64"/>
      <c r="SPN92" s="64"/>
      <c r="SPO92" s="64"/>
      <c r="SPP92" s="64"/>
      <c r="SPQ92" s="64"/>
      <c r="SPR92" s="64"/>
      <c r="SPS92" s="64"/>
      <c r="SPT92" s="64"/>
      <c r="SPU92" s="64"/>
      <c r="SPV92" s="64"/>
      <c r="SPW92" s="64"/>
      <c r="SPX92" s="64"/>
      <c r="SPY92" s="64"/>
      <c r="SPZ92" s="64"/>
      <c r="SQA92" s="64"/>
      <c r="SQB92" s="64"/>
      <c r="SQC92" s="64"/>
      <c r="SQD92" s="64"/>
      <c r="SQE92" s="64"/>
      <c r="SQF92" s="64"/>
      <c r="SQG92" s="64"/>
      <c r="SQH92" s="64"/>
      <c r="SQI92" s="64"/>
      <c r="SQJ92" s="64"/>
      <c r="SQK92" s="64"/>
      <c r="SQL92" s="64"/>
      <c r="SQM92" s="64"/>
      <c r="SQN92" s="64"/>
      <c r="SQO92" s="64"/>
      <c r="SQP92" s="64"/>
      <c r="SQQ92" s="64"/>
      <c r="SQR92" s="64"/>
      <c r="SQS92" s="64"/>
      <c r="SQT92" s="64"/>
      <c r="SQU92" s="64"/>
      <c r="SQV92" s="64"/>
      <c r="SQW92" s="64"/>
      <c r="SQX92" s="64"/>
      <c r="SQY92" s="64"/>
      <c r="SQZ92" s="64"/>
      <c r="SRA92" s="64"/>
      <c r="SRB92" s="64"/>
      <c r="SRC92" s="64"/>
      <c r="SRD92" s="64"/>
      <c r="SRE92" s="64"/>
      <c r="SRF92" s="64"/>
      <c r="SRG92" s="64"/>
      <c r="SRH92" s="64"/>
      <c r="SRI92" s="64"/>
      <c r="SRJ92" s="64"/>
      <c r="SRK92" s="64"/>
      <c r="SRL92" s="64"/>
      <c r="SRM92" s="64"/>
      <c r="SRN92" s="64"/>
      <c r="SRO92" s="64"/>
      <c r="SRP92" s="64"/>
      <c r="SRQ92" s="64"/>
      <c r="SRR92" s="64"/>
      <c r="SRS92" s="64"/>
      <c r="SRT92" s="64"/>
      <c r="SRU92" s="64"/>
      <c r="SRV92" s="64"/>
      <c r="SRW92" s="64"/>
      <c r="SRX92" s="64"/>
      <c r="SRY92" s="64"/>
      <c r="SRZ92" s="64"/>
      <c r="SSA92" s="64"/>
      <c r="SSB92" s="64"/>
      <c r="SSC92" s="64"/>
      <c r="SSD92" s="64"/>
      <c r="SSE92" s="64"/>
      <c r="SSF92" s="64"/>
      <c r="SSG92" s="64"/>
      <c r="SSH92" s="64"/>
      <c r="SSI92" s="64"/>
      <c r="SSJ92" s="64"/>
      <c r="SSK92" s="64"/>
      <c r="SSL92" s="64"/>
      <c r="SSM92" s="64"/>
      <c r="SSN92" s="64"/>
      <c r="SSO92" s="64"/>
      <c r="SSP92" s="64"/>
      <c r="SSQ92" s="64"/>
      <c r="SSR92" s="64"/>
      <c r="SSS92" s="64"/>
      <c r="SST92" s="64"/>
      <c r="SSU92" s="64"/>
      <c r="SSV92" s="64"/>
      <c r="SSW92" s="64"/>
      <c r="SSX92" s="64"/>
      <c r="SSY92" s="64"/>
      <c r="SSZ92" s="64"/>
      <c r="STA92" s="64"/>
      <c r="STB92" s="64"/>
      <c r="STC92" s="64"/>
      <c r="STD92" s="64"/>
      <c r="STE92" s="64"/>
      <c r="STF92" s="64"/>
      <c r="STG92" s="64"/>
      <c r="STH92" s="64"/>
      <c r="STI92" s="64"/>
      <c r="STJ92" s="64"/>
      <c r="STK92" s="64"/>
      <c r="STL92" s="64"/>
      <c r="STM92" s="64"/>
      <c r="STN92" s="64"/>
      <c r="STO92" s="64"/>
      <c r="STP92" s="64"/>
      <c r="STQ92" s="64"/>
      <c r="STR92" s="64"/>
      <c r="STS92" s="64"/>
      <c r="STT92" s="64"/>
      <c r="STU92" s="64"/>
      <c r="STV92" s="64"/>
      <c r="STW92" s="64"/>
      <c r="STX92" s="64"/>
      <c r="STY92" s="64"/>
      <c r="STZ92" s="64"/>
      <c r="SUA92" s="64"/>
      <c r="SUB92" s="64"/>
      <c r="SUC92" s="64"/>
      <c r="SUD92" s="64"/>
      <c r="SUE92" s="64"/>
      <c r="SUF92" s="64"/>
      <c r="SUG92" s="64"/>
      <c r="SUH92" s="64"/>
      <c r="SUI92" s="64"/>
      <c r="SUJ92" s="64"/>
      <c r="SUK92" s="64"/>
      <c r="SUL92" s="64"/>
      <c r="SUM92" s="64"/>
      <c r="SUN92" s="64"/>
      <c r="SUO92" s="64"/>
      <c r="SUP92" s="64"/>
      <c r="SUQ92" s="64"/>
      <c r="SUR92" s="64"/>
      <c r="SUS92" s="64"/>
      <c r="SUT92" s="64"/>
      <c r="SUU92" s="64"/>
      <c r="SUV92" s="64"/>
      <c r="SUW92" s="64"/>
      <c r="SUX92" s="64"/>
      <c r="SUY92" s="64"/>
      <c r="SUZ92" s="64"/>
      <c r="SVA92" s="64"/>
      <c r="SVB92" s="64"/>
      <c r="SVC92" s="64"/>
      <c r="SVD92" s="64"/>
      <c r="SVE92" s="64"/>
      <c r="SVF92" s="64"/>
      <c r="SVG92" s="64"/>
      <c r="SVH92" s="64"/>
      <c r="SVI92" s="64"/>
      <c r="SVJ92" s="64"/>
      <c r="SVK92" s="64"/>
      <c r="SVL92" s="64"/>
      <c r="SVM92" s="64"/>
      <c r="SVN92" s="64"/>
      <c r="SVO92" s="64"/>
      <c r="SVP92" s="64"/>
      <c r="SVQ92" s="64"/>
      <c r="SVR92" s="64"/>
      <c r="SVS92" s="64"/>
      <c r="SVT92" s="64"/>
      <c r="SVU92" s="64"/>
      <c r="SVV92" s="64"/>
      <c r="SVW92" s="64"/>
      <c r="SVX92" s="64"/>
      <c r="SVY92" s="64"/>
      <c r="SVZ92" s="64"/>
      <c r="SWA92" s="64"/>
      <c r="SWB92" s="64"/>
      <c r="SWC92" s="64"/>
      <c r="SWD92" s="64"/>
      <c r="SWE92" s="64"/>
      <c r="SWF92" s="64"/>
      <c r="SWG92" s="64"/>
      <c r="SWH92" s="64"/>
      <c r="SWI92" s="64"/>
      <c r="SWJ92" s="64"/>
      <c r="SWK92" s="64"/>
      <c r="SWL92" s="64"/>
      <c r="SWM92" s="64"/>
      <c r="SWN92" s="64"/>
      <c r="SWO92" s="64"/>
      <c r="SWP92" s="64"/>
      <c r="SWQ92" s="64"/>
      <c r="SWR92" s="64"/>
      <c r="SWS92" s="64"/>
      <c r="SWT92" s="64"/>
      <c r="SWU92" s="64"/>
      <c r="SWV92" s="64"/>
      <c r="SWW92" s="64"/>
      <c r="SWX92" s="64"/>
      <c r="SWY92" s="64"/>
      <c r="SWZ92" s="64"/>
      <c r="SXA92" s="64"/>
      <c r="SXB92" s="64"/>
      <c r="SXC92" s="64"/>
      <c r="SXD92" s="64"/>
      <c r="SXE92" s="64"/>
      <c r="SXF92" s="64"/>
      <c r="SXG92" s="64"/>
      <c r="SXH92" s="64"/>
      <c r="SXI92" s="64"/>
      <c r="SXJ92" s="64"/>
      <c r="SXK92" s="64"/>
      <c r="SXL92" s="64"/>
      <c r="SXM92" s="64"/>
      <c r="SXN92" s="64"/>
      <c r="SXO92" s="64"/>
      <c r="SXP92" s="64"/>
      <c r="SXQ92" s="64"/>
      <c r="SXR92" s="64"/>
      <c r="SXS92" s="64"/>
      <c r="SXT92" s="64"/>
      <c r="SXU92" s="64"/>
      <c r="SXV92" s="64"/>
      <c r="SXW92" s="64"/>
      <c r="SXX92" s="64"/>
      <c r="SXY92" s="64"/>
      <c r="SXZ92" s="64"/>
      <c r="SYA92" s="64"/>
      <c r="SYB92" s="64"/>
      <c r="SYC92" s="64"/>
      <c r="SYD92" s="64"/>
      <c r="SYE92" s="64"/>
      <c r="SYF92" s="64"/>
      <c r="SYG92" s="64"/>
      <c r="SYH92" s="64"/>
      <c r="SYI92" s="64"/>
      <c r="SYJ92" s="64"/>
      <c r="SYK92" s="64"/>
      <c r="SYL92" s="64"/>
      <c r="SYM92" s="64"/>
      <c r="SYN92" s="64"/>
      <c r="SYO92" s="64"/>
      <c r="SYP92" s="64"/>
      <c r="SYQ92" s="64"/>
      <c r="SYR92" s="64"/>
      <c r="SYS92" s="64"/>
      <c r="SYT92" s="64"/>
      <c r="SYU92" s="64"/>
      <c r="SYV92" s="64"/>
      <c r="SYW92" s="64"/>
      <c r="SYX92" s="64"/>
      <c r="SYY92" s="64"/>
      <c r="SYZ92" s="64"/>
      <c r="SZA92" s="64"/>
      <c r="SZB92" s="64"/>
      <c r="SZC92" s="64"/>
      <c r="SZD92" s="64"/>
      <c r="SZE92" s="64"/>
      <c r="SZF92" s="64"/>
      <c r="SZG92" s="64"/>
      <c r="SZH92" s="64"/>
      <c r="SZI92" s="64"/>
      <c r="SZJ92" s="64"/>
      <c r="SZK92" s="64"/>
      <c r="SZL92" s="64"/>
      <c r="SZM92" s="64"/>
      <c r="SZN92" s="64"/>
      <c r="SZO92" s="64"/>
      <c r="SZP92" s="64"/>
      <c r="SZQ92" s="64"/>
      <c r="SZR92" s="64"/>
      <c r="SZS92" s="64"/>
      <c r="SZT92" s="64"/>
      <c r="SZU92" s="64"/>
      <c r="SZV92" s="64"/>
      <c r="SZW92" s="64"/>
      <c r="SZX92" s="64"/>
      <c r="SZY92" s="64"/>
      <c r="SZZ92" s="64"/>
      <c r="TAA92" s="64"/>
      <c r="TAB92" s="64"/>
      <c r="TAC92" s="64"/>
      <c r="TAD92" s="64"/>
      <c r="TAE92" s="64"/>
      <c r="TAF92" s="64"/>
      <c r="TAG92" s="64"/>
      <c r="TAH92" s="64"/>
      <c r="TAI92" s="64"/>
      <c r="TAJ92" s="64"/>
      <c r="TAK92" s="64"/>
      <c r="TAL92" s="64"/>
      <c r="TAM92" s="64"/>
      <c r="TAN92" s="64"/>
      <c r="TAO92" s="64"/>
      <c r="TAP92" s="64"/>
      <c r="TAQ92" s="64"/>
      <c r="TAR92" s="64"/>
      <c r="TAS92" s="64"/>
      <c r="TAT92" s="64"/>
      <c r="TAU92" s="64"/>
      <c r="TAV92" s="64"/>
      <c r="TAW92" s="64"/>
      <c r="TAX92" s="64"/>
      <c r="TAY92" s="64"/>
      <c r="TAZ92" s="64"/>
      <c r="TBA92" s="64"/>
      <c r="TBB92" s="64"/>
      <c r="TBC92" s="64"/>
      <c r="TBD92" s="64"/>
      <c r="TBE92" s="64"/>
      <c r="TBF92" s="64"/>
      <c r="TBG92" s="64"/>
      <c r="TBH92" s="64"/>
      <c r="TBI92" s="64"/>
      <c r="TBJ92" s="64"/>
      <c r="TBK92" s="64"/>
      <c r="TBL92" s="64"/>
      <c r="TBM92" s="64"/>
      <c r="TBN92" s="64"/>
      <c r="TBO92" s="64"/>
      <c r="TBP92" s="64"/>
      <c r="TBQ92" s="64"/>
      <c r="TBR92" s="64"/>
      <c r="TBS92" s="64"/>
      <c r="TBT92" s="64"/>
      <c r="TBU92" s="64"/>
      <c r="TBV92" s="64"/>
      <c r="TBW92" s="64"/>
      <c r="TBX92" s="64"/>
      <c r="TBY92" s="64"/>
      <c r="TBZ92" s="64"/>
      <c r="TCA92" s="64"/>
      <c r="TCB92" s="64"/>
      <c r="TCC92" s="64"/>
      <c r="TCD92" s="64"/>
      <c r="TCE92" s="64"/>
      <c r="TCF92" s="64"/>
      <c r="TCG92" s="64"/>
      <c r="TCH92" s="64"/>
      <c r="TCI92" s="64"/>
      <c r="TCJ92" s="64"/>
      <c r="TCK92" s="64"/>
      <c r="TCL92" s="64"/>
      <c r="TCM92" s="64"/>
      <c r="TCN92" s="64"/>
      <c r="TCO92" s="64"/>
      <c r="TCP92" s="64"/>
      <c r="TCQ92" s="64"/>
      <c r="TCR92" s="64"/>
      <c r="TCS92" s="64"/>
      <c r="TCT92" s="64"/>
      <c r="TCU92" s="64"/>
      <c r="TCV92" s="64"/>
      <c r="TCW92" s="64"/>
      <c r="TCX92" s="64"/>
      <c r="TCY92" s="64"/>
      <c r="TCZ92" s="64"/>
      <c r="TDA92" s="64"/>
      <c r="TDB92" s="64"/>
      <c r="TDC92" s="64"/>
      <c r="TDD92" s="64"/>
      <c r="TDE92" s="64"/>
      <c r="TDF92" s="64"/>
      <c r="TDG92" s="64"/>
      <c r="TDH92" s="64"/>
      <c r="TDI92" s="64"/>
      <c r="TDJ92" s="64"/>
      <c r="TDK92" s="64"/>
      <c r="TDL92" s="64"/>
      <c r="TDM92" s="64"/>
      <c r="TDN92" s="64"/>
      <c r="TDO92" s="64"/>
      <c r="TDP92" s="64"/>
      <c r="TDQ92" s="64"/>
      <c r="TDR92" s="64"/>
      <c r="TDS92" s="64"/>
      <c r="TDT92" s="64"/>
      <c r="TDU92" s="64"/>
      <c r="TDV92" s="64"/>
      <c r="TDW92" s="64"/>
      <c r="TDX92" s="64"/>
      <c r="TDY92" s="64"/>
      <c r="TDZ92" s="64"/>
      <c r="TEA92" s="64"/>
      <c r="TEB92" s="64"/>
      <c r="TEC92" s="64"/>
      <c r="TED92" s="64"/>
      <c r="TEE92" s="64"/>
      <c r="TEF92" s="64"/>
      <c r="TEG92" s="64"/>
      <c r="TEH92" s="64"/>
      <c r="TEI92" s="64"/>
      <c r="TEJ92" s="64"/>
      <c r="TEK92" s="64"/>
      <c r="TEL92" s="64"/>
      <c r="TEM92" s="64"/>
      <c r="TEN92" s="64"/>
      <c r="TEO92" s="64"/>
      <c r="TEP92" s="64"/>
      <c r="TEQ92" s="64"/>
      <c r="TER92" s="64"/>
      <c r="TES92" s="64"/>
      <c r="TET92" s="64"/>
      <c r="TEU92" s="64"/>
      <c r="TEV92" s="64"/>
      <c r="TEW92" s="64"/>
      <c r="TEX92" s="64"/>
      <c r="TEY92" s="64"/>
      <c r="TEZ92" s="64"/>
      <c r="TFA92" s="64"/>
      <c r="TFB92" s="64"/>
      <c r="TFC92" s="64"/>
      <c r="TFD92" s="64"/>
      <c r="TFE92" s="64"/>
      <c r="TFF92" s="64"/>
      <c r="TFG92" s="64"/>
      <c r="TFH92" s="64"/>
      <c r="TFI92" s="64"/>
      <c r="TFJ92" s="64"/>
      <c r="TFK92" s="64"/>
      <c r="TFL92" s="64"/>
      <c r="TFM92" s="64"/>
      <c r="TFN92" s="64"/>
      <c r="TFO92" s="64"/>
      <c r="TFP92" s="64"/>
      <c r="TFQ92" s="64"/>
      <c r="TFR92" s="64"/>
      <c r="TFS92" s="64"/>
      <c r="TFT92" s="64"/>
      <c r="TFU92" s="64"/>
      <c r="TFV92" s="64"/>
      <c r="TFW92" s="64"/>
      <c r="TFX92" s="64"/>
      <c r="TFY92" s="64"/>
      <c r="TFZ92" s="64"/>
      <c r="TGA92" s="64"/>
      <c r="TGB92" s="64"/>
      <c r="TGC92" s="64"/>
      <c r="TGD92" s="64"/>
      <c r="TGE92" s="64"/>
      <c r="TGF92" s="64"/>
      <c r="TGG92" s="64"/>
      <c r="TGH92" s="64"/>
      <c r="TGI92" s="64"/>
      <c r="TGJ92" s="64"/>
      <c r="TGK92" s="64"/>
      <c r="TGL92" s="64"/>
      <c r="TGM92" s="64"/>
      <c r="TGN92" s="64"/>
      <c r="TGO92" s="64"/>
      <c r="TGP92" s="64"/>
      <c r="TGQ92" s="64"/>
      <c r="TGR92" s="64"/>
      <c r="TGS92" s="64"/>
      <c r="TGT92" s="64"/>
      <c r="TGU92" s="64"/>
      <c r="TGV92" s="64"/>
      <c r="TGW92" s="64"/>
      <c r="TGX92" s="64"/>
      <c r="TGY92" s="64"/>
      <c r="TGZ92" s="64"/>
      <c r="THA92" s="64"/>
      <c r="THB92" s="64"/>
      <c r="THC92" s="64"/>
      <c r="THD92" s="64"/>
      <c r="THE92" s="64"/>
      <c r="THF92" s="64"/>
      <c r="THG92" s="64"/>
      <c r="THH92" s="64"/>
      <c r="THI92" s="64"/>
      <c r="THJ92" s="64"/>
      <c r="THK92" s="64"/>
      <c r="THL92" s="64"/>
      <c r="THM92" s="64"/>
      <c r="THN92" s="64"/>
      <c r="THO92" s="64"/>
      <c r="THP92" s="64"/>
      <c r="THQ92" s="64"/>
      <c r="THR92" s="64"/>
      <c r="THS92" s="64"/>
      <c r="THT92" s="64"/>
      <c r="THU92" s="64"/>
      <c r="THV92" s="64"/>
      <c r="THW92" s="64"/>
      <c r="THX92" s="64"/>
      <c r="THY92" s="64"/>
      <c r="THZ92" s="64"/>
      <c r="TIA92" s="64"/>
      <c r="TIB92" s="64"/>
      <c r="TIC92" s="64"/>
      <c r="TID92" s="64"/>
      <c r="TIE92" s="64"/>
      <c r="TIF92" s="64"/>
      <c r="TIG92" s="64"/>
      <c r="TIH92" s="64"/>
      <c r="TII92" s="64"/>
      <c r="TIJ92" s="64"/>
      <c r="TIK92" s="64"/>
      <c r="TIL92" s="64"/>
      <c r="TIM92" s="64"/>
      <c r="TIN92" s="64"/>
      <c r="TIO92" s="64"/>
      <c r="TIP92" s="64"/>
      <c r="TIQ92" s="64"/>
      <c r="TIR92" s="64"/>
      <c r="TIS92" s="64"/>
      <c r="TIT92" s="64"/>
      <c r="TIU92" s="64"/>
      <c r="TIV92" s="64"/>
      <c r="TIW92" s="64"/>
      <c r="TIX92" s="64"/>
      <c r="TIY92" s="64"/>
      <c r="TIZ92" s="64"/>
      <c r="TJA92" s="64"/>
      <c r="TJB92" s="64"/>
      <c r="TJC92" s="64"/>
      <c r="TJD92" s="64"/>
      <c r="TJE92" s="64"/>
      <c r="TJF92" s="64"/>
      <c r="TJG92" s="64"/>
      <c r="TJH92" s="64"/>
      <c r="TJI92" s="64"/>
      <c r="TJJ92" s="64"/>
      <c r="TJK92" s="64"/>
      <c r="TJL92" s="64"/>
      <c r="TJM92" s="64"/>
      <c r="TJN92" s="64"/>
      <c r="TJO92" s="64"/>
      <c r="TJP92" s="64"/>
      <c r="TJQ92" s="64"/>
      <c r="TJR92" s="64"/>
      <c r="TJS92" s="64"/>
      <c r="TJT92" s="64"/>
      <c r="TJU92" s="64"/>
      <c r="TJV92" s="64"/>
      <c r="TJW92" s="64"/>
      <c r="TJX92" s="64"/>
      <c r="TJY92" s="64"/>
      <c r="TJZ92" s="64"/>
      <c r="TKA92" s="64"/>
      <c r="TKB92" s="64"/>
      <c r="TKC92" s="64"/>
      <c r="TKD92" s="64"/>
      <c r="TKE92" s="64"/>
      <c r="TKF92" s="64"/>
      <c r="TKG92" s="64"/>
      <c r="TKH92" s="64"/>
      <c r="TKI92" s="64"/>
      <c r="TKJ92" s="64"/>
      <c r="TKK92" s="64"/>
      <c r="TKL92" s="64"/>
      <c r="TKM92" s="64"/>
      <c r="TKN92" s="64"/>
      <c r="TKO92" s="64"/>
      <c r="TKP92" s="64"/>
      <c r="TKQ92" s="64"/>
      <c r="TKR92" s="64"/>
      <c r="TKS92" s="64"/>
      <c r="TKT92" s="64"/>
      <c r="TKU92" s="64"/>
      <c r="TKV92" s="64"/>
      <c r="TKW92" s="64"/>
      <c r="TKX92" s="64"/>
      <c r="TKY92" s="64"/>
      <c r="TKZ92" s="64"/>
      <c r="TLA92" s="64"/>
      <c r="TLB92" s="64"/>
      <c r="TLC92" s="64"/>
      <c r="TLD92" s="64"/>
      <c r="TLE92" s="64"/>
      <c r="TLF92" s="64"/>
      <c r="TLG92" s="64"/>
      <c r="TLH92" s="64"/>
      <c r="TLI92" s="64"/>
      <c r="TLJ92" s="64"/>
      <c r="TLK92" s="64"/>
      <c r="TLL92" s="64"/>
      <c r="TLM92" s="64"/>
      <c r="TLN92" s="64"/>
      <c r="TLO92" s="64"/>
      <c r="TLP92" s="64"/>
      <c r="TLQ92" s="64"/>
      <c r="TLR92" s="64"/>
      <c r="TLS92" s="64"/>
      <c r="TLT92" s="64"/>
      <c r="TLU92" s="64"/>
      <c r="TLV92" s="64"/>
      <c r="TLW92" s="64"/>
      <c r="TLX92" s="64"/>
      <c r="TLY92" s="64"/>
      <c r="TLZ92" s="64"/>
      <c r="TMA92" s="64"/>
      <c r="TMB92" s="64"/>
      <c r="TMC92" s="64"/>
      <c r="TMD92" s="64"/>
      <c r="TME92" s="64"/>
      <c r="TMF92" s="64"/>
      <c r="TMG92" s="64"/>
      <c r="TMH92" s="64"/>
      <c r="TMI92" s="64"/>
      <c r="TMJ92" s="64"/>
      <c r="TMK92" s="64"/>
      <c r="TML92" s="64"/>
      <c r="TMM92" s="64"/>
      <c r="TMN92" s="64"/>
      <c r="TMO92" s="64"/>
      <c r="TMP92" s="64"/>
      <c r="TMQ92" s="64"/>
      <c r="TMR92" s="64"/>
      <c r="TMS92" s="64"/>
      <c r="TMT92" s="64"/>
      <c r="TMU92" s="64"/>
      <c r="TMV92" s="64"/>
      <c r="TMW92" s="64"/>
      <c r="TMX92" s="64"/>
      <c r="TMY92" s="64"/>
      <c r="TMZ92" s="64"/>
      <c r="TNA92" s="64"/>
      <c r="TNB92" s="64"/>
      <c r="TNC92" s="64"/>
      <c r="TND92" s="64"/>
      <c r="TNE92" s="64"/>
      <c r="TNF92" s="64"/>
      <c r="TNG92" s="64"/>
      <c r="TNH92" s="64"/>
      <c r="TNI92" s="64"/>
      <c r="TNJ92" s="64"/>
      <c r="TNK92" s="64"/>
      <c r="TNL92" s="64"/>
      <c r="TNM92" s="64"/>
      <c r="TNN92" s="64"/>
      <c r="TNO92" s="64"/>
      <c r="TNP92" s="64"/>
      <c r="TNQ92" s="64"/>
      <c r="TNR92" s="64"/>
      <c r="TNS92" s="64"/>
      <c r="TNT92" s="64"/>
      <c r="TNU92" s="64"/>
      <c r="TNV92" s="64"/>
      <c r="TNW92" s="64"/>
      <c r="TNX92" s="64"/>
      <c r="TNY92" s="64"/>
      <c r="TNZ92" s="64"/>
      <c r="TOA92" s="64"/>
      <c r="TOB92" s="64"/>
      <c r="TOC92" s="64"/>
      <c r="TOD92" s="64"/>
      <c r="TOE92" s="64"/>
      <c r="TOF92" s="64"/>
      <c r="TOG92" s="64"/>
      <c r="TOH92" s="64"/>
      <c r="TOI92" s="64"/>
      <c r="TOJ92" s="64"/>
      <c r="TOK92" s="64"/>
      <c r="TOL92" s="64"/>
      <c r="TOM92" s="64"/>
      <c r="TON92" s="64"/>
      <c r="TOO92" s="64"/>
      <c r="TOP92" s="64"/>
      <c r="TOQ92" s="64"/>
      <c r="TOR92" s="64"/>
      <c r="TOS92" s="64"/>
      <c r="TOT92" s="64"/>
      <c r="TOU92" s="64"/>
      <c r="TOV92" s="64"/>
      <c r="TOW92" s="64"/>
      <c r="TOX92" s="64"/>
      <c r="TOY92" s="64"/>
      <c r="TOZ92" s="64"/>
      <c r="TPA92" s="64"/>
      <c r="TPB92" s="64"/>
      <c r="TPC92" s="64"/>
      <c r="TPD92" s="64"/>
      <c r="TPE92" s="64"/>
      <c r="TPF92" s="64"/>
      <c r="TPG92" s="64"/>
      <c r="TPH92" s="64"/>
      <c r="TPI92" s="64"/>
      <c r="TPJ92" s="64"/>
      <c r="TPK92" s="64"/>
      <c r="TPL92" s="64"/>
      <c r="TPM92" s="64"/>
      <c r="TPN92" s="64"/>
      <c r="TPO92" s="64"/>
      <c r="TPP92" s="64"/>
      <c r="TPQ92" s="64"/>
      <c r="TPR92" s="64"/>
      <c r="TPS92" s="64"/>
      <c r="TPT92" s="64"/>
      <c r="TPU92" s="64"/>
      <c r="TPV92" s="64"/>
      <c r="TPW92" s="64"/>
      <c r="TPX92" s="64"/>
      <c r="TPY92" s="64"/>
      <c r="TPZ92" s="64"/>
      <c r="TQA92" s="64"/>
      <c r="TQB92" s="64"/>
      <c r="TQC92" s="64"/>
      <c r="TQD92" s="64"/>
      <c r="TQE92" s="64"/>
      <c r="TQF92" s="64"/>
      <c r="TQG92" s="64"/>
      <c r="TQH92" s="64"/>
      <c r="TQI92" s="64"/>
      <c r="TQJ92" s="64"/>
      <c r="TQK92" s="64"/>
      <c r="TQL92" s="64"/>
      <c r="TQM92" s="64"/>
      <c r="TQN92" s="64"/>
      <c r="TQO92" s="64"/>
      <c r="TQP92" s="64"/>
      <c r="TQQ92" s="64"/>
      <c r="TQR92" s="64"/>
      <c r="TQS92" s="64"/>
      <c r="TQT92" s="64"/>
      <c r="TQU92" s="64"/>
      <c r="TQV92" s="64"/>
      <c r="TQW92" s="64"/>
      <c r="TQX92" s="64"/>
      <c r="TQY92" s="64"/>
      <c r="TQZ92" s="64"/>
      <c r="TRA92" s="64"/>
      <c r="TRB92" s="64"/>
      <c r="TRC92" s="64"/>
      <c r="TRD92" s="64"/>
      <c r="TRE92" s="64"/>
      <c r="TRF92" s="64"/>
      <c r="TRG92" s="64"/>
      <c r="TRH92" s="64"/>
      <c r="TRI92" s="64"/>
      <c r="TRJ92" s="64"/>
      <c r="TRK92" s="64"/>
      <c r="TRL92" s="64"/>
      <c r="TRM92" s="64"/>
      <c r="TRN92" s="64"/>
      <c r="TRO92" s="64"/>
      <c r="TRP92" s="64"/>
      <c r="TRQ92" s="64"/>
      <c r="TRR92" s="64"/>
      <c r="TRS92" s="64"/>
      <c r="TRT92" s="64"/>
      <c r="TRU92" s="64"/>
      <c r="TRV92" s="64"/>
      <c r="TRW92" s="64"/>
      <c r="TRX92" s="64"/>
      <c r="TRY92" s="64"/>
      <c r="TRZ92" s="64"/>
      <c r="TSA92" s="64"/>
      <c r="TSB92" s="64"/>
      <c r="TSC92" s="64"/>
      <c r="TSD92" s="64"/>
      <c r="TSE92" s="64"/>
      <c r="TSF92" s="64"/>
      <c r="TSG92" s="64"/>
      <c r="TSH92" s="64"/>
      <c r="TSI92" s="64"/>
      <c r="TSJ92" s="64"/>
      <c r="TSK92" s="64"/>
      <c r="TSL92" s="64"/>
      <c r="TSM92" s="64"/>
      <c r="TSN92" s="64"/>
      <c r="TSO92" s="64"/>
      <c r="TSP92" s="64"/>
      <c r="TSQ92" s="64"/>
      <c r="TSR92" s="64"/>
      <c r="TSS92" s="64"/>
      <c r="TST92" s="64"/>
      <c r="TSU92" s="64"/>
      <c r="TSV92" s="64"/>
      <c r="TSW92" s="64"/>
      <c r="TSX92" s="64"/>
      <c r="TSY92" s="64"/>
      <c r="TSZ92" s="64"/>
      <c r="TTA92" s="64"/>
      <c r="TTB92" s="64"/>
      <c r="TTC92" s="64"/>
      <c r="TTD92" s="64"/>
      <c r="TTE92" s="64"/>
      <c r="TTF92" s="64"/>
      <c r="TTG92" s="64"/>
      <c r="TTH92" s="64"/>
      <c r="TTI92" s="64"/>
      <c r="TTJ92" s="64"/>
      <c r="TTK92" s="64"/>
      <c r="TTL92" s="64"/>
      <c r="TTM92" s="64"/>
      <c r="TTN92" s="64"/>
      <c r="TTO92" s="64"/>
      <c r="TTP92" s="64"/>
      <c r="TTQ92" s="64"/>
      <c r="TTR92" s="64"/>
      <c r="TTS92" s="64"/>
      <c r="TTT92" s="64"/>
      <c r="TTU92" s="64"/>
      <c r="TTV92" s="64"/>
      <c r="TTW92" s="64"/>
      <c r="TTX92" s="64"/>
      <c r="TTY92" s="64"/>
      <c r="TTZ92" s="64"/>
      <c r="TUA92" s="64"/>
      <c r="TUB92" s="64"/>
      <c r="TUC92" s="64"/>
      <c r="TUD92" s="64"/>
      <c r="TUE92" s="64"/>
      <c r="TUF92" s="64"/>
      <c r="TUG92" s="64"/>
      <c r="TUH92" s="64"/>
      <c r="TUI92" s="64"/>
      <c r="TUJ92" s="64"/>
      <c r="TUK92" s="64"/>
      <c r="TUL92" s="64"/>
      <c r="TUM92" s="64"/>
      <c r="TUN92" s="64"/>
      <c r="TUO92" s="64"/>
      <c r="TUP92" s="64"/>
      <c r="TUQ92" s="64"/>
      <c r="TUR92" s="64"/>
      <c r="TUS92" s="64"/>
      <c r="TUT92" s="64"/>
      <c r="TUU92" s="64"/>
      <c r="TUV92" s="64"/>
      <c r="TUW92" s="64"/>
      <c r="TUX92" s="64"/>
      <c r="TUY92" s="64"/>
      <c r="TUZ92" s="64"/>
      <c r="TVA92" s="64"/>
      <c r="TVB92" s="64"/>
      <c r="TVC92" s="64"/>
      <c r="TVD92" s="64"/>
      <c r="TVE92" s="64"/>
      <c r="TVF92" s="64"/>
      <c r="TVG92" s="64"/>
      <c r="TVH92" s="64"/>
      <c r="TVI92" s="64"/>
      <c r="TVJ92" s="64"/>
      <c r="TVK92" s="64"/>
      <c r="TVL92" s="64"/>
      <c r="TVM92" s="64"/>
      <c r="TVN92" s="64"/>
      <c r="TVO92" s="64"/>
      <c r="TVP92" s="64"/>
      <c r="TVQ92" s="64"/>
      <c r="TVR92" s="64"/>
      <c r="TVS92" s="64"/>
      <c r="TVT92" s="64"/>
      <c r="TVU92" s="64"/>
      <c r="TVV92" s="64"/>
      <c r="TVW92" s="64"/>
      <c r="TVX92" s="64"/>
      <c r="TVY92" s="64"/>
      <c r="TVZ92" s="64"/>
      <c r="TWA92" s="64"/>
      <c r="TWB92" s="64"/>
      <c r="TWC92" s="64"/>
      <c r="TWD92" s="64"/>
      <c r="TWE92" s="64"/>
      <c r="TWF92" s="64"/>
      <c r="TWG92" s="64"/>
      <c r="TWH92" s="64"/>
      <c r="TWI92" s="64"/>
      <c r="TWJ92" s="64"/>
      <c r="TWK92" s="64"/>
      <c r="TWL92" s="64"/>
      <c r="TWM92" s="64"/>
      <c r="TWN92" s="64"/>
      <c r="TWO92" s="64"/>
      <c r="TWP92" s="64"/>
      <c r="TWQ92" s="64"/>
      <c r="TWR92" s="64"/>
      <c r="TWS92" s="64"/>
      <c r="TWT92" s="64"/>
      <c r="TWU92" s="64"/>
      <c r="TWV92" s="64"/>
      <c r="TWW92" s="64"/>
      <c r="TWX92" s="64"/>
      <c r="TWY92" s="64"/>
      <c r="TWZ92" s="64"/>
      <c r="TXA92" s="64"/>
      <c r="TXB92" s="64"/>
      <c r="TXC92" s="64"/>
      <c r="TXD92" s="64"/>
      <c r="TXE92" s="64"/>
      <c r="TXF92" s="64"/>
      <c r="TXG92" s="64"/>
      <c r="TXH92" s="64"/>
      <c r="TXI92" s="64"/>
      <c r="TXJ92" s="64"/>
      <c r="TXK92" s="64"/>
      <c r="TXL92" s="64"/>
      <c r="TXM92" s="64"/>
      <c r="TXN92" s="64"/>
      <c r="TXO92" s="64"/>
      <c r="TXP92" s="64"/>
      <c r="TXQ92" s="64"/>
      <c r="TXR92" s="64"/>
      <c r="TXS92" s="64"/>
      <c r="TXT92" s="64"/>
      <c r="TXU92" s="64"/>
      <c r="TXV92" s="64"/>
      <c r="TXW92" s="64"/>
      <c r="TXX92" s="64"/>
      <c r="TXY92" s="64"/>
      <c r="TXZ92" s="64"/>
      <c r="TYA92" s="64"/>
      <c r="TYB92" s="64"/>
      <c r="TYC92" s="64"/>
      <c r="TYD92" s="64"/>
      <c r="TYE92" s="64"/>
      <c r="TYF92" s="64"/>
      <c r="TYG92" s="64"/>
      <c r="TYH92" s="64"/>
      <c r="TYI92" s="64"/>
      <c r="TYJ92" s="64"/>
      <c r="TYK92" s="64"/>
      <c r="TYL92" s="64"/>
      <c r="TYM92" s="64"/>
      <c r="TYN92" s="64"/>
      <c r="TYO92" s="64"/>
      <c r="TYP92" s="64"/>
      <c r="TYQ92" s="64"/>
      <c r="TYR92" s="64"/>
      <c r="TYS92" s="64"/>
      <c r="TYT92" s="64"/>
      <c r="TYU92" s="64"/>
      <c r="TYV92" s="64"/>
      <c r="TYW92" s="64"/>
      <c r="TYX92" s="64"/>
      <c r="TYY92" s="64"/>
      <c r="TYZ92" s="64"/>
      <c r="TZA92" s="64"/>
      <c r="TZB92" s="64"/>
      <c r="TZC92" s="64"/>
      <c r="TZD92" s="64"/>
      <c r="TZE92" s="64"/>
      <c r="TZF92" s="64"/>
      <c r="TZG92" s="64"/>
      <c r="TZH92" s="64"/>
      <c r="TZI92" s="64"/>
      <c r="TZJ92" s="64"/>
      <c r="TZK92" s="64"/>
      <c r="TZL92" s="64"/>
      <c r="TZM92" s="64"/>
      <c r="TZN92" s="64"/>
      <c r="TZO92" s="64"/>
      <c r="TZP92" s="64"/>
      <c r="TZQ92" s="64"/>
      <c r="TZR92" s="64"/>
      <c r="TZS92" s="64"/>
      <c r="TZT92" s="64"/>
      <c r="TZU92" s="64"/>
      <c r="TZV92" s="64"/>
      <c r="TZW92" s="64"/>
      <c r="TZX92" s="64"/>
      <c r="TZY92" s="64"/>
      <c r="TZZ92" s="64"/>
      <c r="UAA92" s="64"/>
      <c r="UAB92" s="64"/>
      <c r="UAC92" s="64"/>
      <c r="UAD92" s="64"/>
      <c r="UAE92" s="64"/>
      <c r="UAF92" s="64"/>
      <c r="UAG92" s="64"/>
      <c r="UAH92" s="64"/>
      <c r="UAI92" s="64"/>
      <c r="UAJ92" s="64"/>
      <c r="UAK92" s="64"/>
      <c r="UAL92" s="64"/>
      <c r="UAM92" s="64"/>
      <c r="UAN92" s="64"/>
      <c r="UAO92" s="64"/>
      <c r="UAP92" s="64"/>
      <c r="UAQ92" s="64"/>
      <c r="UAR92" s="64"/>
      <c r="UAS92" s="64"/>
      <c r="UAT92" s="64"/>
      <c r="UAU92" s="64"/>
      <c r="UAV92" s="64"/>
      <c r="UAW92" s="64"/>
      <c r="UAX92" s="64"/>
      <c r="UAY92" s="64"/>
      <c r="UAZ92" s="64"/>
      <c r="UBA92" s="64"/>
      <c r="UBB92" s="64"/>
      <c r="UBC92" s="64"/>
      <c r="UBD92" s="64"/>
      <c r="UBE92" s="64"/>
      <c r="UBF92" s="64"/>
      <c r="UBG92" s="64"/>
      <c r="UBH92" s="64"/>
      <c r="UBI92" s="64"/>
      <c r="UBJ92" s="64"/>
      <c r="UBK92" s="64"/>
      <c r="UBL92" s="64"/>
      <c r="UBM92" s="64"/>
      <c r="UBN92" s="64"/>
      <c r="UBO92" s="64"/>
      <c r="UBP92" s="64"/>
      <c r="UBQ92" s="64"/>
      <c r="UBR92" s="64"/>
      <c r="UBS92" s="64"/>
      <c r="UBT92" s="64"/>
      <c r="UBU92" s="64"/>
      <c r="UBV92" s="64"/>
      <c r="UBW92" s="64"/>
      <c r="UBX92" s="64"/>
      <c r="UBY92" s="64"/>
      <c r="UBZ92" s="64"/>
      <c r="UCA92" s="64"/>
      <c r="UCB92" s="64"/>
      <c r="UCC92" s="64"/>
      <c r="UCD92" s="64"/>
      <c r="UCE92" s="64"/>
      <c r="UCF92" s="64"/>
      <c r="UCG92" s="64"/>
      <c r="UCH92" s="64"/>
      <c r="UCI92" s="64"/>
      <c r="UCJ92" s="64"/>
      <c r="UCK92" s="64"/>
      <c r="UCL92" s="64"/>
      <c r="UCM92" s="64"/>
      <c r="UCN92" s="64"/>
      <c r="UCO92" s="64"/>
      <c r="UCP92" s="64"/>
      <c r="UCQ92" s="64"/>
      <c r="UCR92" s="64"/>
      <c r="UCS92" s="64"/>
      <c r="UCT92" s="64"/>
      <c r="UCU92" s="64"/>
      <c r="UCV92" s="64"/>
      <c r="UCW92" s="64"/>
      <c r="UCX92" s="64"/>
      <c r="UCY92" s="64"/>
      <c r="UCZ92" s="64"/>
      <c r="UDA92" s="64"/>
      <c r="UDB92" s="64"/>
      <c r="UDC92" s="64"/>
      <c r="UDD92" s="64"/>
      <c r="UDE92" s="64"/>
      <c r="UDF92" s="64"/>
      <c r="UDG92" s="64"/>
      <c r="UDH92" s="64"/>
      <c r="UDI92" s="64"/>
      <c r="UDJ92" s="64"/>
      <c r="UDK92" s="64"/>
      <c r="UDL92" s="64"/>
      <c r="UDM92" s="64"/>
      <c r="UDN92" s="64"/>
      <c r="UDO92" s="64"/>
      <c r="UDP92" s="64"/>
      <c r="UDQ92" s="64"/>
      <c r="UDR92" s="64"/>
      <c r="UDS92" s="64"/>
      <c r="UDT92" s="64"/>
      <c r="UDU92" s="64"/>
      <c r="UDV92" s="64"/>
      <c r="UDW92" s="64"/>
      <c r="UDX92" s="64"/>
      <c r="UDY92" s="64"/>
      <c r="UDZ92" s="64"/>
      <c r="UEA92" s="64"/>
      <c r="UEB92" s="64"/>
      <c r="UEC92" s="64"/>
      <c r="UED92" s="64"/>
      <c r="UEE92" s="64"/>
      <c r="UEF92" s="64"/>
      <c r="UEG92" s="64"/>
      <c r="UEH92" s="64"/>
      <c r="UEI92" s="64"/>
      <c r="UEJ92" s="64"/>
      <c r="UEK92" s="64"/>
      <c r="UEL92" s="64"/>
      <c r="UEM92" s="64"/>
      <c r="UEN92" s="64"/>
      <c r="UEO92" s="64"/>
      <c r="UEP92" s="64"/>
      <c r="UEQ92" s="64"/>
      <c r="UER92" s="64"/>
      <c r="UES92" s="64"/>
      <c r="UET92" s="64"/>
      <c r="UEU92" s="64"/>
      <c r="UEV92" s="64"/>
      <c r="UEW92" s="64"/>
      <c r="UEX92" s="64"/>
      <c r="UEY92" s="64"/>
      <c r="UEZ92" s="64"/>
      <c r="UFA92" s="64"/>
      <c r="UFB92" s="64"/>
      <c r="UFC92" s="64"/>
      <c r="UFD92" s="64"/>
      <c r="UFE92" s="64"/>
      <c r="UFF92" s="64"/>
      <c r="UFG92" s="64"/>
      <c r="UFH92" s="64"/>
      <c r="UFI92" s="64"/>
      <c r="UFJ92" s="64"/>
      <c r="UFK92" s="64"/>
      <c r="UFL92" s="64"/>
      <c r="UFM92" s="64"/>
      <c r="UFN92" s="64"/>
      <c r="UFO92" s="64"/>
      <c r="UFP92" s="64"/>
      <c r="UFQ92" s="64"/>
      <c r="UFR92" s="64"/>
      <c r="UFS92" s="64"/>
      <c r="UFT92" s="64"/>
      <c r="UFU92" s="64"/>
      <c r="UFV92" s="64"/>
      <c r="UFW92" s="64"/>
      <c r="UFX92" s="64"/>
      <c r="UFY92" s="64"/>
      <c r="UFZ92" s="64"/>
      <c r="UGA92" s="64"/>
      <c r="UGB92" s="64"/>
      <c r="UGC92" s="64"/>
      <c r="UGD92" s="64"/>
      <c r="UGE92" s="64"/>
      <c r="UGF92" s="64"/>
      <c r="UGG92" s="64"/>
      <c r="UGH92" s="64"/>
      <c r="UGI92" s="64"/>
      <c r="UGJ92" s="64"/>
      <c r="UGK92" s="64"/>
      <c r="UGL92" s="64"/>
      <c r="UGM92" s="64"/>
      <c r="UGN92" s="64"/>
      <c r="UGO92" s="64"/>
      <c r="UGP92" s="64"/>
      <c r="UGQ92" s="64"/>
      <c r="UGR92" s="64"/>
      <c r="UGS92" s="64"/>
      <c r="UGT92" s="64"/>
      <c r="UGU92" s="64"/>
      <c r="UGV92" s="64"/>
      <c r="UGW92" s="64"/>
      <c r="UGX92" s="64"/>
      <c r="UGY92" s="64"/>
      <c r="UGZ92" s="64"/>
      <c r="UHA92" s="64"/>
      <c r="UHB92" s="64"/>
      <c r="UHC92" s="64"/>
      <c r="UHD92" s="64"/>
      <c r="UHE92" s="64"/>
      <c r="UHF92" s="64"/>
      <c r="UHG92" s="64"/>
      <c r="UHH92" s="64"/>
      <c r="UHI92" s="64"/>
      <c r="UHJ92" s="64"/>
      <c r="UHK92" s="64"/>
      <c r="UHL92" s="64"/>
      <c r="UHM92" s="64"/>
      <c r="UHN92" s="64"/>
      <c r="UHO92" s="64"/>
      <c r="UHP92" s="64"/>
      <c r="UHQ92" s="64"/>
      <c r="UHR92" s="64"/>
      <c r="UHS92" s="64"/>
      <c r="UHT92" s="64"/>
      <c r="UHU92" s="64"/>
      <c r="UHV92" s="64"/>
      <c r="UHW92" s="64"/>
      <c r="UHX92" s="64"/>
      <c r="UHY92" s="64"/>
      <c r="UHZ92" s="64"/>
      <c r="UIA92" s="64"/>
      <c r="UIB92" s="64"/>
      <c r="UIC92" s="64"/>
      <c r="UID92" s="64"/>
      <c r="UIE92" s="64"/>
      <c r="UIF92" s="64"/>
      <c r="UIG92" s="64"/>
      <c r="UIH92" s="64"/>
      <c r="UII92" s="64"/>
      <c r="UIJ92" s="64"/>
      <c r="UIK92" s="64"/>
      <c r="UIL92" s="64"/>
      <c r="UIM92" s="64"/>
      <c r="UIN92" s="64"/>
      <c r="UIO92" s="64"/>
      <c r="UIP92" s="64"/>
      <c r="UIQ92" s="64"/>
      <c r="UIR92" s="64"/>
      <c r="UIS92" s="64"/>
      <c r="UIT92" s="64"/>
      <c r="UIU92" s="64"/>
      <c r="UIV92" s="64"/>
      <c r="UIW92" s="64"/>
      <c r="UIX92" s="64"/>
      <c r="UIY92" s="64"/>
      <c r="UIZ92" s="64"/>
      <c r="UJA92" s="64"/>
      <c r="UJB92" s="64"/>
      <c r="UJC92" s="64"/>
      <c r="UJD92" s="64"/>
      <c r="UJE92" s="64"/>
      <c r="UJF92" s="64"/>
      <c r="UJG92" s="64"/>
      <c r="UJH92" s="64"/>
      <c r="UJI92" s="64"/>
      <c r="UJJ92" s="64"/>
      <c r="UJK92" s="64"/>
      <c r="UJL92" s="64"/>
      <c r="UJM92" s="64"/>
      <c r="UJN92" s="64"/>
      <c r="UJO92" s="64"/>
      <c r="UJP92" s="64"/>
      <c r="UJQ92" s="64"/>
      <c r="UJR92" s="64"/>
      <c r="UJS92" s="64"/>
      <c r="UJT92" s="64"/>
      <c r="UJU92" s="64"/>
      <c r="UJV92" s="64"/>
      <c r="UJW92" s="64"/>
      <c r="UJX92" s="64"/>
      <c r="UJY92" s="64"/>
      <c r="UJZ92" s="64"/>
      <c r="UKA92" s="64"/>
      <c r="UKB92" s="64"/>
      <c r="UKC92" s="64"/>
      <c r="UKD92" s="64"/>
      <c r="UKE92" s="64"/>
      <c r="UKF92" s="64"/>
      <c r="UKG92" s="64"/>
      <c r="UKH92" s="64"/>
      <c r="UKI92" s="64"/>
      <c r="UKJ92" s="64"/>
      <c r="UKK92" s="64"/>
      <c r="UKL92" s="64"/>
      <c r="UKM92" s="64"/>
      <c r="UKN92" s="64"/>
      <c r="UKO92" s="64"/>
      <c r="UKP92" s="64"/>
      <c r="UKQ92" s="64"/>
      <c r="UKR92" s="64"/>
      <c r="UKS92" s="64"/>
      <c r="UKT92" s="64"/>
      <c r="UKU92" s="64"/>
      <c r="UKV92" s="64"/>
      <c r="UKW92" s="64"/>
      <c r="UKX92" s="64"/>
      <c r="UKY92" s="64"/>
      <c r="UKZ92" s="64"/>
      <c r="ULA92" s="64"/>
      <c r="ULB92" s="64"/>
      <c r="ULC92" s="64"/>
      <c r="ULD92" s="64"/>
      <c r="ULE92" s="64"/>
      <c r="ULF92" s="64"/>
      <c r="ULG92" s="64"/>
      <c r="ULH92" s="64"/>
      <c r="ULI92" s="64"/>
      <c r="ULJ92" s="64"/>
      <c r="ULK92" s="64"/>
      <c r="ULL92" s="64"/>
      <c r="ULM92" s="64"/>
      <c r="ULN92" s="64"/>
      <c r="ULO92" s="64"/>
      <c r="ULP92" s="64"/>
      <c r="ULQ92" s="64"/>
      <c r="ULR92" s="64"/>
      <c r="ULS92" s="64"/>
      <c r="ULT92" s="64"/>
      <c r="ULU92" s="64"/>
      <c r="ULV92" s="64"/>
      <c r="ULW92" s="64"/>
      <c r="ULX92" s="64"/>
      <c r="ULY92" s="64"/>
      <c r="ULZ92" s="64"/>
      <c r="UMA92" s="64"/>
      <c r="UMB92" s="64"/>
      <c r="UMC92" s="64"/>
      <c r="UMD92" s="64"/>
      <c r="UME92" s="64"/>
      <c r="UMF92" s="64"/>
      <c r="UMG92" s="64"/>
      <c r="UMH92" s="64"/>
      <c r="UMI92" s="64"/>
      <c r="UMJ92" s="64"/>
      <c r="UMK92" s="64"/>
      <c r="UML92" s="64"/>
      <c r="UMM92" s="64"/>
      <c r="UMN92" s="64"/>
      <c r="UMO92" s="64"/>
      <c r="UMP92" s="64"/>
      <c r="UMQ92" s="64"/>
      <c r="UMR92" s="64"/>
      <c r="UMS92" s="64"/>
      <c r="UMT92" s="64"/>
      <c r="UMU92" s="64"/>
      <c r="UMV92" s="64"/>
      <c r="UMW92" s="64"/>
      <c r="UMX92" s="64"/>
      <c r="UMY92" s="64"/>
      <c r="UMZ92" s="64"/>
      <c r="UNA92" s="64"/>
      <c r="UNB92" s="64"/>
      <c r="UNC92" s="64"/>
      <c r="UND92" s="64"/>
      <c r="UNE92" s="64"/>
      <c r="UNF92" s="64"/>
      <c r="UNG92" s="64"/>
      <c r="UNH92" s="64"/>
      <c r="UNI92" s="64"/>
      <c r="UNJ92" s="64"/>
      <c r="UNK92" s="64"/>
      <c r="UNL92" s="64"/>
      <c r="UNM92" s="64"/>
      <c r="UNN92" s="64"/>
      <c r="UNO92" s="64"/>
      <c r="UNP92" s="64"/>
      <c r="UNQ92" s="64"/>
      <c r="UNR92" s="64"/>
      <c r="UNS92" s="64"/>
      <c r="UNT92" s="64"/>
      <c r="UNU92" s="64"/>
      <c r="UNV92" s="64"/>
      <c r="UNW92" s="64"/>
      <c r="UNX92" s="64"/>
      <c r="UNY92" s="64"/>
      <c r="UNZ92" s="64"/>
      <c r="UOA92" s="64"/>
      <c r="UOB92" s="64"/>
      <c r="UOC92" s="64"/>
      <c r="UOD92" s="64"/>
      <c r="UOE92" s="64"/>
      <c r="UOF92" s="64"/>
      <c r="UOG92" s="64"/>
      <c r="UOH92" s="64"/>
      <c r="UOI92" s="64"/>
      <c r="UOJ92" s="64"/>
      <c r="UOK92" s="64"/>
      <c r="UOL92" s="64"/>
      <c r="UOM92" s="64"/>
      <c r="UON92" s="64"/>
      <c r="UOO92" s="64"/>
      <c r="UOP92" s="64"/>
      <c r="UOQ92" s="64"/>
      <c r="UOR92" s="64"/>
      <c r="UOS92" s="64"/>
      <c r="UOT92" s="64"/>
      <c r="UOU92" s="64"/>
      <c r="UOV92" s="64"/>
      <c r="UOW92" s="64"/>
      <c r="UOX92" s="64"/>
      <c r="UOY92" s="64"/>
      <c r="UOZ92" s="64"/>
      <c r="UPA92" s="64"/>
      <c r="UPB92" s="64"/>
      <c r="UPC92" s="64"/>
      <c r="UPD92" s="64"/>
      <c r="UPE92" s="64"/>
      <c r="UPF92" s="64"/>
      <c r="UPG92" s="64"/>
      <c r="UPH92" s="64"/>
      <c r="UPI92" s="64"/>
      <c r="UPJ92" s="64"/>
      <c r="UPK92" s="64"/>
      <c r="UPL92" s="64"/>
      <c r="UPM92" s="64"/>
      <c r="UPN92" s="64"/>
      <c r="UPO92" s="64"/>
      <c r="UPP92" s="64"/>
      <c r="UPQ92" s="64"/>
      <c r="UPR92" s="64"/>
      <c r="UPS92" s="64"/>
      <c r="UPT92" s="64"/>
      <c r="UPU92" s="64"/>
      <c r="UPV92" s="64"/>
      <c r="UPW92" s="64"/>
      <c r="UPX92" s="64"/>
      <c r="UPY92" s="64"/>
      <c r="UPZ92" s="64"/>
      <c r="UQA92" s="64"/>
      <c r="UQB92" s="64"/>
      <c r="UQC92" s="64"/>
      <c r="UQD92" s="64"/>
      <c r="UQE92" s="64"/>
      <c r="UQF92" s="64"/>
      <c r="UQG92" s="64"/>
      <c r="UQH92" s="64"/>
      <c r="UQI92" s="64"/>
      <c r="UQJ92" s="64"/>
      <c r="UQK92" s="64"/>
      <c r="UQL92" s="64"/>
      <c r="UQM92" s="64"/>
      <c r="UQN92" s="64"/>
      <c r="UQO92" s="64"/>
      <c r="UQP92" s="64"/>
      <c r="UQQ92" s="64"/>
      <c r="UQR92" s="64"/>
      <c r="UQS92" s="64"/>
      <c r="UQT92" s="64"/>
      <c r="UQU92" s="64"/>
      <c r="UQV92" s="64"/>
      <c r="UQW92" s="64"/>
      <c r="UQX92" s="64"/>
      <c r="UQY92" s="64"/>
      <c r="UQZ92" s="64"/>
      <c r="URA92" s="64"/>
      <c r="URB92" s="64"/>
      <c r="URC92" s="64"/>
      <c r="URD92" s="64"/>
      <c r="URE92" s="64"/>
      <c r="URF92" s="64"/>
      <c r="URG92" s="64"/>
      <c r="URH92" s="64"/>
      <c r="URI92" s="64"/>
      <c r="URJ92" s="64"/>
      <c r="URK92" s="64"/>
      <c r="URL92" s="64"/>
      <c r="URM92" s="64"/>
      <c r="URN92" s="64"/>
      <c r="URO92" s="64"/>
      <c r="URP92" s="64"/>
      <c r="URQ92" s="64"/>
      <c r="URR92" s="64"/>
      <c r="URS92" s="64"/>
      <c r="URT92" s="64"/>
      <c r="URU92" s="64"/>
      <c r="URV92" s="64"/>
      <c r="URW92" s="64"/>
      <c r="URX92" s="64"/>
      <c r="URY92" s="64"/>
      <c r="URZ92" s="64"/>
      <c r="USA92" s="64"/>
      <c r="USB92" s="64"/>
      <c r="USC92" s="64"/>
      <c r="USD92" s="64"/>
      <c r="USE92" s="64"/>
      <c r="USF92" s="64"/>
      <c r="USG92" s="64"/>
      <c r="USH92" s="64"/>
      <c r="USI92" s="64"/>
      <c r="USJ92" s="64"/>
      <c r="USK92" s="64"/>
      <c r="USL92" s="64"/>
      <c r="USM92" s="64"/>
      <c r="USN92" s="64"/>
      <c r="USO92" s="64"/>
      <c r="USP92" s="64"/>
      <c r="USQ92" s="64"/>
      <c r="USR92" s="64"/>
      <c r="USS92" s="64"/>
      <c r="UST92" s="64"/>
      <c r="USU92" s="64"/>
      <c r="USV92" s="64"/>
      <c r="USW92" s="64"/>
      <c r="USX92" s="64"/>
      <c r="USY92" s="64"/>
      <c r="USZ92" s="64"/>
      <c r="UTA92" s="64"/>
      <c r="UTB92" s="64"/>
      <c r="UTC92" s="64"/>
      <c r="UTD92" s="64"/>
      <c r="UTE92" s="64"/>
      <c r="UTF92" s="64"/>
      <c r="UTG92" s="64"/>
      <c r="UTH92" s="64"/>
      <c r="UTI92" s="64"/>
      <c r="UTJ92" s="64"/>
      <c r="UTK92" s="64"/>
      <c r="UTL92" s="64"/>
      <c r="UTM92" s="64"/>
      <c r="UTN92" s="64"/>
      <c r="UTO92" s="64"/>
      <c r="UTP92" s="64"/>
      <c r="UTQ92" s="64"/>
      <c r="UTR92" s="64"/>
      <c r="UTS92" s="64"/>
      <c r="UTT92" s="64"/>
      <c r="UTU92" s="64"/>
      <c r="UTV92" s="64"/>
      <c r="UTW92" s="64"/>
      <c r="UTX92" s="64"/>
      <c r="UTY92" s="64"/>
      <c r="UTZ92" s="64"/>
      <c r="UUA92" s="64"/>
      <c r="UUB92" s="64"/>
      <c r="UUC92" s="64"/>
      <c r="UUD92" s="64"/>
      <c r="UUE92" s="64"/>
      <c r="UUF92" s="64"/>
      <c r="UUG92" s="64"/>
      <c r="UUH92" s="64"/>
      <c r="UUI92" s="64"/>
      <c r="UUJ92" s="64"/>
      <c r="UUK92" s="64"/>
      <c r="UUL92" s="64"/>
      <c r="UUM92" s="64"/>
      <c r="UUN92" s="64"/>
      <c r="UUO92" s="64"/>
      <c r="UUP92" s="64"/>
      <c r="UUQ92" s="64"/>
      <c r="UUR92" s="64"/>
      <c r="UUS92" s="64"/>
      <c r="UUT92" s="64"/>
      <c r="UUU92" s="64"/>
      <c r="UUV92" s="64"/>
      <c r="UUW92" s="64"/>
      <c r="UUX92" s="64"/>
      <c r="UUY92" s="64"/>
      <c r="UUZ92" s="64"/>
      <c r="UVA92" s="64"/>
      <c r="UVB92" s="64"/>
      <c r="UVC92" s="64"/>
      <c r="UVD92" s="64"/>
      <c r="UVE92" s="64"/>
      <c r="UVF92" s="64"/>
      <c r="UVG92" s="64"/>
      <c r="UVH92" s="64"/>
      <c r="UVI92" s="64"/>
      <c r="UVJ92" s="64"/>
      <c r="UVK92" s="64"/>
      <c r="UVL92" s="64"/>
      <c r="UVM92" s="64"/>
      <c r="UVN92" s="64"/>
      <c r="UVO92" s="64"/>
      <c r="UVP92" s="64"/>
      <c r="UVQ92" s="64"/>
      <c r="UVR92" s="64"/>
      <c r="UVS92" s="64"/>
      <c r="UVT92" s="64"/>
      <c r="UVU92" s="64"/>
      <c r="UVV92" s="64"/>
      <c r="UVW92" s="64"/>
      <c r="UVX92" s="64"/>
      <c r="UVY92" s="64"/>
      <c r="UVZ92" s="64"/>
      <c r="UWA92" s="64"/>
      <c r="UWB92" s="64"/>
      <c r="UWC92" s="64"/>
      <c r="UWD92" s="64"/>
      <c r="UWE92" s="64"/>
      <c r="UWF92" s="64"/>
      <c r="UWG92" s="64"/>
      <c r="UWH92" s="64"/>
      <c r="UWI92" s="64"/>
      <c r="UWJ92" s="64"/>
      <c r="UWK92" s="64"/>
      <c r="UWL92" s="64"/>
      <c r="UWM92" s="64"/>
      <c r="UWN92" s="64"/>
      <c r="UWO92" s="64"/>
      <c r="UWP92" s="64"/>
      <c r="UWQ92" s="64"/>
      <c r="UWR92" s="64"/>
      <c r="UWS92" s="64"/>
      <c r="UWT92" s="64"/>
      <c r="UWU92" s="64"/>
      <c r="UWV92" s="64"/>
      <c r="UWW92" s="64"/>
      <c r="UWX92" s="64"/>
      <c r="UWY92" s="64"/>
      <c r="UWZ92" s="64"/>
      <c r="UXA92" s="64"/>
      <c r="UXB92" s="64"/>
      <c r="UXC92" s="64"/>
      <c r="UXD92" s="64"/>
      <c r="UXE92" s="64"/>
      <c r="UXF92" s="64"/>
      <c r="UXG92" s="64"/>
      <c r="UXH92" s="64"/>
      <c r="UXI92" s="64"/>
      <c r="UXJ92" s="64"/>
      <c r="UXK92" s="64"/>
      <c r="UXL92" s="64"/>
      <c r="UXM92" s="64"/>
      <c r="UXN92" s="64"/>
      <c r="UXO92" s="64"/>
      <c r="UXP92" s="64"/>
      <c r="UXQ92" s="64"/>
      <c r="UXR92" s="64"/>
      <c r="UXS92" s="64"/>
      <c r="UXT92" s="64"/>
      <c r="UXU92" s="64"/>
      <c r="UXV92" s="64"/>
      <c r="UXW92" s="64"/>
      <c r="UXX92" s="64"/>
      <c r="UXY92" s="64"/>
      <c r="UXZ92" s="64"/>
      <c r="UYA92" s="64"/>
      <c r="UYB92" s="64"/>
      <c r="UYC92" s="64"/>
      <c r="UYD92" s="64"/>
      <c r="UYE92" s="64"/>
      <c r="UYF92" s="64"/>
      <c r="UYG92" s="64"/>
      <c r="UYH92" s="64"/>
      <c r="UYI92" s="64"/>
      <c r="UYJ92" s="64"/>
      <c r="UYK92" s="64"/>
      <c r="UYL92" s="64"/>
      <c r="UYM92" s="64"/>
      <c r="UYN92" s="64"/>
      <c r="UYO92" s="64"/>
      <c r="UYP92" s="64"/>
      <c r="UYQ92" s="64"/>
      <c r="UYR92" s="64"/>
      <c r="UYS92" s="64"/>
      <c r="UYT92" s="64"/>
      <c r="UYU92" s="64"/>
      <c r="UYV92" s="64"/>
      <c r="UYW92" s="64"/>
      <c r="UYX92" s="64"/>
      <c r="UYY92" s="64"/>
      <c r="UYZ92" s="64"/>
      <c r="UZA92" s="64"/>
      <c r="UZB92" s="64"/>
      <c r="UZC92" s="64"/>
      <c r="UZD92" s="64"/>
      <c r="UZE92" s="64"/>
      <c r="UZF92" s="64"/>
      <c r="UZG92" s="64"/>
      <c r="UZH92" s="64"/>
      <c r="UZI92" s="64"/>
      <c r="UZJ92" s="64"/>
      <c r="UZK92" s="64"/>
      <c r="UZL92" s="64"/>
      <c r="UZM92" s="64"/>
      <c r="UZN92" s="64"/>
      <c r="UZO92" s="64"/>
      <c r="UZP92" s="64"/>
      <c r="UZQ92" s="64"/>
      <c r="UZR92" s="64"/>
      <c r="UZS92" s="64"/>
      <c r="UZT92" s="64"/>
      <c r="UZU92" s="64"/>
      <c r="UZV92" s="64"/>
      <c r="UZW92" s="64"/>
      <c r="UZX92" s="64"/>
      <c r="UZY92" s="64"/>
      <c r="UZZ92" s="64"/>
      <c r="VAA92" s="64"/>
      <c r="VAB92" s="64"/>
      <c r="VAC92" s="64"/>
      <c r="VAD92" s="64"/>
      <c r="VAE92" s="64"/>
      <c r="VAF92" s="64"/>
      <c r="VAG92" s="64"/>
      <c r="VAH92" s="64"/>
      <c r="VAI92" s="64"/>
      <c r="VAJ92" s="64"/>
      <c r="VAK92" s="64"/>
      <c r="VAL92" s="64"/>
      <c r="VAM92" s="64"/>
      <c r="VAN92" s="64"/>
      <c r="VAO92" s="64"/>
      <c r="VAP92" s="64"/>
      <c r="VAQ92" s="64"/>
      <c r="VAR92" s="64"/>
      <c r="VAS92" s="64"/>
      <c r="VAT92" s="64"/>
      <c r="VAU92" s="64"/>
      <c r="VAV92" s="64"/>
      <c r="VAW92" s="64"/>
      <c r="VAX92" s="64"/>
      <c r="VAY92" s="64"/>
      <c r="VAZ92" s="64"/>
      <c r="VBA92" s="64"/>
      <c r="VBB92" s="64"/>
      <c r="VBC92" s="64"/>
      <c r="VBD92" s="64"/>
      <c r="VBE92" s="64"/>
      <c r="VBF92" s="64"/>
      <c r="VBG92" s="64"/>
      <c r="VBH92" s="64"/>
      <c r="VBI92" s="64"/>
      <c r="VBJ92" s="64"/>
      <c r="VBK92" s="64"/>
      <c r="VBL92" s="64"/>
      <c r="VBM92" s="64"/>
      <c r="VBN92" s="64"/>
      <c r="VBO92" s="64"/>
      <c r="VBP92" s="64"/>
      <c r="VBQ92" s="64"/>
      <c r="VBR92" s="64"/>
      <c r="VBS92" s="64"/>
      <c r="VBT92" s="64"/>
      <c r="VBU92" s="64"/>
      <c r="VBV92" s="64"/>
      <c r="VBW92" s="64"/>
      <c r="VBX92" s="64"/>
      <c r="VBY92" s="64"/>
      <c r="VBZ92" s="64"/>
      <c r="VCA92" s="64"/>
      <c r="VCB92" s="64"/>
      <c r="VCC92" s="64"/>
      <c r="VCD92" s="64"/>
      <c r="VCE92" s="64"/>
      <c r="VCF92" s="64"/>
      <c r="VCG92" s="64"/>
      <c r="VCH92" s="64"/>
      <c r="VCI92" s="64"/>
      <c r="VCJ92" s="64"/>
      <c r="VCK92" s="64"/>
      <c r="VCL92" s="64"/>
      <c r="VCM92" s="64"/>
      <c r="VCN92" s="64"/>
      <c r="VCO92" s="64"/>
      <c r="VCP92" s="64"/>
      <c r="VCQ92" s="64"/>
      <c r="VCR92" s="64"/>
      <c r="VCS92" s="64"/>
      <c r="VCT92" s="64"/>
      <c r="VCU92" s="64"/>
      <c r="VCV92" s="64"/>
      <c r="VCW92" s="64"/>
      <c r="VCX92" s="64"/>
      <c r="VCY92" s="64"/>
      <c r="VCZ92" s="64"/>
      <c r="VDA92" s="64"/>
      <c r="VDB92" s="64"/>
      <c r="VDC92" s="64"/>
      <c r="VDD92" s="64"/>
      <c r="VDE92" s="64"/>
      <c r="VDF92" s="64"/>
      <c r="VDG92" s="64"/>
      <c r="VDH92" s="64"/>
      <c r="VDI92" s="64"/>
      <c r="VDJ92" s="64"/>
      <c r="VDK92" s="64"/>
      <c r="VDL92" s="64"/>
      <c r="VDM92" s="64"/>
      <c r="VDN92" s="64"/>
      <c r="VDO92" s="64"/>
      <c r="VDP92" s="64"/>
      <c r="VDQ92" s="64"/>
      <c r="VDR92" s="64"/>
      <c r="VDS92" s="64"/>
      <c r="VDT92" s="64"/>
      <c r="VDU92" s="64"/>
      <c r="VDV92" s="64"/>
      <c r="VDW92" s="64"/>
      <c r="VDX92" s="64"/>
      <c r="VDY92" s="64"/>
      <c r="VDZ92" s="64"/>
      <c r="VEA92" s="64"/>
      <c r="VEB92" s="64"/>
      <c r="VEC92" s="64"/>
      <c r="VED92" s="64"/>
      <c r="VEE92" s="64"/>
      <c r="VEF92" s="64"/>
      <c r="VEG92" s="64"/>
      <c r="VEH92" s="64"/>
      <c r="VEI92" s="64"/>
      <c r="VEJ92" s="64"/>
      <c r="VEK92" s="64"/>
      <c r="VEL92" s="64"/>
      <c r="VEM92" s="64"/>
      <c r="VEN92" s="64"/>
      <c r="VEO92" s="64"/>
      <c r="VEP92" s="64"/>
      <c r="VEQ92" s="64"/>
      <c r="VER92" s="64"/>
      <c r="VES92" s="64"/>
      <c r="VET92" s="64"/>
      <c r="VEU92" s="64"/>
      <c r="VEV92" s="64"/>
      <c r="VEW92" s="64"/>
      <c r="VEX92" s="64"/>
      <c r="VEY92" s="64"/>
      <c r="VEZ92" s="64"/>
      <c r="VFA92" s="64"/>
      <c r="VFB92" s="64"/>
      <c r="VFC92" s="64"/>
      <c r="VFD92" s="64"/>
      <c r="VFE92" s="64"/>
      <c r="VFF92" s="64"/>
      <c r="VFG92" s="64"/>
      <c r="VFH92" s="64"/>
      <c r="VFI92" s="64"/>
      <c r="VFJ92" s="64"/>
      <c r="VFK92" s="64"/>
      <c r="VFL92" s="64"/>
      <c r="VFM92" s="64"/>
      <c r="VFN92" s="64"/>
      <c r="VFO92" s="64"/>
      <c r="VFP92" s="64"/>
      <c r="VFQ92" s="64"/>
      <c r="VFR92" s="64"/>
      <c r="VFS92" s="64"/>
      <c r="VFT92" s="64"/>
      <c r="VFU92" s="64"/>
      <c r="VFV92" s="64"/>
      <c r="VFW92" s="64"/>
      <c r="VFX92" s="64"/>
      <c r="VFY92" s="64"/>
      <c r="VFZ92" s="64"/>
      <c r="VGA92" s="64"/>
      <c r="VGB92" s="64"/>
      <c r="VGC92" s="64"/>
      <c r="VGD92" s="64"/>
      <c r="VGE92" s="64"/>
      <c r="VGF92" s="64"/>
      <c r="VGG92" s="64"/>
      <c r="VGH92" s="64"/>
      <c r="VGI92" s="64"/>
      <c r="VGJ92" s="64"/>
      <c r="VGK92" s="64"/>
      <c r="VGL92" s="64"/>
      <c r="VGM92" s="64"/>
      <c r="VGN92" s="64"/>
      <c r="VGO92" s="64"/>
      <c r="VGP92" s="64"/>
      <c r="VGQ92" s="64"/>
      <c r="VGR92" s="64"/>
      <c r="VGS92" s="64"/>
      <c r="VGT92" s="64"/>
      <c r="VGU92" s="64"/>
      <c r="VGV92" s="64"/>
      <c r="VGW92" s="64"/>
      <c r="VGX92" s="64"/>
      <c r="VGY92" s="64"/>
      <c r="VGZ92" s="64"/>
      <c r="VHA92" s="64"/>
      <c r="VHB92" s="64"/>
      <c r="VHC92" s="64"/>
      <c r="VHD92" s="64"/>
      <c r="VHE92" s="64"/>
      <c r="VHF92" s="64"/>
      <c r="VHG92" s="64"/>
      <c r="VHH92" s="64"/>
      <c r="VHI92" s="64"/>
      <c r="VHJ92" s="64"/>
      <c r="VHK92" s="64"/>
      <c r="VHL92" s="64"/>
      <c r="VHM92" s="64"/>
      <c r="VHN92" s="64"/>
      <c r="VHO92" s="64"/>
      <c r="VHP92" s="64"/>
      <c r="VHQ92" s="64"/>
      <c r="VHR92" s="64"/>
      <c r="VHS92" s="64"/>
      <c r="VHT92" s="64"/>
      <c r="VHU92" s="64"/>
      <c r="VHV92" s="64"/>
      <c r="VHW92" s="64"/>
      <c r="VHX92" s="64"/>
      <c r="VHY92" s="64"/>
      <c r="VHZ92" s="64"/>
      <c r="VIA92" s="64"/>
      <c r="VIB92" s="64"/>
      <c r="VIC92" s="64"/>
      <c r="VID92" s="64"/>
      <c r="VIE92" s="64"/>
      <c r="VIF92" s="64"/>
      <c r="VIG92" s="64"/>
      <c r="VIH92" s="64"/>
      <c r="VII92" s="64"/>
      <c r="VIJ92" s="64"/>
      <c r="VIK92" s="64"/>
      <c r="VIL92" s="64"/>
      <c r="VIM92" s="64"/>
      <c r="VIN92" s="64"/>
      <c r="VIO92" s="64"/>
      <c r="VIP92" s="64"/>
      <c r="VIQ92" s="64"/>
      <c r="VIR92" s="64"/>
      <c r="VIS92" s="64"/>
      <c r="VIT92" s="64"/>
      <c r="VIU92" s="64"/>
      <c r="VIV92" s="64"/>
      <c r="VIW92" s="64"/>
      <c r="VIX92" s="64"/>
      <c r="VIY92" s="64"/>
      <c r="VIZ92" s="64"/>
      <c r="VJA92" s="64"/>
      <c r="VJB92" s="64"/>
      <c r="VJC92" s="64"/>
      <c r="VJD92" s="64"/>
      <c r="VJE92" s="64"/>
      <c r="VJF92" s="64"/>
      <c r="VJG92" s="64"/>
      <c r="VJH92" s="64"/>
      <c r="VJI92" s="64"/>
      <c r="VJJ92" s="64"/>
      <c r="VJK92" s="64"/>
      <c r="VJL92" s="64"/>
      <c r="VJM92" s="64"/>
      <c r="VJN92" s="64"/>
      <c r="VJO92" s="64"/>
      <c r="VJP92" s="64"/>
      <c r="VJQ92" s="64"/>
      <c r="VJR92" s="64"/>
      <c r="VJS92" s="64"/>
      <c r="VJT92" s="64"/>
      <c r="VJU92" s="64"/>
      <c r="VJV92" s="64"/>
      <c r="VJW92" s="64"/>
      <c r="VJX92" s="64"/>
      <c r="VJY92" s="64"/>
      <c r="VJZ92" s="64"/>
      <c r="VKA92" s="64"/>
      <c r="VKB92" s="64"/>
      <c r="VKC92" s="64"/>
      <c r="VKD92" s="64"/>
      <c r="VKE92" s="64"/>
      <c r="VKF92" s="64"/>
      <c r="VKG92" s="64"/>
      <c r="VKH92" s="64"/>
      <c r="VKI92" s="64"/>
      <c r="VKJ92" s="64"/>
      <c r="VKK92" s="64"/>
      <c r="VKL92" s="64"/>
      <c r="VKM92" s="64"/>
      <c r="VKN92" s="64"/>
      <c r="VKO92" s="64"/>
      <c r="VKP92" s="64"/>
      <c r="VKQ92" s="64"/>
      <c r="VKR92" s="64"/>
      <c r="VKS92" s="64"/>
      <c r="VKT92" s="64"/>
      <c r="VKU92" s="64"/>
      <c r="VKV92" s="64"/>
      <c r="VKW92" s="64"/>
      <c r="VKX92" s="64"/>
      <c r="VKY92" s="64"/>
      <c r="VKZ92" s="64"/>
      <c r="VLA92" s="64"/>
      <c r="VLB92" s="64"/>
      <c r="VLC92" s="64"/>
      <c r="VLD92" s="64"/>
      <c r="VLE92" s="64"/>
      <c r="VLF92" s="64"/>
      <c r="VLG92" s="64"/>
      <c r="VLH92" s="64"/>
      <c r="VLI92" s="64"/>
      <c r="VLJ92" s="64"/>
      <c r="VLK92" s="64"/>
      <c r="VLL92" s="64"/>
      <c r="VLM92" s="64"/>
      <c r="VLN92" s="64"/>
      <c r="VLO92" s="64"/>
      <c r="VLP92" s="64"/>
      <c r="VLQ92" s="64"/>
      <c r="VLR92" s="64"/>
      <c r="VLS92" s="64"/>
      <c r="VLT92" s="64"/>
      <c r="VLU92" s="64"/>
      <c r="VLV92" s="64"/>
      <c r="VLW92" s="64"/>
      <c r="VLX92" s="64"/>
      <c r="VLY92" s="64"/>
      <c r="VLZ92" s="64"/>
      <c r="VMA92" s="64"/>
      <c r="VMB92" s="64"/>
      <c r="VMC92" s="64"/>
      <c r="VMD92" s="64"/>
      <c r="VME92" s="64"/>
      <c r="VMF92" s="64"/>
      <c r="VMG92" s="64"/>
      <c r="VMH92" s="64"/>
      <c r="VMI92" s="64"/>
      <c r="VMJ92" s="64"/>
      <c r="VMK92" s="64"/>
      <c r="VML92" s="64"/>
      <c r="VMM92" s="64"/>
      <c r="VMN92" s="64"/>
      <c r="VMO92" s="64"/>
      <c r="VMP92" s="64"/>
      <c r="VMQ92" s="64"/>
      <c r="VMR92" s="64"/>
      <c r="VMS92" s="64"/>
      <c r="VMT92" s="64"/>
      <c r="VMU92" s="64"/>
      <c r="VMV92" s="64"/>
      <c r="VMW92" s="64"/>
      <c r="VMX92" s="64"/>
      <c r="VMY92" s="64"/>
      <c r="VMZ92" s="64"/>
      <c r="VNA92" s="64"/>
      <c r="VNB92" s="64"/>
      <c r="VNC92" s="64"/>
      <c r="VND92" s="64"/>
      <c r="VNE92" s="64"/>
      <c r="VNF92" s="64"/>
      <c r="VNG92" s="64"/>
      <c r="VNH92" s="64"/>
      <c r="VNI92" s="64"/>
      <c r="VNJ92" s="64"/>
      <c r="VNK92" s="64"/>
      <c r="VNL92" s="64"/>
      <c r="VNM92" s="64"/>
      <c r="VNN92" s="64"/>
      <c r="VNO92" s="64"/>
      <c r="VNP92" s="64"/>
      <c r="VNQ92" s="64"/>
      <c r="VNR92" s="64"/>
      <c r="VNS92" s="64"/>
      <c r="VNT92" s="64"/>
      <c r="VNU92" s="64"/>
      <c r="VNV92" s="64"/>
      <c r="VNW92" s="64"/>
      <c r="VNX92" s="64"/>
      <c r="VNY92" s="64"/>
      <c r="VNZ92" s="64"/>
      <c r="VOA92" s="64"/>
      <c r="VOB92" s="64"/>
      <c r="VOC92" s="64"/>
      <c r="VOD92" s="64"/>
      <c r="VOE92" s="64"/>
      <c r="VOF92" s="64"/>
      <c r="VOG92" s="64"/>
      <c r="VOH92" s="64"/>
      <c r="VOI92" s="64"/>
      <c r="VOJ92" s="64"/>
      <c r="VOK92" s="64"/>
      <c r="VOL92" s="64"/>
      <c r="VOM92" s="64"/>
      <c r="VON92" s="64"/>
      <c r="VOO92" s="64"/>
      <c r="VOP92" s="64"/>
      <c r="VOQ92" s="64"/>
      <c r="VOR92" s="64"/>
      <c r="VOS92" s="64"/>
      <c r="VOT92" s="64"/>
      <c r="VOU92" s="64"/>
      <c r="VOV92" s="64"/>
      <c r="VOW92" s="64"/>
      <c r="VOX92" s="64"/>
      <c r="VOY92" s="64"/>
      <c r="VOZ92" s="64"/>
      <c r="VPA92" s="64"/>
      <c r="VPB92" s="64"/>
      <c r="VPC92" s="64"/>
      <c r="VPD92" s="64"/>
      <c r="VPE92" s="64"/>
      <c r="VPF92" s="64"/>
      <c r="VPG92" s="64"/>
      <c r="VPH92" s="64"/>
      <c r="VPI92" s="64"/>
      <c r="VPJ92" s="64"/>
      <c r="VPK92" s="64"/>
      <c r="VPL92" s="64"/>
      <c r="VPM92" s="64"/>
      <c r="VPN92" s="64"/>
      <c r="VPO92" s="64"/>
      <c r="VPP92" s="64"/>
      <c r="VPQ92" s="64"/>
      <c r="VPR92" s="64"/>
      <c r="VPS92" s="64"/>
      <c r="VPT92" s="64"/>
      <c r="VPU92" s="64"/>
      <c r="VPV92" s="64"/>
      <c r="VPW92" s="64"/>
      <c r="VPX92" s="64"/>
      <c r="VPY92" s="64"/>
      <c r="VPZ92" s="64"/>
      <c r="VQA92" s="64"/>
      <c r="VQB92" s="64"/>
      <c r="VQC92" s="64"/>
      <c r="VQD92" s="64"/>
      <c r="VQE92" s="64"/>
      <c r="VQF92" s="64"/>
      <c r="VQG92" s="64"/>
      <c r="VQH92" s="64"/>
      <c r="VQI92" s="64"/>
      <c r="VQJ92" s="64"/>
      <c r="VQK92" s="64"/>
      <c r="VQL92" s="64"/>
      <c r="VQM92" s="64"/>
      <c r="VQN92" s="64"/>
      <c r="VQO92" s="64"/>
      <c r="VQP92" s="64"/>
      <c r="VQQ92" s="64"/>
      <c r="VQR92" s="64"/>
      <c r="VQS92" s="64"/>
      <c r="VQT92" s="64"/>
      <c r="VQU92" s="64"/>
      <c r="VQV92" s="64"/>
      <c r="VQW92" s="64"/>
      <c r="VQX92" s="64"/>
      <c r="VQY92" s="64"/>
      <c r="VQZ92" s="64"/>
      <c r="VRA92" s="64"/>
      <c r="VRB92" s="64"/>
      <c r="VRC92" s="64"/>
      <c r="VRD92" s="64"/>
      <c r="VRE92" s="64"/>
      <c r="VRF92" s="64"/>
      <c r="VRG92" s="64"/>
      <c r="VRH92" s="64"/>
      <c r="VRI92" s="64"/>
      <c r="VRJ92" s="64"/>
      <c r="VRK92" s="64"/>
      <c r="VRL92" s="64"/>
      <c r="VRM92" s="64"/>
      <c r="VRN92" s="64"/>
      <c r="VRO92" s="64"/>
      <c r="VRP92" s="64"/>
      <c r="VRQ92" s="64"/>
      <c r="VRR92" s="64"/>
      <c r="VRS92" s="64"/>
      <c r="VRT92" s="64"/>
      <c r="VRU92" s="64"/>
      <c r="VRV92" s="64"/>
      <c r="VRW92" s="64"/>
      <c r="VRX92" s="64"/>
      <c r="VRY92" s="64"/>
      <c r="VRZ92" s="64"/>
      <c r="VSA92" s="64"/>
      <c r="VSB92" s="64"/>
      <c r="VSC92" s="64"/>
      <c r="VSD92" s="64"/>
      <c r="VSE92" s="64"/>
      <c r="VSF92" s="64"/>
      <c r="VSG92" s="64"/>
      <c r="VSH92" s="64"/>
      <c r="VSI92" s="64"/>
      <c r="VSJ92" s="64"/>
      <c r="VSK92" s="64"/>
      <c r="VSL92" s="64"/>
      <c r="VSM92" s="64"/>
      <c r="VSN92" s="64"/>
      <c r="VSO92" s="64"/>
      <c r="VSP92" s="64"/>
      <c r="VSQ92" s="64"/>
      <c r="VSR92" s="64"/>
      <c r="VSS92" s="64"/>
      <c r="VST92" s="64"/>
      <c r="VSU92" s="64"/>
      <c r="VSV92" s="64"/>
      <c r="VSW92" s="64"/>
      <c r="VSX92" s="64"/>
      <c r="VSY92" s="64"/>
      <c r="VSZ92" s="64"/>
      <c r="VTA92" s="64"/>
      <c r="VTB92" s="64"/>
      <c r="VTC92" s="64"/>
      <c r="VTD92" s="64"/>
      <c r="VTE92" s="64"/>
      <c r="VTF92" s="64"/>
      <c r="VTG92" s="64"/>
      <c r="VTH92" s="64"/>
      <c r="VTI92" s="64"/>
      <c r="VTJ92" s="64"/>
      <c r="VTK92" s="64"/>
      <c r="VTL92" s="64"/>
      <c r="VTM92" s="64"/>
      <c r="VTN92" s="64"/>
      <c r="VTO92" s="64"/>
      <c r="VTP92" s="64"/>
      <c r="VTQ92" s="64"/>
      <c r="VTR92" s="64"/>
      <c r="VTS92" s="64"/>
      <c r="VTT92" s="64"/>
      <c r="VTU92" s="64"/>
      <c r="VTV92" s="64"/>
      <c r="VTW92" s="64"/>
      <c r="VTX92" s="64"/>
      <c r="VTY92" s="64"/>
      <c r="VTZ92" s="64"/>
      <c r="VUA92" s="64"/>
      <c r="VUB92" s="64"/>
      <c r="VUC92" s="64"/>
      <c r="VUD92" s="64"/>
      <c r="VUE92" s="64"/>
      <c r="VUF92" s="64"/>
      <c r="VUG92" s="64"/>
      <c r="VUH92" s="64"/>
      <c r="VUI92" s="64"/>
      <c r="VUJ92" s="64"/>
      <c r="VUK92" s="64"/>
      <c r="VUL92" s="64"/>
      <c r="VUM92" s="64"/>
      <c r="VUN92" s="64"/>
      <c r="VUO92" s="64"/>
      <c r="VUP92" s="64"/>
      <c r="VUQ92" s="64"/>
      <c r="VUR92" s="64"/>
      <c r="VUS92" s="64"/>
      <c r="VUT92" s="64"/>
      <c r="VUU92" s="64"/>
      <c r="VUV92" s="64"/>
      <c r="VUW92" s="64"/>
      <c r="VUX92" s="64"/>
      <c r="VUY92" s="64"/>
      <c r="VUZ92" s="64"/>
      <c r="VVA92" s="64"/>
      <c r="VVB92" s="64"/>
      <c r="VVC92" s="64"/>
      <c r="VVD92" s="64"/>
      <c r="VVE92" s="64"/>
      <c r="VVF92" s="64"/>
      <c r="VVG92" s="64"/>
      <c r="VVH92" s="64"/>
      <c r="VVI92" s="64"/>
      <c r="VVJ92" s="64"/>
      <c r="VVK92" s="64"/>
      <c r="VVL92" s="64"/>
      <c r="VVM92" s="64"/>
      <c r="VVN92" s="64"/>
      <c r="VVO92" s="64"/>
      <c r="VVP92" s="64"/>
      <c r="VVQ92" s="64"/>
      <c r="VVR92" s="64"/>
      <c r="VVS92" s="64"/>
      <c r="VVT92" s="64"/>
      <c r="VVU92" s="64"/>
      <c r="VVV92" s="64"/>
      <c r="VVW92" s="64"/>
      <c r="VVX92" s="64"/>
      <c r="VVY92" s="64"/>
      <c r="VVZ92" s="64"/>
      <c r="VWA92" s="64"/>
      <c r="VWB92" s="64"/>
      <c r="VWC92" s="64"/>
      <c r="VWD92" s="64"/>
      <c r="VWE92" s="64"/>
      <c r="VWF92" s="64"/>
      <c r="VWG92" s="64"/>
      <c r="VWH92" s="64"/>
      <c r="VWI92" s="64"/>
      <c r="VWJ92" s="64"/>
      <c r="VWK92" s="64"/>
      <c r="VWL92" s="64"/>
      <c r="VWM92" s="64"/>
      <c r="VWN92" s="64"/>
      <c r="VWO92" s="64"/>
      <c r="VWP92" s="64"/>
      <c r="VWQ92" s="64"/>
      <c r="VWR92" s="64"/>
      <c r="VWS92" s="64"/>
      <c r="VWT92" s="64"/>
      <c r="VWU92" s="64"/>
      <c r="VWV92" s="64"/>
      <c r="VWW92" s="64"/>
      <c r="VWX92" s="64"/>
      <c r="VWY92" s="64"/>
      <c r="VWZ92" s="64"/>
      <c r="VXA92" s="64"/>
      <c r="VXB92" s="64"/>
      <c r="VXC92" s="64"/>
      <c r="VXD92" s="64"/>
      <c r="VXE92" s="64"/>
      <c r="VXF92" s="64"/>
      <c r="VXG92" s="64"/>
      <c r="VXH92" s="64"/>
      <c r="VXI92" s="64"/>
      <c r="VXJ92" s="64"/>
      <c r="VXK92" s="64"/>
      <c r="VXL92" s="64"/>
      <c r="VXM92" s="64"/>
      <c r="VXN92" s="64"/>
      <c r="VXO92" s="64"/>
      <c r="VXP92" s="64"/>
      <c r="VXQ92" s="64"/>
      <c r="VXR92" s="64"/>
      <c r="VXS92" s="64"/>
      <c r="VXT92" s="64"/>
      <c r="VXU92" s="64"/>
      <c r="VXV92" s="64"/>
      <c r="VXW92" s="64"/>
      <c r="VXX92" s="64"/>
      <c r="VXY92" s="64"/>
      <c r="VXZ92" s="64"/>
      <c r="VYA92" s="64"/>
      <c r="VYB92" s="64"/>
      <c r="VYC92" s="64"/>
      <c r="VYD92" s="64"/>
      <c r="VYE92" s="64"/>
      <c r="VYF92" s="64"/>
      <c r="VYG92" s="64"/>
      <c r="VYH92" s="64"/>
      <c r="VYI92" s="64"/>
      <c r="VYJ92" s="64"/>
      <c r="VYK92" s="64"/>
      <c r="VYL92" s="64"/>
      <c r="VYM92" s="64"/>
      <c r="VYN92" s="64"/>
      <c r="VYO92" s="64"/>
      <c r="VYP92" s="64"/>
      <c r="VYQ92" s="64"/>
      <c r="VYR92" s="64"/>
      <c r="VYS92" s="64"/>
      <c r="VYT92" s="64"/>
      <c r="VYU92" s="64"/>
      <c r="VYV92" s="64"/>
      <c r="VYW92" s="64"/>
      <c r="VYX92" s="64"/>
      <c r="VYY92" s="64"/>
      <c r="VYZ92" s="64"/>
      <c r="VZA92" s="64"/>
      <c r="VZB92" s="64"/>
      <c r="VZC92" s="64"/>
      <c r="VZD92" s="64"/>
      <c r="VZE92" s="64"/>
      <c r="VZF92" s="64"/>
      <c r="VZG92" s="64"/>
      <c r="VZH92" s="64"/>
      <c r="VZI92" s="64"/>
      <c r="VZJ92" s="64"/>
      <c r="VZK92" s="64"/>
      <c r="VZL92" s="64"/>
      <c r="VZM92" s="64"/>
      <c r="VZN92" s="64"/>
      <c r="VZO92" s="64"/>
      <c r="VZP92" s="64"/>
      <c r="VZQ92" s="64"/>
      <c r="VZR92" s="64"/>
      <c r="VZS92" s="64"/>
      <c r="VZT92" s="64"/>
      <c r="VZU92" s="64"/>
      <c r="VZV92" s="64"/>
      <c r="VZW92" s="64"/>
      <c r="VZX92" s="64"/>
      <c r="VZY92" s="64"/>
      <c r="VZZ92" s="64"/>
      <c r="WAA92" s="64"/>
      <c r="WAB92" s="64"/>
      <c r="WAC92" s="64"/>
      <c r="WAD92" s="64"/>
      <c r="WAE92" s="64"/>
      <c r="WAF92" s="64"/>
      <c r="WAG92" s="64"/>
      <c r="WAH92" s="64"/>
      <c r="WAI92" s="64"/>
      <c r="WAJ92" s="64"/>
      <c r="WAK92" s="64"/>
      <c r="WAL92" s="64"/>
      <c r="WAM92" s="64"/>
      <c r="WAN92" s="64"/>
      <c r="WAO92" s="64"/>
      <c r="WAP92" s="64"/>
      <c r="WAQ92" s="64"/>
      <c r="WAR92" s="64"/>
      <c r="WAS92" s="64"/>
      <c r="WAT92" s="64"/>
      <c r="WAU92" s="64"/>
      <c r="WAV92" s="64"/>
      <c r="WAW92" s="64"/>
      <c r="WAX92" s="64"/>
      <c r="WAY92" s="64"/>
      <c r="WAZ92" s="64"/>
      <c r="WBA92" s="64"/>
      <c r="WBB92" s="64"/>
      <c r="WBC92" s="64"/>
      <c r="WBD92" s="64"/>
      <c r="WBE92" s="64"/>
      <c r="WBF92" s="64"/>
      <c r="WBG92" s="64"/>
      <c r="WBH92" s="64"/>
      <c r="WBI92" s="64"/>
      <c r="WBJ92" s="64"/>
      <c r="WBK92" s="64"/>
      <c r="WBL92" s="64"/>
      <c r="WBM92" s="64"/>
      <c r="WBN92" s="64"/>
      <c r="WBO92" s="64"/>
      <c r="WBP92" s="64"/>
      <c r="WBQ92" s="64"/>
      <c r="WBR92" s="64"/>
      <c r="WBS92" s="64"/>
      <c r="WBT92" s="64"/>
      <c r="WBU92" s="64"/>
      <c r="WBV92" s="64"/>
      <c r="WBW92" s="64"/>
      <c r="WBX92" s="64"/>
      <c r="WBY92" s="64"/>
      <c r="WBZ92" s="64"/>
      <c r="WCA92" s="64"/>
      <c r="WCB92" s="64"/>
      <c r="WCC92" s="64"/>
      <c r="WCD92" s="64"/>
      <c r="WCE92" s="64"/>
      <c r="WCF92" s="64"/>
      <c r="WCG92" s="64"/>
      <c r="WCH92" s="64"/>
      <c r="WCI92" s="64"/>
      <c r="WCJ92" s="64"/>
      <c r="WCK92" s="64"/>
      <c r="WCL92" s="64"/>
      <c r="WCM92" s="64"/>
      <c r="WCN92" s="64"/>
      <c r="WCO92" s="64"/>
      <c r="WCP92" s="64"/>
      <c r="WCQ92" s="64"/>
      <c r="WCR92" s="64"/>
      <c r="WCS92" s="64"/>
      <c r="WCT92" s="64"/>
      <c r="WCU92" s="64"/>
      <c r="WCV92" s="64"/>
      <c r="WCW92" s="64"/>
      <c r="WCX92" s="64"/>
      <c r="WCY92" s="64"/>
      <c r="WCZ92" s="64"/>
      <c r="WDA92" s="64"/>
      <c r="WDB92" s="64"/>
      <c r="WDC92" s="64"/>
      <c r="WDD92" s="64"/>
      <c r="WDE92" s="64"/>
      <c r="WDF92" s="64"/>
      <c r="WDG92" s="64"/>
      <c r="WDH92" s="64"/>
      <c r="WDI92" s="64"/>
      <c r="WDJ92" s="64"/>
      <c r="WDK92" s="64"/>
      <c r="WDL92" s="64"/>
      <c r="WDM92" s="64"/>
      <c r="WDN92" s="64"/>
      <c r="WDO92" s="64"/>
      <c r="WDP92" s="64"/>
      <c r="WDQ92" s="64"/>
      <c r="WDR92" s="64"/>
      <c r="WDS92" s="64"/>
      <c r="WDT92" s="64"/>
      <c r="WDU92" s="64"/>
      <c r="WDV92" s="64"/>
      <c r="WDW92" s="64"/>
      <c r="WDX92" s="64"/>
      <c r="WDY92" s="64"/>
      <c r="WDZ92" s="64"/>
      <c r="WEA92" s="64"/>
      <c r="WEB92" s="64"/>
      <c r="WEC92" s="64"/>
      <c r="WED92" s="64"/>
      <c r="WEE92" s="64"/>
      <c r="WEF92" s="64"/>
      <c r="WEG92" s="64"/>
      <c r="WEH92" s="64"/>
      <c r="WEI92" s="64"/>
      <c r="WEJ92" s="64"/>
      <c r="WEK92" s="64"/>
      <c r="WEL92" s="64"/>
      <c r="WEM92" s="64"/>
      <c r="WEN92" s="64"/>
      <c r="WEO92" s="64"/>
      <c r="WEP92" s="64"/>
      <c r="WEQ92" s="64"/>
      <c r="WER92" s="64"/>
      <c r="WES92" s="64"/>
      <c r="WET92" s="64"/>
      <c r="WEU92" s="64"/>
      <c r="WEV92" s="64"/>
      <c r="WEW92" s="64"/>
      <c r="WEX92" s="64"/>
      <c r="WEY92" s="64"/>
      <c r="WEZ92" s="64"/>
      <c r="WFA92" s="64"/>
      <c r="WFB92" s="64"/>
      <c r="WFC92" s="64"/>
      <c r="WFD92" s="64"/>
      <c r="WFE92" s="64"/>
      <c r="WFF92" s="64"/>
      <c r="WFG92" s="64"/>
      <c r="WFH92" s="64"/>
      <c r="WFI92" s="64"/>
      <c r="WFJ92" s="64"/>
      <c r="WFK92" s="64"/>
      <c r="WFL92" s="64"/>
      <c r="WFM92" s="64"/>
      <c r="WFN92" s="64"/>
      <c r="WFO92" s="64"/>
      <c r="WFP92" s="64"/>
      <c r="WFQ92" s="64"/>
      <c r="WFR92" s="64"/>
      <c r="WFS92" s="64"/>
      <c r="WFT92" s="64"/>
      <c r="WFU92" s="64"/>
      <c r="WFV92" s="64"/>
      <c r="WFW92" s="64"/>
      <c r="WFX92" s="64"/>
      <c r="WFY92" s="64"/>
      <c r="WFZ92" s="64"/>
      <c r="WGA92" s="64"/>
      <c r="WGB92" s="64"/>
      <c r="WGC92" s="64"/>
      <c r="WGD92" s="64"/>
      <c r="WGE92" s="64"/>
      <c r="WGF92" s="64"/>
      <c r="WGG92" s="64"/>
      <c r="WGH92" s="64"/>
      <c r="WGI92" s="64"/>
      <c r="WGJ92" s="64"/>
      <c r="WGK92" s="64"/>
      <c r="WGL92" s="64"/>
      <c r="WGM92" s="64"/>
      <c r="WGN92" s="64"/>
      <c r="WGO92" s="64"/>
      <c r="WGP92" s="64"/>
      <c r="WGQ92" s="64"/>
      <c r="WGR92" s="64"/>
      <c r="WGS92" s="64"/>
      <c r="WGT92" s="64"/>
      <c r="WGU92" s="64"/>
      <c r="WGV92" s="64"/>
      <c r="WGW92" s="64"/>
      <c r="WGX92" s="64"/>
      <c r="WGY92" s="64"/>
      <c r="WGZ92" s="64"/>
      <c r="WHA92" s="64"/>
      <c r="WHB92" s="64"/>
      <c r="WHC92" s="64"/>
      <c r="WHD92" s="64"/>
      <c r="WHE92" s="64"/>
      <c r="WHF92" s="64"/>
      <c r="WHG92" s="64"/>
      <c r="WHH92" s="64"/>
      <c r="WHI92" s="64"/>
      <c r="WHJ92" s="64"/>
      <c r="WHK92" s="64"/>
      <c r="WHL92" s="64"/>
      <c r="WHM92" s="64"/>
      <c r="WHN92" s="64"/>
      <c r="WHO92" s="64"/>
      <c r="WHP92" s="64"/>
      <c r="WHQ92" s="64"/>
      <c r="WHR92" s="64"/>
      <c r="WHS92" s="64"/>
      <c r="WHT92" s="64"/>
      <c r="WHU92" s="64"/>
      <c r="WHV92" s="64"/>
      <c r="WHW92" s="64"/>
      <c r="WHX92" s="64"/>
      <c r="WHY92" s="64"/>
      <c r="WHZ92" s="64"/>
      <c r="WIA92" s="64"/>
      <c r="WIB92" s="64"/>
      <c r="WIC92" s="64"/>
      <c r="WID92" s="64"/>
      <c r="WIE92" s="64"/>
      <c r="WIF92" s="64"/>
      <c r="WIG92" s="64"/>
      <c r="WIH92" s="64"/>
      <c r="WII92" s="64"/>
      <c r="WIJ92" s="64"/>
      <c r="WIK92" s="64"/>
      <c r="WIL92" s="64"/>
      <c r="WIM92" s="64"/>
      <c r="WIN92" s="64"/>
      <c r="WIO92" s="64"/>
      <c r="WIP92" s="64"/>
      <c r="WIQ92" s="64"/>
      <c r="WIR92" s="64"/>
      <c r="WIS92" s="64"/>
      <c r="WIT92" s="64"/>
      <c r="WIU92" s="64"/>
      <c r="WIV92" s="64"/>
      <c r="WIW92" s="64"/>
      <c r="WIX92" s="64"/>
      <c r="WIY92" s="64"/>
      <c r="WIZ92" s="64"/>
      <c r="WJA92" s="64"/>
      <c r="WJB92" s="64"/>
      <c r="WJC92" s="64"/>
      <c r="WJD92" s="64"/>
      <c r="WJE92" s="64"/>
      <c r="WJF92" s="64"/>
      <c r="WJG92" s="64"/>
      <c r="WJH92" s="64"/>
      <c r="WJI92" s="64"/>
      <c r="WJJ92" s="64"/>
      <c r="WJK92" s="64"/>
      <c r="WJL92" s="64"/>
      <c r="WJM92" s="64"/>
      <c r="WJN92" s="64"/>
      <c r="WJO92" s="64"/>
      <c r="WJP92" s="64"/>
      <c r="WJQ92" s="64"/>
      <c r="WJR92" s="64"/>
      <c r="WJS92" s="64"/>
      <c r="WJT92" s="64"/>
      <c r="WJU92" s="64"/>
      <c r="WJV92" s="64"/>
      <c r="WJW92" s="64"/>
      <c r="WJX92" s="64"/>
      <c r="WJY92" s="64"/>
      <c r="WJZ92" s="64"/>
      <c r="WKA92" s="64"/>
      <c r="WKB92" s="64"/>
      <c r="WKC92" s="64"/>
      <c r="WKD92" s="64"/>
      <c r="WKE92" s="64"/>
      <c r="WKF92" s="64"/>
      <c r="WKG92" s="64"/>
      <c r="WKH92" s="64"/>
      <c r="WKI92" s="64"/>
      <c r="WKJ92" s="64"/>
      <c r="WKK92" s="64"/>
      <c r="WKL92" s="64"/>
      <c r="WKM92" s="64"/>
      <c r="WKN92" s="64"/>
      <c r="WKO92" s="64"/>
      <c r="WKP92" s="64"/>
      <c r="WKQ92" s="64"/>
      <c r="WKR92" s="64"/>
      <c r="WKS92" s="64"/>
      <c r="WKT92" s="64"/>
      <c r="WKU92" s="64"/>
      <c r="WKV92" s="64"/>
      <c r="WKW92" s="64"/>
      <c r="WKX92" s="64"/>
      <c r="WKY92" s="64"/>
      <c r="WKZ92" s="64"/>
      <c r="WLA92" s="64"/>
      <c r="WLB92" s="64"/>
      <c r="WLC92" s="64"/>
      <c r="WLD92" s="64"/>
      <c r="WLE92" s="64"/>
      <c r="WLF92" s="64"/>
      <c r="WLG92" s="64"/>
      <c r="WLH92" s="64"/>
      <c r="WLI92" s="64"/>
      <c r="WLJ92" s="64"/>
      <c r="WLK92" s="64"/>
      <c r="WLL92" s="64"/>
      <c r="WLM92" s="64"/>
      <c r="WLN92" s="64"/>
      <c r="WLO92" s="64"/>
      <c r="WLP92" s="64"/>
      <c r="WLQ92" s="64"/>
      <c r="WLR92" s="64"/>
      <c r="WLS92" s="64"/>
      <c r="WLT92" s="64"/>
      <c r="WLU92" s="64"/>
      <c r="WLV92" s="64"/>
      <c r="WLW92" s="64"/>
      <c r="WLX92" s="64"/>
      <c r="WLY92" s="64"/>
      <c r="WLZ92" s="64"/>
      <c r="WMA92" s="64"/>
      <c r="WMB92" s="64"/>
      <c r="WMC92" s="64"/>
      <c r="WMD92" s="64"/>
      <c r="WME92" s="64"/>
      <c r="WMF92" s="64"/>
      <c r="WMG92" s="64"/>
      <c r="WMH92" s="64"/>
      <c r="WMI92" s="64"/>
      <c r="WMJ92" s="64"/>
      <c r="WMK92" s="64"/>
      <c r="WML92" s="64"/>
      <c r="WMM92" s="64"/>
      <c r="WMN92" s="64"/>
      <c r="WMO92" s="64"/>
      <c r="WMP92" s="64"/>
      <c r="WMQ92" s="64"/>
      <c r="WMR92" s="64"/>
      <c r="WMS92" s="64"/>
      <c r="WMT92" s="64"/>
      <c r="WMU92" s="64"/>
      <c r="WMV92" s="64"/>
      <c r="WMW92" s="64"/>
      <c r="WMX92" s="64"/>
      <c r="WMY92" s="64"/>
      <c r="WMZ92" s="64"/>
      <c r="WNA92" s="64"/>
      <c r="WNB92" s="64"/>
      <c r="WNC92" s="64"/>
      <c r="WND92" s="64"/>
      <c r="WNE92" s="64"/>
      <c r="WNF92" s="64"/>
      <c r="WNG92" s="64"/>
      <c r="WNH92" s="64"/>
      <c r="WNI92" s="64"/>
      <c r="WNJ92" s="64"/>
      <c r="WNK92" s="64"/>
      <c r="WNL92" s="64"/>
      <c r="WNM92" s="64"/>
      <c r="WNN92" s="64"/>
      <c r="WNO92" s="64"/>
      <c r="WNP92" s="64"/>
      <c r="WNQ92" s="64"/>
      <c r="WNR92" s="64"/>
      <c r="WNS92" s="64"/>
      <c r="WNT92" s="64"/>
      <c r="WNU92" s="64"/>
      <c r="WNV92" s="64"/>
      <c r="WNW92" s="64"/>
      <c r="WNX92" s="64"/>
      <c r="WNY92" s="64"/>
      <c r="WNZ92" s="64"/>
      <c r="WOA92" s="64"/>
      <c r="WOB92" s="64"/>
      <c r="WOC92" s="64"/>
      <c r="WOD92" s="64"/>
      <c r="WOE92" s="64"/>
      <c r="WOF92" s="64"/>
      <c r="WOG92" s="64"/>
      <c r="WOH92" s="64"/>
      <c r="WOI92" s="64"/>
      <c r="WOJ92" s="64"/>
      <c r="WOK92" s="64"/>
      <c r="WOL92" s="64"/>
      <c r="WOM92" s="64"/>
      <c r="WON92" s="64"/>
      <c r="WOO92" s="64"/>
      <c r="WOP92" s="64"/>
      <c r="WOQ92" s="64"/>
      <c r="WOR92" s="64"/>
      <c r="WOS92" s="64"/>
      <c r="WOT92" s="64"/>
      <c r="WOU92" s="64"/>
      <c r="WOV92" s="64"/>
      <c r="WOW92" s="64"/>
      <c r="WOX92" s="64"/>
      <c r="WOY92" s="64"/>
      <c r="WOZ92" s="64"/>
      <c r="WPA92" s="64"/>
      <c r="WPB92" s="64"/>
      <c r="WPC92" s="64"/>
      <c r="WPD92" s="64"/>
      <c r="WPE92" s="64"/>
      <c r="WPF92" s="64"/>
      <c r="WPG92" s="64"/>
      <c r="WPH92" s="64"/>
      <c r="WPI92" s="64"/>
      <c r="WPJ92" s="64"/>
      <c r="WPK92" s="64"/>
      <c r="WPL92" s="64"/>
      <c r="WPM92" s="64"/>
      <c r="WPN92" s="64"/>
      <c r="WPO92" s="64"/>
      <c r="WPP92" s="64"/>
      <c r="WPQ92" s="64"/>
      <c r="WPR92" s="64"/>
      <c r="WPS92" s="64"/>
      <c r="WPT92" s="64"/>
      <c r="WPU92" s="64"/>
      <c r="WPV92" s="64"/>
      <c r="WPW92" s="64"/>
      <c r="WPX92" s="64"/>
      <c r="WPY92" s="64"/>
      <c r="WPZ92" s="64"/>
      <c r="WQA92" s="64"/>
      <c r="WQB92" s="64"/>
      <c r="WQC92" s="64"/>
      <c r="WQD92" s="64"/>
      <c r="WQE92" s="64"/>
      <c r="WQF92" s="64"/>
      <c r="WQG92" s="64"/>
      <c r="WQH92" s="64"/>
      <c r="WQI92" s="64"/>
      <c r="WQJ92" s="64"/>
      <c r="WQK92" s="64"/>
      <c r="WQL92" s="64"/>
      <c r="WQM92" s="64"/>
      <c r="WQN92" s="64"/>
      <c r="WQO92" s="64"/>
      <c r="WQP92" s="64"/>
      <c r="WQQ92" s="64"/>
      <c r="WQR92" s="64"/>
      <c r="WQS92" s="64"/>
      <c r="WQT92" s="64"/>
      <c r="WQU92" s="64"/>
      <c r="WQV92" s="64"/>
      <c r="WQW92" s="64"/>
      <c r="WQX92" s="64"/>
      <c r="WQY92" s="64"/>
      <c r="WQZ92" s="64"/>
      <c r="WRA92" s="64"/>
      <c r="WRB92" s="64"/>
      <c r="WRC92" s="64"/>
      <c r="WRD92" s="64"/>
      <c r="WRE92" s="64"/>
      <c r="WRF92" s="64"/>
      <c r="WRG92" s="64"/>
      <c r="WRH92" s="64"/>
      <c r="WRI92" s="64"/>
      <c r="WRJ92" s="64"/>
      <c r="WRK92" s="64"/>
      <c r="WRL92" s="64"/>
      <c r="WRM92" s="64"/>
      <c r="WRN92" s="64"/>
      <c r="WRO92" s="64"/>
      <c r="WRP92" s="64"/>
      <c r="WRQ92" s="64"/>
      <c r="WRR92" s="64"/>
      <c r="WRS92" s="64"/>
      <c r="WRT92" s="64"/>
      <c r="WRU92" s="64"/>
      <c r="WRV92" s="64"/>
      <c r="WRW92" s="64"/>
      <c r="WRX92" s="64"/>
      <c r="WRY92" s="64"/>
      <c r="WRZ92" s="64"/>
      <c r="WSA92" s="64"/>
      <c r="WSB92" s="64"/>
      <c r="WSC92" s="64"/>
      <c r="WSD92" s="64"/>
      <c r="WSE92" s="64"/>
      <c r="WSF92" s="64"/>
      <c r="WSG92" s="64"/>
      <c r="WSH92" s="64"/>
      <c r="WSI92" s="64"/>
      <c r="WSJ92" s="64"/>
      <c r="WSK92" s="64"/>
      <c r="WSL92" s="64"/>
      <c r="WSM92" s="64"/>
      <c r="WSN92" s="64"/>
      <c r="WSO92" s="64"/>
      <c r="WSP92" s="64"/>
      <c r="WSQ92" s="64"/>
      <c r="WSR92" s="64"/>
      <c r="WSS92" s="64"/>
      <c r="WST92" s="64"/>
      <c r="WSU92" s="64"/>
      <c r="WSV92" s="64"/>
      <c r="WSW92" s="64"/>
      <c r="WSX92" s="64"/>
      <c r="WSY92" s="64"/>
      <c r="WSZ92" s="64"/>
      <c r="WTA92" s="64"/>
      <c r="WTB92" s="64"/>
      <c r="WTC92" s="64"/>
      <c r="WTD92" s="64"/>
      <c r="WTE92" s="64"/>
      <c r="WTF92" s="64"/>
      <c r="WTG92" s="64"/>
      <c r="WTH92" s="64"/>
      <c r="WTI92" s="64"/>
      <c r="WTJ92" s="64"/>
      <c r="WTK92" s="64"/>
      <c r="WTL92" s="64"/>
      <c r="WTM92" s="64"/>
      <c r="WTN92" s="64"/>
      <c r="WTO92" s="64"/>
      <c r="WTP92" s="64"/>
      <c r="WTQ92" s="64"/>
      <c r="WTR92" s="64"/>
      <c r="WTS92" s="64"/>
      <c r="WTT92" s="64"/>
      <c r="WTU92" s="64"/>
      <c r="WTV92" s="64"/>
      <c r="WTW92" s="64"/>
      <c r="WTX92" s="64"/>
      <c r="WTY92" s="64"/>
      <c r="WTZ92" s="64"/>
      <c r="WUA92" s="64"/>
      <c r="WUB92" s="64"/>
      <c r="WUC92" s="64"/>
      <c r="WUD92" s="64"/>
      <c r="WUE92" s="64"/>
      <c r="WUF92" s="64"/>
      <c r="WUG92" s="64"/>
      <c r="WUH92" s="64"/>
      <c r="WUI92" s="64"/>
      <c r="WUJ92" s="64"/>
      <c r="WUK92" s="64"/>
      <c r="WUL92" s="64"/>
      <c r="WUM92" s="64"/>
      <c r="WUN92" s="64"/>
      <c r="WUO92" s="64"/>
      <c r="WUP92" s="64"/>
      <c r="WUQ92" s="64"/>
      <c r="WUR92" s="64"/>
      <c r="WUS92" s="64"/>
      <c r="WUT92" s="64"/>
      <c r="WUU92" s="64"/>
      <c r="WUV92" s="64"/>
      <c r="WUW92" s="64"/>
      <c r="WUX92" s="64"/>
      <c r="WUY92" s="64"/>
      <c r="WUZ92" s="64"/>
      <c r="WVA92" s="64"/>
      <c r="WVB92" s="64"/>
      <c r="WVC92" s="64"/>
      <c r="WVD92" s="64"/>
      <c r="WVE92" s="64"/>
      <c r="WVF92" s="64"/>
      <c r="WVG92" s="64"/>
      <c r="WVH92" s="64"/>
      <c r="WVI92" s="64"/>
      <c r="WVJ92" s="64"/>
      <c r="WVK92" s="64"/>
      <c r="WVL92" s="64"/>
      <c r="WVM92" s="64"/>
      <c r="WVN92" s="64"/>
      <c r="WVO92" s="64"/>
      <c r="WVP92" s="64"/>
      <c r="WVQ92" s="64"/>
      <c r="WVR92" s="64"/>
      <c r="WVS92" s="64"/>
      <c r="WVT92" s="64"/>
      <c r="WVU92" s="64"/>
      <c r="WVV92" s="64"/>
      <c r="WVW92" s="64"/>
      <c r="WVX92" s="64"/>
      <c r="WVY92" s="64"/>
      <c r="WVZ92" s="64"/>
      <c r="WWA92" s="64"/>
      <c r="WWB92" s="64"/>
      <c r="WWC92" s="64"/>
      <c r="WWD92" s="64"/>
      <c r="WWE92" s="64"/>
      <c r="WWF92" s="64"/>
      <c r="WWG92" s="64"/>
      <c r="WWH92" s="64"/>
      <c r="WWI92" s="64"/>
      <c r="WWJ92" s="64"/>
      <c r="WWK92" s="64"/>
      <c r="WWL92" s="64"/>
      <c r="WWM92" s="64"/>
      <c r="WWN92" s="64"/>
      <c r="WWO92" s="64"/>
      <c r="WWP92" s="64"/>
      <c r="WWQ92" s="64"/>
      <c r="WWR92" s="64"/>
      <c r="WWS92" s="64"/>
      <c r="WWT92" s="64"/>
      <c r="WWU92" s="64"/>
      <c r="WWV92" s="64"/>
      <c r="WWW92" s="64"/>
      <c r="WWX92" s="64"/>
      <c r="WWY92" s="64"/>
      <c r="WWZ92" s="64"/>
      <c r="WXA92" s="64"/>
      <c r="WXB92" s="64"/>
      <c r="WXC92" s="64"/>
      <c r="WXD92" s="64"/>
      <c r="WXE92" s="64"/>
      <c r="WXF92" s="64"/>
      <c r="WXG92" s="64"/>
      <c r="WXH92" s="64"/>
      <c r="WXI92" s="64"/>
      <c r="WXJ92" s="64"/>
      <c r="WXK92" s="64"/>
      <c r="WXL92" s="64"/>
      <c r="WXM92" s="64"/>
      <c r="WXN92" s="64"/>
      <c r="WXO92" s="64"/>
      <c r="WXP92" s="64"/>
      <c r="WXQ92" s="64"/>
      <c r="WXR92" s="64"/>
      <c r="WXS92" s="64"/>
      <c r="WXT92" s="64"/>
      <c r="WXU92" s="64"/>
      <c r="WXV92" s="64"/>
      <c r="WXW92" s="64"/>
      <c r="WXX92" s="64"/>
      <c r="WXY92" s="64"/>
      <c r="WXZ92" s="64"/>
      <c r="WYA92" s="64"/>
      <c r="WYB92" s="64"/>
      <c r="WYC92" s="64"/>
      <c r="WYD92" s="64"/>
      <c r="WYE92" s="64"/>
      <c r="WYF92" s="64"/>
      <c r="WYG92" s="64"/>
      <c r="WYH92" s="64"/>
      <c r="WYI92" s="64"/>
      <c r="WYJ92" s="64"/>
      <c r="WYK92" s="64"/>
      <c r="WYL92" s="64"/>
      <c r="WYM92" s="64"/>
      <c r="WYN92" s="64"/>
      <c r="WYO92" s="64"/>
      <c r="WYP92" s="64"/>
      <c r="WYQ92" s="64"/>
      <c r="WYR92" s="64"/>
      <c r="WYS92" s="64"/>
      <c r="WYT92" s="64"/>
      <c r="WYU92" s="64"/>
      <c r="WYV92" s="64"/>
      <c r="WYW92" s="64"/>
      <c r="WYX92" s="64"/>
      <c r="WYY92" s="64"/>
      <c r="WYZ92" s="64"/>
      <c r="WZA92" s="64"/>
      <c r="WZB92" s="64"/>
      <c r="WZC92" s="64"/>
      <c r="WZD92" s="64"/>
      <c r="WZE92" s="64"/>
      <c r="WZF92" s="64"/>
      <c r="WZG92" s="64"/>
      <c r="WZH92" s="64"/>
      <c r="WZI92" s="64"/>
      <c r="WZJ92" s="64"/>
      <c r="WZK92" s="64"/>
      <c r="WZL92" s="64"/>
      <c r="WZM92" s="64"/>
      <c r="WZN92" s="64"/>
      <c r="WZO92" s="64"/>
      <c r="WZP92" s="64"/>
      <c r="WZQ92" s="64"/>
      <c r="WZR92" s="64"/>
      <c r="WZS92" s="64"/>
      <c r="WZT92" s="64"/>
      <c r="WZU92" s="64"/>
      <c r="WZV92" s="64"/>
      <c r="WZW92" s="64"/>
      <c r="WZX92" s="64"/>
      <c r="WZY92" s="64"/>
      <c r="WZZ92" s="64"/>
      <c r="XAA92" s="64"/>
      <c r="XAB92" s="64"/>
      <c r="XAC92" s="64"/>
      <c r="XAD92" s="64"/>
      <c r="XAE92" s="64"/>
      <c r="XAF92" s="64"/>
      <c r="XAG92" s="64"/>
      <c r="XAH92" s="64"/>
      <c r="XAI92" s="64"/>
      <c r="XAJ92" s="64"/>
      <c r="XAK92" s="64"/>
      <c r="XAL92" s="64"/>
      <c r="XAM92" s="64"/>
      <c r="XAN92" s="64"/>
      <c r="XAO92" s="64"/>
      <c r="XAP92" s="64"/>
      <c r="XAQ92" s="64"/>
      <c r="XAR92" s="64"/>
      <c r="XAS92" s="64"/>
      <c r="XAT92" s="64"/>
      <c r="XAU92" s="64"/>
      <c r="XAV92" s="64"/>
      <c r="XAW92" s="64"/>
      <c r="XAX92" s="64"/>
      <c r="XAY92" s="64"/>
      <c r="XAZ92" s="64"/>
      <c r="XBA92" s="64"/>
      <c r="XBB92" s="64"/>
      <c r="XBC92" s="64"/>
      <c r="XBD92" s="64"/>
      <c r="XBE92" s="64"/>
      <c r="XBF92" s="64"/>
      <c r="XBG92" s="64"/>
      <c r="XBH92" s="64"/>
      <c r="XBI92" s="64"/>
      <c r="XBJ92" s="64"/>
      <c r="XBK92" s="64"/>
      <c r="XBL92" s="64"/>
      <c r="XBM92" s="64"/>
      <c r="XBN92" s="64"/>
      <c r="XBO92" s="64"/>
      <c r="XBP92" s="64"/>
      <c r="XBQ92" s="64"/>
      <c r="XBR92" s="64"/>
      <c r="XBS92" s="64"/>
      <c r="XBT92" s="64"/>
      <c r="XBU92" s="64"/>
      <c r="XBV92" s="64"/>
      <c r="XBW92" s="64"/>
      <c r="XBX92" s="64"/>
      <c r="XBY92" s="64"/>
      <c r="XBZ92" s="64"/>
      <c r="XCA92" s="64"/>
      <c r="XCB92" s="64"/>
      <c r="XCC92" s="64"/>
      <c r="XCD92" s="64"/>
      <c r="XCE92" s="64"/>
      <c r="XCF92" s="64"/>
      <c r="XCG92" s="64"/>
      <c r="XCH92" s="64"/>
      <c r="XCI92" s="64"/>
      <c r="XCJ92" s="64"/>
      <c r="XCK92" s="64"/>
      <c r="XCL92" s="64"/>
      <c r="XCM92" s="64"/>
      <c r="XCN92" s="64"/>
      <c r="XCO92" s="64"/>
      <c r="XCP92" s="64"/>
      <c r="XCQ92" s="64"/>
      <c r="XCR92" s="64"/>
      <c r="XCS92" s="64"/>
      <c r="XCT92" s="64"/>
      <c r="XCU92" s="64"/>
      <c r="XCV92" s="64"/>
      <c r="XCW92" s="64"/>
      <c r="XCX92" s="64"/>
      <c r="XCY92" s="64"/>
      <c r="XCZ92" s="64"/>
    </row>
    <row r="93" spans="2:16328" x14ac:dyDescent="0.35">
      <c r="B93" s="20" t="s">
        <v>111</v>
      </c>
      <c r="C93" s="17">
        <f t="shared" ref="C93:L93" ca="1" si="31">+C86+C91</f>
        <v>841.82999310516584</v>
      </c>
      <c r="D93" s="17">
        <f t="shared" ca="1" si="31"/>
        <v>910.56939709282051</v>
      </c>
      <c r="E93" s="17">
        <f t="shared" ca="1" si="31"/>
        <v>976.64848258754205</v>
      </c>
      <c r="F93" s="17">
        <f t="shared" ca="1" si="31"/>
        <v>1040.4650052212564</v>
      </c>
      <c r="G93" s="17">
        <f t="shared" ca="1" si="31"/>
        <v>1091.9611282694111</v>
      </c>
      <c r="H93" s="17">
        <f t="shared" ca="1" si="31"/>
        <v>1129.3683967700713</v>
      </c>
      <c r="I93" s="17">
        <f t="shared" ca="1" si="31"/>
        <v>1154.323612753411</v>
      </c>
      <c r="J93" s="17">
        <f t="shared" ca="1" si="31"/>
        <v>1167.4639996768542</v>
      </c>
      <c r="K93" s="17">
        <f t="shared" ca="1" si="31"/>
        <v>1170.7046460999777</v>
      </c>
      <c r="L93" s="17">
        <f t="shared" ca="1" si="31"/>
        <v>1165.1684742388193</v>
      </c>
      <c r="M93" s="97">
        <f ca="1">+M86+M91</f>
        <v>1106.3415367783673</v>
      </c>
      <c r="N93" s="28"/>
      <c r="O93" s="28"/>
      <c r="P93" s="28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64"/>
      <c r="DM93" s="64"/>
      <c r="DN93" s="64"/>
      <c r="DO93" s="64"/>
      <c r="DP93" s="64"/>
      <c r="DQ93" s="64"/>
      <c r="DR93" s="64"/>
      <c r="DS93" s="64"/>
      <c r="DT93" s="64"/>
      <c r="DU93" s="64"/>
      <c r="DV93" s="64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4"/>
      <c r="ET93" s="64"/>
      <c r="EU93" s="64"/>
      <c r="EV93" s="64"/>
      <c r="EW93" s="64"/>
      <c r="EX93" s="64"/>
      <c r="EY93" s="64"/>
      <c r="EZ93" s="64"/>
      <c r="FA93" s="64"/>
      <c r="FB93" s="64"/>
      <c r="FC93" s="64"/>
      <c r="FD93" s="64"/>
      <c r="FE93" s="64"/>
      <c r="FF93" s="64"/>
      <c r="FG93" s="64"/>
      <c r="FH93" s="64"/>
      <c r="FI93" s="64"/>
      <c r="FJ93" s="64"/>
      <c r="FK93" s="64"/>
      <c r="FL93" s="64"/>
      <c r="FM93" s="64"/>
      <c r="FN93" s="64"/>
      <c r="FO93" s="64"/>
      <c r="FP93" s="64"/>
      <c r="FQ93" s="64"/>
      <c r="FR93" s="64"/>
      <c r="FS93" s="64"/>
      <c r="FT93" s="64"/>
      <c r="FU93" s="64"/>
      <c r="FV93" s="64"/>
      <c r="FW93" s="64"/>
      <c r="FX93" s="64"/>
      <c r="FY93" s="64"/>
      <c r="FZ93" s="64"/>
      <c r="GA93" s="64"/>
      <c r="GB93" s="64"/>
      <c r="GC93" s="64"/>
      <c r="GD93" s="64"/>
      <c r="GE93" s="64"/>
      <c r="GF93" s="64"/>
      <c r="GG93" s="64"/>
      <c r="GH93" s="64"/>
      <c r="GI93" s="64"/>
      <c r="GJ93" s="64"/>
      <c r="GK93" s="64"/>
      <c r="GL93" s="64"/>
      <c r="GM93" s="64"/>
      <c r="GN93" s="64"/>
      <c r="GO93" s="64"/>
      <c r="GP93" s="64"/>
      <c r="GQ93" s="64"/>
      <c r="GR93" s="64"/>
      <c r="GS93" s="64"/>
      <c r="GT93" s="64"/>
      <c r="GU93" s="64"/>
      <c r="GV93" s="64"/>
      <c r="GW93" s="64"/>
      <c r="GX93" s="64"/>
      <c r="GY93" s="64"/>
      <c r="GZ93" s="64"/>
      <c r="HA93" s="64"/>
      <c r="HB93" s="64"/>
      <c r="HC93" s="64"/>
      <c r="HD93" s="64"/>
      <c r="HE93" s="64"/>
      <c r="HF93" s="64"/>
      <c r="HG93" s="64"/>
      <c r="HH93" s="64"/>
      <c r="HI93" s="64"/>
      <c r="HJ93" s="64"/>
      <c r="HK93" s="64"/>
      <c r="HL93" s="64"/>
      <c r="HM93" s="64"/>
      <c r="HN93" s="64"/>
      <c r="HO93" s="64"/>
      <c r="HP93" s="64"/>
      <c r="HQ93" s="64"/>
      <c r="HR93" s="64"/>
      <c r="HS93" s="64"/>
      <c r="HT93" s="64"/>
      <c r="HU93" s="64"/>
      <c r="HV93" s="64"/>
      <c r="HW93" s="64"/>
      <c r="HX93" s="64"/>
      <c r="HY93" s="64"/>
      <c r="HZ93" s="64"/>
      <c r="IA93" s="64"/>
      <c r="IB93" s="64"/>
      <c r="IC93" s="64"/>
      <c r="ID93" s="64"/>
      <c r="IE93" s="64"/>
      <c r="IF93" s="64"/>
      <c r="IG93" s="64"/>
      <c r="IH93" s="64"/>
      <c r="II93" s="64"/>
      <c r="IJ93" s="64"/>
      <c r="IK93" s="64"/>
      <c r="IL93" s="64"/>
      <c r="IM93" s="64"/>
      <c r="IN93" s="64"/>
      <c r="IO93" s="64"/>
      <c r="IP93" s="64"/>
      <c r="IQ93" s="64"/>
      <c r="IR93" s="64"/>
      <c r="IS93" s="64"/>
      <c r="IT93" s="64"/>
      <c r="IU93" s="64"/>
      <c r="IV93" s="64"/>
      <c r="IW93" s="64"/>
      <c r="IX93" s="64"/>
      <c r="IY93" s="64"/>
      <c r="IZ93" s="64"/>
      <c r="JA93" s="64"/>
      <c r="JB93" s="64"/>
      <c r="JC93" s="64"/>
      <c r="JD93" s="64"/>
      <c r="JE93" s="64"/>
      <c r="JF93" s="64"/>
      <c r="JG93" s="64"/>
      <c r="JH93" s="64"/>
      <c r="JI93" s="64"/>
      <c r="JJ93" s="64"/>
      <c r="JK93" s="64"/>
      <c r="JL93" s="64"/>
      <c r="JM93" s="64"/>
      <c r="JN93" s="64"/>
      <c r="JO93" s="64"/>
      <c r="JP93" s="64"/>
      <c r="JQ93" s="64"/>
      <c r="JR93" s="64"/>
      <c r="JS93" s="64"/>
      <c r="JT93" s="64"/>
      <c r="JU93" s="64"/>
      <c r="JV93" s="64"/>
      <c r="JW93" s="64"/>
      <c r="JX93" s="64"/>
      <c r="JY93" s="64"/>
      <c r="JZ93" s="64"/>
      <c r="KA93" s="64"/>
      <c r="KB93" s="64"/>
      <c r="KC93" s="64"/>
      <c r="KD93" s="64"/>
      <c r="KE93" s="64"/>
      <c r="KF93" s="64"/>
      <c r="KG93" s="64"/>
      <c r="KH93" s="64"/>
      <c r="KI93" s="64"/>
      <c r="KJ93" s="64"/>
      <c r="KK93" s="64"/>
      <c r="KL93" s="64"/>
      <c r="KM93" s="64"/>
      <c r="KN93" s="64"/>
      <c r="KO93" s="64"/>
      <c r="KP93" s="64"/>
      <c r="KQ93" s="64"/>
      <c r="KR93" s="64"/>
      <c r="KS93" s="64"/>
      <c r="KT93" s="64"/>
      <c r="KU93" s="64"/>
      <c r="KV93" s="64"/>
      <c r="KW93" s="64"/>
      <c r="KX93" s="64"/>
      <c r="KY93" s="64"/>
      <c r="KZ93" s="64"/>
      <c r="LA93" s="64"/>
      <c r="LB93" s="64"/>
      <c r="LC93" s="64"/>
      <c r="LD93" s="64"/>
      <c r="LE93" s="64"/>
      <c r="LF93" s="64"/>
      <c r="LG93" s="64"/>
      <c r="LH93" s="64"/>
      <c r="LI93" s="64"/>
      <c r="LJ93" s="64"/>
      <c r="LK93" s="64"/>
      <c r="LL93" s="64"/>
      <c r="LM93" s="64"/>
      <c r="LN93" s="64"/>
      <c r="LO93" s="64"/>
      <c r="LP93" s="64"/>
      <c r="LQ93" s="64"/>
      <c r="LR93" s="64"/>
      <c r="LS93" s="64"/>
      <c r="LT93" s="64"/>
      <c r="LU93" s="64"/>
      <c r="LV93" s="64"/>
      <c r="LW93" s="64"/>
      <c r="LX93" s="64"/>
      <c r="LY93" s="64"/>
      <c r="LZ93" s="64"/>
      <c r="MA93" s="64"/>
      <c r="MB93" s="64"/>
      <c r="MC93" s="64"/>
      <c r="MD93" s="64"/>
      <c r="ME93" s="64"/>
      <c r="MF93" s="64"/>
      <c r="MG93" s="64"/>
      <c r="MH93" s="64"/>
      <c r="MI93" s="64"/>
      <c r="MJ93" s="64"/>
      <c r="MK93" s="64"/>
      <c r="ML93" s="64"/>
      <c r="MM93" s="64"/>
      <c r="MN93" s="64"/>
      <c r="MO93" s="64"/>
      <c r="MP93" s="64"/>
      <c r="MQ93" s="64"/>
      <c r="MR93" s="64"/>
      <c r="MS93" s="64"/>
      <c r="MT93" s="64"/>
      <c r="MU93" s="64"/>
      <c r="MV93" s="64"/>
      <c r="MW93" s="64"/>
      <c r="MX93" s="64"/>
      <c r="MY93" s="64"/>
      <c r="MZ93" s="64"/>
      <c r="NA93" s="64"/>
      <c r="NB93" s="64"/>
      <c r="NC93" s="64"/>
      <c r="ND93" s="64"/>
      <c r="NE93" s="64"/>
      <c r="NF93" s="64"/>
      <c r="NG93" s="64"/>
      <c r="NH93" s="64"/>
      <c r="NI93" s="64"/>
      <c r="NJ93" s="64"/>
      <c r="NK93" s="64"/>
      <c r="NL93" s="64"/>
      <c r="NM93" s="64"/>
      <c r="NN93" s="64"/>
      <c r="NO93" s="64"/>
      <c r="NP93" s="64"/>
      <c r="NQ93" s="64"/>
      <c r="NR93" s="64"/>
      <c r="NS93" s="64"/>
      <c r="NT93" s="64"/>
      <c r="NU93" s="64"/>
      <c r="NV93" s="64"/>
      <c r="NW93" s="64"/>
      <c r="NX93" s="64"/>
      <c r="NY93" s="64"/>
      <c r="NZ93" s="64"/>
      <c r="OA93" s="64"/>
      <c r="OB93" s="64"/>
      <c r="OC93" s="64"/>
      <c r="OD93" s="64"/>
      <c r="OE93" s="64"/>
      <c r="OF93" s="64"/>
      <c r="OG93" s="64"/>
      <c r="OH93" s="64"/>
      <c r="OI93" s="64"/>
      <c r="OJ93" s="64"/>
      <c r="OK93" s="64"/>
      <c r="OL93" s="64"/>
      <c r="OM93" s="64"/>
      <c r="ON93" s="64"/>
      <c r="OO93" s="64"/>
      <c r="OP93" s="64"/>
      <c r="OQ93" s="64"/>
      <c r="OR93" s="64"/>
      <c r="OS93" s="64"/>
      <c r="OT93" s="64"/>
      <c r="OU93" s="64"/>
      <c r="OV93" s="64"/>
      <c r="OW93" s="64"/>
      <c r="OX93" s="64"/>
      <c r="OY93" s="64"/>
      <c r="OZ93" s="64"/>
      <c r="PA93" s="64"/>
      <c r="PB93" s="64"/>
      <c r="PC93" s="64"/>
      <c r="PD93" s="64"/>
      <c r="PE93" s="64"/>
      <c r="PF93" s="64"/>
      <c r="PG93" s="64"/>
      <c r="PH93" s="64"/>
      <c r="PI93" s="64"/>
      <c r="PJ93" s="64"/>
      <c r="PK93" s="64"/>
      <c r="PL93" s="64"/>
      <c r="PM93" s="64"/>
      <c r="PN93" s="64"/>
      <c r="PO93" s="64"/>
      <c r="PP93" s="64"/>
      <c r="PQ93" s="64"/>
      <c r="PR93" s="64"/>
      <c r="PS93" s="64"/>
      <c r="PT93" s="64"/>
      <c r="PU93" s="64"/>
      <c r="PV93" s="64"/>
      <c r="PW93" s="64"/>
      <c r="PX93" s="64"/>
      <c r="PY93" s="64"/>
      <c r="PZ93" s="64"/>
      <c r="QA93" s="64"/>
      <c r="QB93" s="64"/>
      <c r="QC93" s="64"/>
      <c r="QD93" s="64"/>
      <c r="QE93" s="64"/>
      <c r="QF93" s="64"/>
      <c r="QG93" s="64"/>
      <c r="QH93" s="64"/>
      <c r="QI93" s="64"/>
      <c r="QJ93" s="64"/>
      <c r="QK93" s="64"/>
      <c r="QL93" s="64"/>
      <c r="QM93" s="64"/>
      <c r="QN93" s="64"/>
      <c r="QO93" s="64"/>
      <c r="QP93" s="64"/>
      <c r="QQ93" s="64"/>
      <c r="QR93" s="64"/>
      <c r="QS93" s="64"/>
      <c r="QT93" s="64"/>
      <c r="QU93" s="64"/>
      <c r="QV93" s="64"/>
      <c r="QW93" s="64"/>
      <c r="QX93" s="64"/>
      <c r="QY93" s="64"/>
      <c r="QZ93" s="64"/>
      <c r="RA93" s="64"/>
      <c r="RB93" s="64"/>
      <c r="RC93" s="64"/>
      <c r="RD93" s="64"/>
      <c r="RE93" s="64"/>
      <c r="RF93" s="64"/>
      <c r="RG93" s="64"/>
      <c r="RH93" s="64"/>
      <c r="RI93" s="64"/>
      <c r="RJ93" s="64"/>
      <c r="RK93" s="64"/>
      <c r="RL93" s="64"/>
      <c r="RM93" s="64"/>
      <c r="RN93" s="64"/>
      <c r="RO93" s="64"/>
      <c r="RP93" s="64"/>
      <c r="RQ93" s="64"/>
      <c r="RR93" s="64"/>
      <c r="RS93" s="64"/>
      <c r="RT93" s="64"/>
      <c r="RU93" s="64"/>
      <c r="RV93" s="64"/>
      <c r="RW93" s="64"/>
      <c r="RX93" s="64"/>
      <c r="RY93" s="64"/>
      <c r="RZ93" s="64"/>
      <c r="SA93" s="64"/>
      <c r="SB93" s="64"/>
      <c r="SC93" s="64"/>
      <c r="SD93" s="64"/>
      <c r="SE93" s="64"/>
      <c r="SF93" s="64"/>
      <c r="SG93" s="64"/>
      <c r="SH93" s="64"/>
      <c r="SI93" s="64"/>
      <c r="SJ93" s="64"/>
      <c r="SK93" s="64"/>
      <c r="SL93" s="64"/>
      <c r="SM93" s="64"/>
      <c r="SN93" s="64"/>
      <c r="SO93" s="64"/>
      <c r="SP93" s="64"/>
      <c r="SQ93" s="64"/>
      <c r="SR93" s="64"/>
      <c r="SS93" s="64"/>
      <c r="ST93" s="64"/>
      <c r="SU93" s="64"/>
      <c r="SV93" s="64"/>
      <c r="SW93" s="64"/>
      <c r="SX93" s="64"/>
      <c r="SY93" s="64"/>
      <c r="SZ93" s="64"/>
      <c r="TA93" s="64"/>
      <c r="TB93" s="64"/>
      <c r="TC93" s="64"/>
      <c r="TD93" s="64"/>
      <c r="TE93" s="64"/>
      <c r="TF93" s="64"/>
      <c r="TG93" s="64"/>
      <c r="TH93" s="64"/>
      <c r="TI93" s="64"/>
      <c r="TJ93" s="64"/>
      <c r="TK93" s="64"/>
      <c r="TL93" s="64"/>
      <c r="TM93" s="64"/>
      <c r="TN93" s="64"/>
      <c r="TO93" s="64"/>
      <c r="TP93" s="64"/>
      <c r="TQ93" s="64"/>
      <c r="TR93" s="64"/>
      <c r="TS93" s="64"/>
      <c r="TT93" s="64"/>
      <c r="TU93" s="64"/>
      <c r="TV93" s="64"/>
      <c r="TW93" s="64"/>
      <c r="TX93" s="64"/>
      <c r="TY93" s="64"/>
      <c r="TZ93" s="64"/>
      <c r="UA93" s="64"/>
      <c r="UB93" s="64"/>
      <c r="UC93" s="64"/>
      <c r="UD93" s="64"/>
      <c r="UE93" s="64"/>
      <c r="UF93" s="64"/>
      <c r="UG93" s="64"/>
      <c r="UH93" s="64"/>
      <c r="UI93" s="64"/>
      <c r="UJ93" s="64"/>
      <c r="UK93" s="64"/>
      <c r="UL93" s="64"/>
      <c r="UM93" s="64"/>
      <c r="UN93" s="64"/>
      <c r="UO93" s="64"/>
      <c r="UP93" s="64"/>
      <c r="UQ93" s="64"/>
      <c r="UR93" s="64"/>
      <c r="US93" s="64"/>
      <c r="UT93" s="64"/>
      <c r="UU93" s="64"/>
      <c r="UV93" s="64"/>
      <c r="UW93" s="64"/>
      <c r="UX93" s="64"/>
      <c r="UY93" s="64"/>
      <c r="UZ93" s="64"/>
      <c r="VA93" s="64"/>
      <c r="VB93" s="64"/>
      <c r="VC93" s="64"/>
      <c r="VD93" s="64"/>
      <c r="VE93" s="64"/>
      <c r="VF93" s="64"/>
      <c r="VG93" s="64"/>
      <c r="VH93" s="64"/>
      <c r="VI93" s="64"/>
      <c r="VJ93" s="64"/>
      <c r="VK93" s="64"/>
      <c r="VL93" s="64"/>
      <c r="VM93" s="64"/>
      <c r="VN93" s="64"/>
      <c r="VO93" s="64"/>
      <c r="VP93" s="64"/>
      <c r="VQ93" s="64"/>
      <c r="VR93" s="64"/>
      <c r="VS93" s="64"/>
      <c r="VT93" s="64"/>
      <c r="VU93" s="64"/>
      <c r="VV93" s="64"/>
      <c r="VW93" s="64"/>
      <c r="VX93" s="64"/>
      <c r="VY93" s="64"/>
      <c r="VZ93" s="64"/>
      <c r="WA93" s="64"/>
      <c r="WB93" s="64"/>
      <c r="WC93" s="64"/>
      <c r="WD93" s="64"/>
      <c r="WE93" s="64"/>
      <c r="WF93" s="64"/>
      <c r="WG93" s="64"/>
      <c r="WH93" s="64"/>
      <c r="WI93" s="64"/>
      <c r="WJ93" s="64"/>
      <c r="WK93" s="64"/>
      <c r="WL93" s="64"/>
      <c r="WM93" s="64"/>
      <c r="WN93" s="64"/>
      <c r="WO93" s="64"/>
      <c r="WP93" s="64"/>
      <c r="WQ93" s="64"/>
      <c r="WR93" s="64"/>
      <c r="WS93" s="64"/>
      <c r="WT93" s="64"/>
      <c r="WU93" s="64"/>
      <c r="WV93" s="64"/>
      <c r="WW93" s="64"/>
      <c r="WX93" s="64"/>
      <c r="WY93" s="64"/>
      <c r="WZ93" s="64"/>
      <c r="XA93" s="64"/>
      <c r="XB93" s="64"/>
      <c r="XC93" s="64"/>
      <c r="XD93" s="64"/>
      <c r="XE93" s="64"/>
      <c r="XF93" s="64"/>
      <c r="XG93" s="64"/>
      <c r="XH93" s="64"/>
      <c r="XI93" s="64"/>
      <c r="XJ93" s="64"/>
      <c r="XK93" s="64"/>
      <c r="XL93" s="64"/>
      <c r="XM93" s="64"/>
      <c r="XN93" s="64"/>
      <c r="XO93" s="64"/>
      <c r="XP93" s="64"/>
      <c r="XQ93" s="64"/>
      <c r="XR93" s="64"/>
      <c r="XS93" s="64"/>
      <c r="XT93" s="64"/>
      <c r="XU93" s="64"/>
      <c r="XV93" s="64"/>
      <c r="XW93" s="64"/>
      <c r="XX93" s="64"/>
      <c r="XY93" s="64"/>
      <c r="XZ93" s="64"/>
      <c r="YA93" s="64"/>
      <c r="YB93" s="64"/>
      <c r="YC93" s="64"/>
      <c r="YD93" s="64"/>
      <c r="YE93" s="64"/>
      <c r="YF93" s="64"/>
      <c r="YG93" s="64"/>
      <c r="YH93" s="64"/>
      <c r="YI93" s="64"/>
      <c r="YJ93" s="64"/>
      <c r="YK93" s="64"/>
      <c r="YL93" s="64"/>
      <c r="YM93" s="64"/>
      <c r="YN93" s="64"/>
      <c r="YO93" s="64"/>
      <c r="YP93" s="64"/>
      <c r="YQ93" s="64"/>
      <c r="YR93" s="64"/>
      <c r="YS93" s="64"/>
      <c r="YT93" s="64"/>
      <c r="YU93" s="64"/>
      <c r="YV93" s="64"/>
      <c r="YW93" s="64"/>
      <c r="YX93" s="64"/>
      <c r="YY93" s="64"/>
      <c r="YZ93" s="64"/>
      <c r="ZA93" s="64"/>
      <c r="ZB93" s="64"/>
      <c r="ZC93" s="64"/>
      <c r="ZD93" s="64"/>
      <c r="ZE93" s="64"/>
      <c r="ZF93" s="64"/>
      <c r="ZG93" s="64"/>
      <c r="ZH93" s="64"/>
      <c r="ZI93" s="64"/>
      <c r="ZJ93" s="64"/>
      <c r="ZK93" s="64"/>
      <c r="ZL93" s="64"/>
      <c r="ZM93" s="64"/>
      <c r="ZN93" s="64"/>
      <c r="ZO93" s="64"/>
      <c r="ZP93" s="64"/>
      <c r="ZQ93" s="64"/>
      <c r="ZR93" s="64"/>
      <c r="ZS93" s="64"/>
      <c r="ZT93" s="64"/>
      <c r="ZU93" s="64"/>
      <c r="ZV93" s="64"/>
      <c r="ZW93" s="64"/>
      <c r="ZX93" s="64"/>
      <c r="ZY93" s="64"/>
      <c r="ZZ93" s="64"/>
      <c r="AAA93" s="64"/>
      <c r="AAB93" s="64"/>
      <c r="AAC93" s="64"/>
      <c r="AAD93" s="64"/>
      <c r="AAE93" s="64"/>
      <c r="AAF93" s="64"/>
      <c r="AAG93" s="64"/>
      <c r="AAH93" s="64"/>
      <c r="AAI93" s="64"/>
      <c r="AAJ93" s="64"/>
      <c r="AAK93" s="64"/>
      <c r="AAL93" s="64"/>
      <c r="AAM93" s="64"/>
      <c r="AAN93" s="64"/>
      <c r="AAO93" s="64"/>
      <c r="AAP93" s="64"/>
      <c r="AAQ93" s="64"/>
      <c r="AAR93" s="64"/>
      <c r="AAS93" s="64"/>
      <c r="AAT93" s="64"/>
      <c r="AAU93" s="64"/>
      <c r="AAV93" s="64"/>
      <c r="AAW93" s="64"/>
      <c r="AAX93" s="64"/>
      <c r="AAY93" s="64"/>
      <c r="AAZ93" s="64"/>
      <c r="ABA93" s="64"/>
      <c r="ABB93" s="64"/>
      <c r="ABC93" s="64"/>
      <c r="ABD93" s="64"/>
      <c r="ABE93" s="64"/>
      <c r="ABF93" s="64"/>
      <c r="ABG93" s="64"/>
      <c r="ABH93" s="64"/>
      <c r="ABI93" s="64"/>
      <c r="ABJ93" s="64"/>
      <c r="ABK93" s="64"/>
      <c r="ABL93" s="64"/>
      <c r="ABM93" s="64"/>
      <c r="ABN93" s="64"/>
      <c r="ABO93" s="64"/>
      <c r="ABP93" s="64"/>
      <c r="ABQ93" s="64"/>
      <c r="ABR93" s="64"/>
      <c r="ABS93" s="64"/>
      <c r="ABT93" s="64"/>
      <c r="ABU93" s="64"/>
      <c r="ABV93" s="64"/>
      <c r="ABW93" s="64"/>
      <c r="ABX93" s="64"/>
      <c r="ABY93" s="64"/>
      <c r="ABZ93" s="64"/>
      <c r="ACA93" s="64"/>
      <c r="ACB93" s="64"/>
      <c r="ACC93" s="64"/>
      <c r="ACD93" s="64"/>
      <c r="ACE93" s="64"/>
      <c r="ACF93" s="64"/>
      <c r="ACG93" s="64"/>
      <c r="ACH93" s="64"/>
      <c r="ACI93" s="64"/>
      <c r="ACJ93" s="64"/>
      <c r="ACK93" s="64"/>
      <c r="ACL93" s="64"/>
      <c r="ACM93" s="64"/>
      <c r="ACN93" s="64"/>
      <c r="ACO93" s="64"/>
      <c r="ACP93" s="64"/>
      <c r="ACQ93" s="64"/>
      <c r="ACR93" s="64"/>
      <c r="ACS93" s="64"/>
      <c r="ACT93" s="64"/>
      <c r="ACU93" s="64"/>
      <c r="ACV93" s="64"/>
      <c r="ACW93" s="64"/>
      <c r="ACX93" s="64"/>
      <c r="ACY93" s="64"/>
      <c r="ACZ93" s="64"/>
      <c r="ADA93" s="64"/>
      <c r="ADB93" s="64"/>
      <c r="ADC93" s="64"/>
      <c r="ADD93" s="64"/>
      <c r="ADE93" s="64"/>
      <c r="ADF93" s="64"/>
      <c r="ADG93" s="64"/>
      <c r="ADH93" s="64"/>
      <c r="ADI93" s="64"/>
      <c r="ADJ93" s="64"/>
      <c r="ADK93" s="64"/>
      <c r="ADL93" s="64"/>
      <c r="ADM93" s="64"/>
      <c r="ADN93" s="64"/>
      <c r="ADO93" s="64"/>
      <c r="ADP93" s="64"/>
      <c r="ADQ93" s="64"/>
      <c r="ADR93" s="64"/>
      <c r="ADS93" s="64"/>
      <c r="ADT93" s="64"/>
      <c r="ADU93" s="64"/>
      <c r="ADV93" s="64"/>
      <c r="ADW93" s="64"/>
      <c r="ADX93" s="64"/>
      <c r="ADY93" s="64"/>
      <c r="ADZ93" s="64"/>
      <c r="AEA93" s="64"/>
      <c r="AEB93" s="64"/>
      <c r="AEC93" s="64"/>
      <c r="AED93" s="64"/>
      <c r="AEE93" s="64"/>
      <c r="AEF93" s="64"/>
      <c r="AEG93" s="64"/>
      <c r="AEH93" s="64"/>
      <c r="AEI93" s="64"/>
      <c r="AEJ93" s="64"/>
      <c r="AEK93" s="64"/>
      <c r="AEL93" s="64"/>
      <c r="AEM93" s="64"/>
      <c r="AEN93" s="64"/>
      <c r="AEO93" s="64"/>
      <c r="AEP93" s="64"/>
      <c r="AEQ93" s="64"/>
      <c r="AER93" s="64"/>
      <c r="AES93" s="64"/>
      <c r="AET93" s="64"/>
      <c r="AEU93" s="64"/>
      <c r="AEV93" s="64"/>
      <c r="AEW93" s="64"/>
      <c r="AEX93" s="64"/>
      <c r="AEY93" s="64"/>
      <c r="AEZ93" s="64"/>
      <c r="AFA93" s="64"/>
      <c r="AFB93" s="64"/>
      <c r="AFC93" s="64"/>
      <c r="AFD93" s="64"/>
      <c r="AFE93" s="64"/>
      <c r="AFF93" s="64"/>
      <c r="AFG93" s="64"/>
      <c r="AFH93" s="64"/>
      <c r="AFI93" s="64"/>
      <c r="AFJ93" s="64"/>
      <c r="AFK93" s="64"/>
      <c r="AFL93" s="64"/>
      <c r="AFM93" s="64"/>
      <c r="AFN93" s="64"/>
      <c r="AFO93" s="64"/>
      <c r="AFP93" s="64"/>
      <c r="AFQ93" s="64"/>
      <c r="AFR93" s="64"/>
      <c r="AFS93" s="64"/>
      <c r="AFT93" s="64"/>
      <c r="AFU93" s="64"/>
      <c r="AFV93" s="64"/>
      <c r="AFW93" s="64"/>
      <c r="AFX93" s="64"/>
      <c r="AFY93" s="64"/>
      <c r="AFZ93" s="64"/>
      <c r="AGA93" s="64"/>
      <c r="AGB93" s="64"/>
      <c r="AGC93" s="64"/>
      <c r="AGD93" s="64"/>
      <c r="AGE93" s="64"/>
      <c r="AGF93" s="64"/>
      <c r="AGG93" s="64"/>
      <c r="AGH93" s="64"/>
      <c r="AGI93" s="64"/>
      <c r="AGJ93" s="64"/>
      <c r="AGK93" s="64"/>
      <c r="AGL93" s="64"/>
      <c r="AGM93" s="64"/>
      <c r="AGN93" s="64"/>
      <c r="AGO93" s="64"/>
      <c r="AGP93" s="64"/>
      <c r="AGQ93" s="64"/>
      <c r="AGR93" s="64"/>
      <c r="AGS93" s="64"/>
      <c r="AGT93" s="64"/>
      <c r="AGU93" s="64"/>
      <c r="AGV93" s="64"/>
      <c r="AGW93" s="64"/>
      <c r="AGX93" s="64"/>
      <c r="AGY93" s="64"/>
      <c r="AGZ93" s="64"/>
      <c r="AHA93" s="64"/>
      <c r="AHB93" s="64"/>
      <c r="AHC93" s="64"/>
      <c r="AHD93" s="64"/>
      <c r="AHE93" s="64"/>
      <c r="AHF93" s="64"/>
      <c r="AHG93" s="64"/>
      <c r="AHH93" s="64"/>
      <c r="AHI93" s="64"/>
      <c r="AHJ93" s="64"/>
      <c r="AHK93" s="64"/>
      <c r="AHL93" s="64"/>
      <c r="AHM93" s="64"/>
      <c r="AHN93" s="64"/>
      <c r="AHO93" s="64"/>
      <c r="AHP93" s="64"/>
      <c r="AHQ93" s="64"/>
      <c r="AHR93" s="64"/>
      <c r="AHS93" s="64"/>
      <c r="AHT93" s="64"/>
      <c r="AHU93" s="64"/>
      <c r="AHV93" s="64"/>
      <c r="AHW93" s="64"/>
      <c r="AHX93" s="64"/>
      <c r="AHY93" s="64"/>
      <c r="AHZ93" s="64"/>
      <c r="AIA93" s="64"/>
      <c r="AIB93" s="64"/>
      <c r="AIC93" s="64"/>
      <c r="AID93" s="64"/>
      <c r="AIE93" s="64"/>
      <c r="AIF93" s="64"/>
      <c r="AIG93" s="64"/>
      <c r="AIH93" s="64"/>
      <c r="AII93" s="64"/>
      <c r="AIJ93" s="64"/>
      <c r="AIK93" s="64"/>
      <c r="AIL93" s="64"/>
      <c r="AIM93" s="64"/>
      <c r="AIN93" s="64"/>
      <c r="AIO93" s="64"/>
      <c r="AIP93" s="64"/>
      <c r="AIQ93" s="64"/>
      <c r="AIR93" s="64"/>
      <c r="AIS93" s="64"/>
      <c r="AIT93" s="64"/>
      <c r="AIU93" s="64"/>
      <c r="AIV93" s="64"/>
      <c r="AIW93" s="64"/>
      <c r="AIX93" s="64"/>
      <c r="AIY93" s="64"/>
      <c r="AIZ93" s="64"/>
      <c r="AJA93" s="64"/>
      <c r="AJB93" s="64"/>
      <c r="AJC93" s="64"/>
      <c r="AJD93" s="64"/>
      <c r="AJE93" s="64"/>
      <c r="AJF93" s="64"/>
      <c r="AJG93" s="64"/>
      <c r="AJH93" s="64"/>
      <c r="AJI93" s="64"/>
      <c r="AJJ93" s="64"/>
      <c r="AJK93" s="64"/>
      <c r="AJL93" s="64"/>
      <c r="AJM93" s="64"/>
      <c r="AJN93" s="64"/>
      <c r="AJO93" s="64"/>
      <c r="AJP93" s="64"/>
      <c r="AJQ93" s="64"/>
      <c r="AJR93" s="64"/>
      <c r="AJS93" s="64"/>
      <c r="AJT93" s="64"/>
      <c r="AJU93" s="64"/>
      <c r="AJV93" s="64"/>
      <c r="AJW93" s="64"/>
      <c r="AJX93" s="64"/>
      <c r="AJY93" s="64"/>
      <c r="AJZ93" s="64"/>
      <c r="AKA93" s="64"/>
      <c r="AKB93" s="64"/>
      <c r="AKC93" s="64"/>
      <c r="AKD93" s="64"/>
      <c r="AKE93" s="64"/>
      <c r="AKF93" s="64"/>
      <c r="AKG93" s="64"/>
      <c r="AKH93" s="64"/>
      <c r="AKI93" s="64"/>
      <c r="AKJ93" s="64"/>
      <c r="AKK93" s="64"/>
      <c r="AKL93" s="64"/>
      <c r="AKM93" s="64"/>
      <c r="AKN93" s="64"/>
      <c r="AKO93" s="64"/>
      <c r="AKP93" s="64"/>
      <c r="AKQ93" s="64"/>
      <c r="AKR93" s="64"/>
      <c r="AKS93" s="64"/>
      <c r="AKT93" s="64"/>
      <c r="AKU93" s="64"/>
      <c r="AKV93" s="64"/>
      <c r="AKW93" s="64"/>
      <c r="AKX93" s="64"/>
      <c r="AKY93" s="64"/>
      <c r="AKZ93" s="64"/>
      <c r="ALA93" s="64"/>
      <c r="ALB93" s="64"/>
      <c r="ALC93" s="64"/>
      <c r="ALD93" s="64"/>
      <c r="ALE93" s="64"/>
      <c r="ALF93" s="64"/>
      <c r="ALG93" s="64"/>
      <c r="ALH93" s="64"/>
      <c r="ALI93" s="64"/>
      <c r="ALJ93" s="64"/>
      <c r="ALK93" s="64"/>
      <c r="ALL93" s="64"/>
      <c r="ALM93" s="64"/>
      <c r="ALN93" s="64"/>
      <c r="ALO93" s="64"/>
      <c r="ALP93" s="64"/>
      <c r="ALQ93" s="64"/>
      <c r="ALR93" s="64"/>
      <c r="ALS93" s="64"/>
      <c r="ALT93" s="64"/>
      <c r="ALU93" s="64"/>
      <c r="ALV93" s="64"/>
      <c r="ALW93" s="64"/>
      <c r="ALX93" s="64"/>
      <c r="ALY93" s="64"/>
      <c r="ALZ93" s="64"/>
      <c r="AMA93" s="64"/>
      <c r="AMB93" s="64"/>
      <c r="AMC93" s="64"/>
      <c r="AMD93" s="64"/>
      <c r="AME93" s="64"/>
      <c r="AMF93" s="64"/>
      <c r="AMG93" s="64"/>
      <c r="AMH93" s="64"/>
      <c r="AMI93" s="64"/>
      <c r="AMJ93" s="64"/>
      <c r="AMK93" s="64"/>
      <c r="AML93" s="64"/>
      <c r="AMM93" s="64"/>
      <c r="AMN93" s="64"/>
      <c r="AMO93" s="64"/>
      <c r="AMP93" s="64"/>
      <c r="AMQ93" s="64"/>
      <c r="AMR93" s="64"/>
      <c r="AMS93" s="64"/>
      <c r="AMT93" s="64"/>
      <c r="AMU93" s="64"/>
      <c r="AMV93" s="64"/>
      <c r="AMW93" s="64"/>
      <c r="AMX93" s="64"/>
      <c r="AMY93" s="64"/>
      <c r="AMZ93" s="64"/>
      <c r="ANA93" s="64"/>
      <c r="ANB93" s="64"/>
      <c r="ANC93" s="64"/>
      <c r="AND93" s="64"/>
      <c r="ANE93" s="64"/>
      <c r="ANF93" s="64"/>
      <c r="ANG93" s="64"/>
      <c r="ANH93" s="64"/>
      <c r="ANI93" s="64"/>
      <c r="ANJ93" s="64"/>
      <c r="ANK93" s="64"/>
      <c r="ANL93" s="64"/>
      <c r="ANM93" s="64"/>
      <c r="ANN93" s="64"/>
      <c r="ANO93" s="64"/>
      <c r="ANP93" s="64"/>
      <c r="ANQ93" s="64"/>
      <c r="ANR93" s="64"/>
      <c r="ANS93" s="64"/>
      <c r="ANT93" s="64"/>
      <c r="ANU93" s="64"/>
      <c r="ANV93" s="64"/>
      <c r="ANW93" s="64"/>
      <c r="ANX93" s="64"/>
      <c r="ANY93" s="64"/>
      <c r="ANZ93" s="64"/>
      <c r="AOA93" s="64"/>
      <c r="AOB93" s="64"/>
      <c r="AOC93" s="64"/>
      <c r="AOD93" s="64"/>
      <c r="AOE93" s="64"/>
      <c r="AOF93" s="64"/>
      <c r="AOG93" s="64"/>
      <c r="AOH93" s="64"/>
      <c r="AOI93" s="64"/>
      <c r="AOJ93" s="64"/>
      <c r="AOK93" s="64"/>
      <c r="AOL93" s="64"/>
      <c r="AOM93" s="64"/>
      <c r="AON93" s="64"/>
      <c r="AOO93" s="64"/>
      <c r="AOP93" s="64"/>
      <c r="AOQ93" s="64"/>
      <c r="AOR93" s="64"/>
      <c r="AOS93" s="64"/>
      <c r="AOT93" s="64"/>
      <c r="AOU93" s="64"/>
      <c r="AOV93" s="64"/>
      <c r="AOW93" s="64"/>
      <c r="AOX93" s="64"/>
      <c r="AOY93" s="64"/>
      <c r="AOZ93" s="64"/>
      <c r="APA93" s="64"/>
      <c r="APB93" s="64"/>
      <c r="APC93" s="64"/>
      <c r="APD93" s="64"/>
      <c r="APE93" s="64"/>
      <c r="APF93" s="64"/>
      <c r="APG93" s="64"/>
      <c r="APH93" s="64"/>
      <c r="API93" s="64"/>
      <c r="APJ93" s="64"/>
      <c r="APK93" s="64"/>
      <c r="APL93" s="64"/>
      <c r="APM93" s="64"/>
      <c r="APN93" s="64"/>
      <c r="APO93" s="64"/>
      <c r="APP93" s="64"/>
      <c r="APQ93" s="64"/>
      <c r="APR93" s="64"/>
      <c r="APS93" s="64"/>
      <c r="APT93" s="64"/>
      <c r="APU93" s="64"/>
      <c r="APV93" s="64"/>
      <c r="APW93" s="64"/>
      <c r="APX93" s="64"/>
      <c r="APY93" s="64"/>
      <c r="APZ93" s="64"/>
      <c r="AQA93" s="64"/>
      <c r="AQB93" s="64"/>
      <c r="AQC93" s="64"/>
      <c r="AQD93" s="64"/>
      <c r="AQE93" s="64"/>
      <c r="AQF93" s="64"/>
      <c r="AQG93" s="64"/>
      <c r="AQH93" s="64"/>
      <c r="AQI93" s="64"/>
      <c r="AQJ93" s="64"/>
      <c r="AQK93" s="64"/>
      <c r="AQL93" s="64"/>
      <c r="AQM93" s="64"/>
      <c r="AQN93" s="64"/>
      <c r="AQO93" s="64"/>
      <c r="AQP93" s="64"/>
      <c r="AQQ93" s="64"/>
      <c r="AQR93" s="64"/>
      <c r="AQS93" s="64"/>
      <c r="AQT93" s="64"/>
      <c r="AQU93" s="64"/>
      <c r="AQV93" s="64"/>
      <c r="AQW93" s="64"/>
      <c r="AQX93" s="64"/>
      <c r="AQY93" s="64"/>
      <c r="AQZ93" s="64"/>
      <c r="ARA93" s="64"/>
      <c r="ARB93" s="64"/>
      <c r="ARC93" s="64"/>
      <c r="ARD93" s="64"/>
      <c r="ARE93" s="64"/>
      <c r="ARF93" s="64"/>
      <c r="ARG93" s="64"/>
      <c r="ARH93" s="64"/>
      <c r="ARI93" s="64"/>
      <c r="ARJ93" s="64"/>
      <c r="ARK93" s="64"/>
      <c r="ARL93" s="64"/>
      <c r="ARM93" s="64"/>
      <c r="ARN93" s="64"/>
      <c r="ARO93" s="64"/>
      <c r="ARP93" s="64"/>
      <c r="ARQ93" s="64"/>
      <c r="ARR93" s="64"/>
      <c r="ARS93" s="64"/>
      <c r="ART93" s="64"/>
      <c r="ARU93" s="64"/>
      <c r="ARV93" s="64"/>
      <c r="ARW93" s="64"/>
      <c r="ARX93" s="64"/>
      <c r="ARY93" s="64"/>
      <c r="ARZ93" s="64"/>
      <c r="ASA93" s="64"/>
      <c r="ASB93" s="64"/>
      <c r="ASC93" s="64"/>
      <c r="ASD93" s="64"/>
      <c r="ASE93" s="64"/>
      <c r="ASF93" s="64"/>
      <c r="ASG93" s="64"/>
      <c r="ASH93" s="64"/>
      <c r="ASI93" s="64"/>
      <c r="ASJ93" s="64"/>
      <c r="ASK93" s="64"/>
      <c r="ASL93" s="64"/>
      <c r="ASM93" s="64"/>
      <c r="ASN93" s="64"/>
      <c r="ASO93" s="64"/>
      <c r="ASP93" s="64"/>
      <c r="ASQ93" s="64"/>
      <c r="ASR93" s="64"/>
      <c r="ASS93" s="64"/>
      <c r="AST93" s="64"/>
      <c r="ASU93" s="64"/>
      <c r="ASV93" s="64"/>
      <c r="ASW93" s="64"/>
      <c r="ASX93" s="64"/>
      <c r="ASY93" s="64"/>
      <c r="ASZ93" s="64"/>
      <c r="ATA93" s="64"/>
      <c r="ATB93" s="64"/>
      <c r="ATC93" s="64"/>
      <c r="ATD93" s="64"/>
      <c r="ATE93" s="64"/>
      <c r="ATF93" s="64"/>
      <c r="ATG93" s="64"/>
      <c r="ATH93" s="64"/>
      <c r="ATI93" s="64"/>
      <c r="ATJ93" s="64"/>
      <c r="ATK93" s="64"/>
      <c r="ATL93" s="64"/>
      <c r="ATM93" s="64"/>
      <c r="ATN93" s="64"/>
      <c r="ATO93" s="64"/>
      <c r="ATP93" s="64"/>
      <c r="ATQ93" s="64"/>
      <c r="ATR93" s="64"/>
      <c r="ATS93" s="64"/>
      <c r="ATT93" s="64"/>
      <c r="ATU93" s="64"/>
      <c r="ATV93" s="64"/>
      <c r="ATW93" s="64"/>
      <c r="ATX93" s="64"/>
      <c r="ATY93" s="64"/>
      <c r="ATZ93" s="64"/>
      <c r="AUA93" s="64"/>
      <c r="AUB93" s="64"/>
      <c r="AUC93" s="64"/>
      <c r="AUD93" s="64"/>
      <c r="AUE93" s="64"/>
      <c r="AUF93" s="64"/>
      <c r="AUG93" s="64"/>
      <c r="AUH93" s="64"/>
      <c r="AUI93" s="64"/>
      <c r="AUJ93" s="64"/>
      <c r="AUK93" s="64"/>
      <c r="AUL93" s="64"/>
      <c r="AUM93" s="64"/>
      <c r="AUN93" s="64"/>
      <c r="AUO93" s="64"/>
      <c r="AUP93" s="64"/>
      <c r="AUQ93" s="64"/>
      <c r="AUR93" s="64"/>
      <c r="AUS93" s="64"/>
      <c r="AUT93" s="64"/>
      <c r="AUU93" s="64"/>
      <c r="AUV93" s="64"/>
      <c r="AUW93" s="64"/>
      <c r="AUX93" s="64"/>
      <c r="AUY93" s="64"/>
      <c r="AUZ93" s="64"/>
      <c r="AVA93" s="64"/>
      <c r="AVB93" s="64"/>
      <c r="AVC93" s="64"/>
      <c r="AVD93" s="64"/>
      <c r="AVE93" s="64"/>
      <c r="AVF93" s="64"/>
      <c r="AVG93" s="64"/>
      <c r="AVH93" s="64"/>
      <c r="AVI93" s="64"/>
      <c r="AVJ93" s="64"/>
      <c r="AVK93" s="64"/>
      <c r="AVL93" s="64"/>
      <c r="AVM93" s="64"/>
      <c r="AVN93" s="64"/>
      <c r="AVO93" s="64"/>
      <c r="AVP93" s="64"/>
      <c r="AVQ93" s="64"/>
      <c r="AVR93" s="64"/>
      <c r="AVS93" s="64"/>
      <c r="AVT93" s="64"/>
      <c r="AVU93" s="64"/>
      <c r="AVV93" s="64"/>
      <c r="AVW93" s="64"/>
      <c r="AVX93" s="64"/>
      <c r="AVY93" s="64"/>
      <c r="AVZ93" s="64"/>
      <c r="AWA93" s="64"/>
      <c r="AWB93" s="64"/>
      <c r="AWC93" s="64"/>
      <c r="AWD93" s="64"/>
      <c r="AWE93" s="64"/>
      <c r="AWF93" s="64"/>
      <c r="AWG93" s="64"/>
      <c r="AWH93" s="64"/>
      <c r="AWI93" s="64"/>
      <c r="AWJ93" s="64"/>
      <c r="AWK93" s="64"/>
      <c r="AWL93" s="64"/>
      <c r="AWM93" s="64"/>
      <c r="AWN93" s="64"/>
      <c r="AWO93" s="64"/>
      <c r="AWP93" s="64"/>
      <c r="AWQ93" s="64"/>
      <c r="AWR93" s="64"/>
      <c r="AWS93" s="64"/>
      <c r="AWT93" s="64"/>
      <c r="AWU93" s="64"/>
      <c r="AWV93" s="64"/>
      <c r="AWW93" s="64"/>
      <c r="AWX93" s="64"/>
      <c r="AWY93" s="64"/>
      <c r="AWZ93" s="64"/>
      <c r="AXA93" s="64"/>
      <c r="AXB93" s="64"/>
      <c r="AXC93" s="64"/>
      <c r="AXD93" s="64"/>
      <c r="AXE93" s="64"/>
      <c r="AXF93" s="64"/>
      <c r="AXG93" s="64"/>
      <c r="AXH93" s="64"/>
      <c r="AXI93" s="64"/>
      <c r="AXJ93" s="64"/>
      <c r="AXK93" s="64"/>
      <c r="AXL93" s="64"/>
      <c r="AXM93" s="64"/>
      <c r="AXN93" s="64"/>
      <c r="AXO93" s="64"/>
      <c r="AXP93" s="64"/>
      <c r="AXQ93" s="64"/>
      <c r="AXR93" s="64"/>
      <c r="AXS93" s="64"/>
      <c r="AXT93" s="64"/>
      <c r="AXU93" s="64"/>
      <c r="AXV93" s="64"/>
      <c r="AXW93" s="64"/>
      <c r="AXX93" s="64"/>
      <c r="AXY93" s="64"/>
      <c r="AXZ93" s="64"/>
      <c r="AYA93" s="64"/>
      <c r="AYB93" s="64"/>
      <c r="AYC93" s="64"/>
      <c r="AYD93" s="64"/>
      <c r="AYE93" s="64"/>
      <c r="AYF93" s="64"/>
      <c r="AYG93" s="64"/>
      <c r="AYH93" s="64"/>
      <c r="AYI93" s="64"/>
      <c r="AYJ93" s="64"/>
      <c r="AYK93" s="64"/>
      <c r="AYL93" s="64"/>
      <c r="AYM93" s="64"/>
      <c r="AYN93" s="64"/>
      <c r="AYO93" s="64"/>
      <c r="AYP93" s="64"/>
      <c r="AYQ93" s="64"/>
      <c r="AYR93" s="64"/>
      <c r="AYS93" s="64"/>
      <c r="AYT93" s="64"/>
      <c r="AYU93" s="64"/>
      <c r="AYV93" s="64"/>
      <c r="AYW93" s="64"/>
      <c r="AYX93" s="64"/>
      <c r="AYY93" s="64"/>
      <c r="AYZ93" s="64"/>
      <c r="AZA93" s="64"/>
      <c r="AZB93" s="64"/>
      <c r="AZC93" s="64"/>
      <c r="AZD93" s="64"/>
      <c r="AZE93" s="64"/>
      <c r="AZF93" s="64"/>
      <c r="AZG93" s="64"/>
      <c r="AZH93" s="64"/>
      <c r="AZI93" s="64"/>
      <c r="AZJ93" s="64"/>
      <c r="AZK93" s="64"/>
      <c r="AZL93" s="64"/>
      <c r="AZM93" s="64"/>
      <c r="AZN93" s="64"/>
      <c r="AZO93" s="64"/>
      <c r="AZP93" s="64"/>
      <c r="AZQ93" s="64"/>
      <c r="AZR93" s="64"/>
      <c r="AZS93" s="64"/>
      <c r="AZT93" s="64"/>
      <c r="AZU93" s="64"/>
      <c r="AZV93" s="64"/>
      <c r="AZW93" s="64"/>
      <c r="AZX93" s="64"/>
      <c r="AZY93" s="64"/>
      <c r="AZZ93" s="64"/>
      <c r="BAA93" s="64"/>
      <c r="BAB93" s="64"/>
      <c r="BAC93" s="64"/>
      <c r="BAD93" s="64"/>
      <c r="BAE93" s="64"/>
      <c r="BAF93" s="64"/>
      <c r="BAG93" s="64"/>
      <c r="BAH93" s="64"/>
      <c r="BAI93" s="64"/>
      <c r="BAJ93" s="64"/>
      <c r="BAK93" s="64"/>
      <c r="BAL93" s="64"/>
      <c r="BAM93" s="64"/>
      <c r="BAN93" s="64"/>
      <c r="BAO93" s="64"/>
      <c r="BAP93" s="64"/>
      <c r="BAQ93" s="64"/>
      <c r="BAR93" s="64"/>
      <c r="BAS93" s="64"/>
      <c r="BAT93" s="64"/>
      <c r="BAU93" s="64"/>
      <c r="BAV93" s="64"/>
      <c r="BAW93" s="64"/>
      <c r="BAX93" s="64"/>
      <c r="BAY93" s="64"/>
      <c r="BAZ93" s="64"/>
      <c r="BBA93" s="64"/>
      <c r="BBB93" s="64"/>
      <c r="BBC93" s="64"/>
      <c r="BBD93" s="64"/>
      <c r="BBE93" s="64"/>
      <c r="BBF93" s="64"/>
      <c r="BBG93" s="64"/>
      <c r="BBH93" s="64"/>
      <c r="BBI93" s="64"/>
      <c r="BBJ93" s="64"/>
      <c r="BBK93" s="64"/>
      <c r="BBL93" s="64"/>
      <c r="BBM93" s="64"/>
      <c r="BBN93" s="64"/>
      <c r="BBO93" s="64"/>
      <c r="BBP93" s="64"/>
      <c r="BBQ93" s="64"/>
      <c r="BBR93" s="64"/>
      <c r="BBS93" s="64"/>
      <c r="BBT93" s="64"/>
      <c r="BBU93" s="64"/>
      <c r="BBV93" s="64"/>
      <c r="BBW93" s="64"/>
      <c r="BBX93" s="64"/>
      <c r="BBY93" s="64"/>
      <c r="BBZ93" s="64"/>
      <c r="BCA93" s="64"/>
      <c r="BCB93" s="64"/>
      <c r="BCC93" s="64"/>
      <c r="BCD93" s="64"/>
      <c r="BCE93" s="64"/>
      <c r="BCF93" s="64"/>
      <c r="BCG93" s="64"/>
      <c r="BCH93" s="64"/>
      <c r="BCI93" s="64"/>
      <c r="BCJ93" s="64"/>
      <c r="BCK93" s="64"/>
      <c r="BCL93" s="64"/>
      <c r="BCM93" s="64"/>
      <c r="BCN93" s="64"/>
      <c r="BCO93" s="64"/>
      <c r="BCP93" s="64"/>
      <c r="BCQ93" s="64"/>
      <c r="BCR93" s="64"/>
      <c r="BCS93" s="64"/>
      <c r="BCT93" s="64"/>
      <c r="BCU93" s="64"/>
      <c r="BCV93" s="64"/>
      <c r="BCW93" s="64"/>
      <c r="BCX93" s="64"/>
      <c r="BCY93" s="64"/>
      <c r="BCZ93" s="64"/>
      <c r="BDA93" s="64"/>
      <c r="BDB93" s="64"/>
      <c r="BDC93" s="64"/>
      <c r="BDD93" s="64"/>
      <c r="BDE93" s="64"/>
      <c r="BDF93" s="64"/>
      <c r="BDG93" s="64"/>
      <c r="BDH93" s="64"/>
      <c r="BDI93" s="64"/>
      <c r="BDJ93" s="64"/>
      <c r="BDK93" s="64"/>
      <c r="BDL93" s="64"/>
      <c r="BDM93" s="64"/>
      <c r="BDN93" s="64"/>
      <c r="BDO93" s="64"/>
      <c r="BDP93" s="64"/>
      <c r="BDQ93" s="64"/>
      <c r="BDR93" s="64"/>
      <c r="BDS93" s="64"/>
      <c r="BDT93" s="64"/>
      <c r="BDU93" s="64"/>
      <c r="BDV93" s="64"/>
      <c r="BDW93" s="64"/>
      <c r="BDX93" s="64"/>
      <c r="BDY93" s="64"/>
      <c r="BDZ93" s="64"/>
      <c r="BEA93" s="64"/>
      <c r="BEB93" s="64"/>
      <c r="BEC93" s="64"/>
      <c r="BED93" s="64"/>
      <c r="BEE93" s="64"/>
      <c r="BEF93" s="64"/>
      <c r="BEG93" s="64"/>
      <c r="BEH93" s="64"/>
      <c r="BEI93" s="64"/>
      <c r="BEJ93" s="64"/>
      <c r="BEK93" s="64"/>
      <c r="BEL93" s="64"/>
      <c r="BEM93" s="64"/>
      <c r="BEN93" s="64"/>
      <c r="BEO93" s="64"/>
      <c r="BEP93" s="64"/>
      <c r="BEQ93" s="64"/>
      <c r="BER93" s="64"/>
      <c r="BES93" s="64"/>
      <c r="BET93" s="64"/>
      <c r="BEU93" s="64"/>
      <c r="BEV93" s="64"/>
      <c r="BEW93" s="64"/>
      <c r="BEX93" s="64"/>
      <c r="BEY93" s="64"/>
      <c r="BEZ93" s="64"/>
      <c r="BFA93" s="64"/>
      <c r="BFB93" s="64"/>
      <c r="BFC93" s="64"/>
      <c r="BFD93" s="64"/>
      <c r="BFE93" s="64"/>
      <c r="BFF93" s="64"/>
      <c r="BFG93" s="64"/>
      <c r="BFH93" s="64"/>
      <c r="BFI93" s="64"/>
      <c r="BFJ93" s="64"/>
      <c r="BFK93" s="64"/>
      <c r="BFL93" s="64"/>
      <c r="BFM93" s="64"/>
      <c r="BFN93" s="64"/>
      <c r="BFO93" s="64"/>
      <c r="BFP93" s="64"/>
      <c r="BFQ93" s="64"/>
      <c r="BFR93" s="64"/>
      <c r="BFS93" s="64"/>
      <c r="BFT93" s="64"/>
      <c r="BFU93" s="64"/>
      <c r="BFV93" s="64"/>
      <c r="BFW93" s="64"/>
      <c r="BFX93" s="64"/>
      <c r="BFY93" s="64"/>
      <c r="BFZ93" s="64"/>
      <c r="BGA93" s="64"/>
      <c r="BGB93" s="64"/>
      <c r="BGC93" s="64"/>
      <c r="BGD93" s="64"/>
      <c r="BGE93" s="64"/>
      <c r="BGF93" s="64"/>
      <c r="BGG93" s="64"/>
      <c r="BGH93" s="64"/>
      <c r="BGI93" s="64"/>
      <c r="BGJ93" s="64"/>
      <c r="BGK93" s="64"/>
      <c r="BGL93" s="64"/>
      <c r="BGM93" s="64"/>
      <c r="BGN93" s="64"/>
      <c r="BGO93" s="64"/>
      <c r="BGP93" s="64"/>
      <c r="BGQ93" s="64"/>
      <c r="BGR93" s="64"/>
      <c r="BGS93" s="64"/>
      <c r="BGT93" s="64"/>
      <c r="BGU93" s="64"/>
      <c r="BGV93" s="64"/>
      <c r="BGW93" s="64"/>
      <c r="BGX93" s="64"/>
      <c r="BGY93" s="64"/>
      <c r="BGZ93" s="64"/>
      <c r="BHA93" s="64"/>
      <c r="BHB93" s="64"/>
      <c r="BHC93" s="64"/>
      <c r="BHD93" s="64"/>
      <c r="BHE93" s="64"/>
      <c r="BHF93" s="64"/>
      <c r="BHG93" s="64"/>
      <c r="BHH93" s="64"/>
      <c r="BHI93" s="64"/>
      <c r="BHJ93" s="64"/>
      <c r="BHK93" s="64"/>
      <c r="BHL93" s="64"/>
      <c r="BHM93" s="64"/>
      <c r="BHN93" s="64"/>
      <c r="BHO93" s="64"/>
      <c r="BHP93" s="64"/>
      <c r="BHQ93" s="64"/>
      <c r="BHR93" s="64"/>
      <c r="BHS93" s="64"/>
      <c r="BHT93" s="64"/>
      <c r="BHU93" s="64"/>
      <c r="BHV93" s="64"/>
      <c r="BHW93" s="64"/>
      <c r="BHX93" s="64"/>
      <c r="BHY93" s="64"/>
      <c r="BHZ93" s="64"/>
      <c r="BIA93" s="64"/>
      <c r="BIB93" s="64"/>
      <c r="BIC93" s="64"/>
      <c r="BID93" s="64"/>
      <c r="BIE93" s="64"/>
      <c r="BIF93" s="64"/>
      <c r="BIG93" s="64"/>
      <c r="BIH93" s="64"/>
      <c r="BII93" s="64"/>
      <c r="BIJ93" s="64"/>
      <c r="BIK93" s="64"/>
      <c r="BIL93" s="64"/>
      <c r="BIM93" s="64"/>
      <c r="BIN93" s="64"/>
      <c r="BIO93" s="64"/>
      <c r="BIP93" s="64"/>
      <c r="BIQ93" s="64"/>
      <c r="BIR93" s="64"/>
      <c r="BIS93" s="64"/>
      <c r="BIT93" s="64"/>
      <c r="BIU93" s="64"/>
      <c r="BIV93" s="64"/>
      <c r="BIW93" s="64"/>
      <c r="BIX93" s="64"/>
      <c r="BIY93" s="64"/>
      <c r="BIZ93" s="64"/>
      <c r="BJA93" s="64"/>
      <c r="BJB93" s="64"/>
      <c r="BJC93" s="64"/>
      <c r="BJD93" s="64"/>
      <c r="BJE93" s="64"/>
      <c r="BJF93" s="64"/>
      <c r="BJG93" s="64"/>
      <c r="BJH93" s="64"/>
      <c r="BJI93" s="64"/>
      <c r="BJJ93" s="64"/>
      <c r="BJK93" s="64"/>
      <c r="BJL93" s="64"/>
      <c r="BJM93" s="64"/>
      <c r="BJN93" s="64"/>
      <c r="BJO93" s="64"/>
      <c r="BJP93" s="64"/>
      <c r="BJQ93" s="64"/>
      <c r="BJR93" s="64"/>
      <c r="BJS93" s="64"/>
      <c r="BJT93" s="64"/>
      <c r="BJU93" s="64"/>
      <c r="BJV93" s="64"/>
      <c r="BJW93" s="64"/>
      <c r="BJX93" s="64"/>
      <c r="BJY93" s="64"/>
      <c r="BJZ93" s="64"/>
      <c r="BKA93" s="64"/>
      <c r="BKB93" s="64"/>
      <c r="BKC93" s="64"/>
      <c r="BKD93" s="64"/>
      <c r="BKE93" s="64"/>
      <c r="BKF93" s="64"/>
      <c r="BKG93" s="64"/>
      <c r="BKH93" s="64"/>
      <c r="BKI93" s="64"/>
      <c r="BKJ93" s="64"/>
      <c r="BKK93" s="64"/>
      <c r="BKL93" s="64"/>
      <c r="BKM93" s="64"/>
      <c r="BKN93" s="64"/>
      <c r="BKO93" s="64"/>
      <c r="BKP93" s="64"/>
      <c r="BKQ93" s="64"/>
      <c r="BKR93" s="64"/>
      <c r="BKS93" s="64"/>
      <c r="BKT93" s="64"/>
      <c r="BKU93" s="64"/>
      <c r="BKV93" s="64"/>
      <c r="BKW93" s="64"/>
      <c r="BKX93" s="64"/>
      <c r="BKY93" s="64"/>
      <c r="BKZ93" s="64"/>
      <c r="BLA93" s="64"/>
      <c r="BLB93" s="64"/>
      <c r="BLC93" s="64"/>
      <c r="BLD93" s="64"/>
      <c r="BLE93" s="64"/>
      <c r="BLF93" s="64"/>
      <c r="BLG93" s="64"/>
      <c r="BLH93" s="64"/>
      <c r="BLI93" s="64"/>
      <c r="BLJ93" s="64"/>
      <c r="BLK93" s="64"/>
      <c r="BLL93" s="64"/>
      <c r="BLM93" s="64"/>
      <c r="BLN93" s="64"/>
      <c r="BLO93" s="64"/>
      <c r="BLP93" s="64"/>
      <c r="BLQ93" s="64"/>
      <c r="BLR93" s="64"/>
      <c r="BLS93" s="64"/>
      <c r="BLT93" s="64"/>
      <c r="BLU93" s="64"/>
      <c r="BLV93" s="64"/>
      <c r="BLW93" s="64"/>
      <c r="BLX93" s="64"/>
      <c r="BLY93" s="64"/>
      <c r="BLZ93" s="64"/>
      <c r="BMA93" s="64"/>
      <c r="BMB93" s="64"/>
      <c r="BMC93" s="64"/>
      <c r="BMD93" s="64"/>
      <c r="BME93" s="64"/>
      <c r="BMF93" s="64"/>
      <c r="BMG93" s="64"/>
      <c r="BMH93" s="64"/>
      <c r="BMI93" s="64"/>
      <c r="BMJ93" s="64"/>
      <c r="BMK93" s="64"/>
      <c r="BML93" s="64"/>
      <c r="BMM93" s="64"/>
      <c r="BMN93" s="64"/>
      <c r="BMO93" s="64"/>
      <c r="BMP93" s="64"/>
      <c r="BMQ93" s="64"/>
      <c r="BMR93" s="64"/>
      <c r="BMS93" s="64"/>
      <c r="BMT93" s="64"/>
      <c r="BMU93" s="64"/>
      <c r="BMV93" s="64"/>
      <c r="BMW93" s="64"/>
      <c r="BMX93" s="64"/>
      <c r="BMY93" s="64"/>
      <c r="BMZ93" s="64"/>
      <c r="BNA93" s="64"/>
      <c r="BNB93" s="64"/>
      <c r="BNC93" s="64"/>
      <c r="BND93" s="64"/>
      <c r="BNE93" s="64"/>
      <c r="BNF93" s="64"/>
      <c r="BNG93" s="64"/>
      <c r="BNH93" s="64"/>
      <c r="BNI93" s="64"/>
      <c r="BNJ93" s="64"/>
      <c r="BNK93" s="64"/>
      <c r="BNL93" s="64"/>
      <c r="BNM93" s="64"/>
      <c r="BNN93" s="64"/>
      <c r="BNO93" s="64"/>
      <c r="BNP93" s="64"/>
      <c r="BNQ93" s="64"/>
      <c r="BNR93" s="64"/>
      <c r="BNS93" s="64"/>
      <c r="BNT93" s="64"/>
      <c r="BNU93" s="64"/>
      <c r="BNV93" s="64"/>
      <c r="BNW93" s="64"/>
      <c r="BNX93" s="64"/>
      <c r="BNY93" s="64"/>
      <c r="BNZ93" s="64"/>
      <c r="BOA93" s="64"/>
      <c r="BOB93" s="64"/>
      <c r="BOC93" s="64"/>
      <c r="BOD93" s="64"/>
      <c r="BOE93" s="64"/>
      <c r="BOF93" s="64"/>
      <c r="BOG93" s="64"/>
      <c r="BOH93" s="64"/>
      <c r="BOI93" s="64"/>
      <c r="BOJ93" s="64"/>
      <c r="BOK93" s="64"/>
      <c r="BOL93" s="64"/>
      <c r="BOM93" s="64"/>
      <c r="BON93" s="64"/>
      <c r="BOO93" s="64"/>
      <c r="BOP93" s="64"/>
      <c r="BOQ93" s="64"/>
      <c r="BOR93" s="64"/>
      <c r="BOS93" s="64"/>
      <c r="BOT93" s="64"/>
      <c r="BOU93" s="64"/>
      <c r="BOV93" s="64"/>
      <c r="BOW93" s="64"/>
      <c r="BOX93" s="64"/>
      <c r="BOY93" s="64"/>
      <c r="BOZ93" s="64"/>
      <c r="BPA93" s="64"/>
      <c r="BPB93" s="64"/>
      <c r="BPC93" s="64"/>
      <c r="BPD93" s="64"/>
      <c r="BPE93" s="64"/>
      <c r="BPF93" s="64"/>
      <c r="BPG93" s="64"/>
      <c r="BPH93" s="64"/>
      <c r="BPI93" s="64"/>
      <c r="BPJ93" s="64"/>
      <c r="BPK93" s="64"/>
      <c r="BPL93" s="64"/>
      <c r="BPM93" s="64"/>
      <c r="BPN93" s="64"/>
      <c r="BPO93" s="64"/>
      <c r="BPP93" s="64"/>
      <c r="BPQ93" s="64"/>
      <c r="BPR93" s="64"/>
      <c r="BPS93" s="64"/>
      <c r="BPT93" s="64"/>
      <c r="BPU93" s="64"/>
      <c r="BPV93" s="64"/>
      <c r="BPW93" s="64"/>
      <c r="BPX93" s="64"/>
      <c r="BPY93" s="64"/>
      <c r="BPZ93" s="64"/>
      <c r="BQA93" s="64"/>
      <c r="BQB93" s="64"/>
      <c r="BQC93" s="64"/>
      <c r="BQD93" s="64"/>
      <c r="BQE93" s="64"/>
      <c r="BQF93" s="64"/>
      <c r="BQG93" s="64"/>
      <c r="BQH93" s="64"/>
      <c r="BQI93" s="64"/>
      <c r="BQJ93" s="64"/>
      <c r="BQK93" s="64"/>
      <c r="BQL93" s="64"/>
      <c r="BQM93" s="64"/>
      <c r="BQN93" s="64"/>
      <c r="BQO93" s="64"/>
      <c r="BQP93" s="64"/>
      <c r="BQQ93" s="64"/>
      <c r="BQR93" s="64"/>
      <c r="BQS93" s="64"/>
      <c r="BQT93" s="64"/>
      <c r="BQU93" s="64"/>
      <c r="BQV93" s="64"/>
      <c r="BQW93" s="64"/>
      <c r="BQX93" s="64"/>
      <c r="BQY93" s="64"/>
      <c r="BQZ93" s="64"/>
      <c r="BRA93" s="64"/>
      <c r="BRB93" s="64"/>
      <c r="BRC93" s="64"/>
      <c r="BRD93" s="64"/>
      <c r="BRE93" s="64"/>
      <c r="BRF93" s="64"/>
      <c r="BRG93" s="64"/>
      <c r="BRH93" s="64"/>
      <c r="BRI93" s="64"/>
      <c r="BRJ93" s="64"/>
      <c r="BRK93" s="64"/>
      <c r="BRL93" s="64"/>
      <c r="BRM93" s="64"/>
      <c r="BRN93" s="64"/>
      <c r="BRO93" s="64"/>
      <c r="BRP93" s="64"/>
      <c r="BRQ93" s="64"/>
      <c r="BRR93" s="64"/>
      <c r="BRS93" s="64"/>
      <c r="BRT93" s="64"/>
      <c r="BRU93" s="64"/>
      <c r="BRV93" s="64"/>
      <c r="BRW93" s="64"/>
      <c r="BRX93" s="64"/>
      <c r="BRY93" s="64"/>
      <c r="BRZ93" s="64"/>
      <c r="BSA93" s="64"/>
      <c r="BSB93" s="64"/>
      <c r="BSC93" s="64"/>
      <c r="BSD93" s="64"/>
      <c r="BSE93" s="64"/>
      <c r="BSF93" s="64"/>
      <c r="BSG93" s="64"/>
      <c r="BSH93" s="64"/>
      <c r="BSI93" s="64"/>
      <c r="BSJ93" s="64"/>
      <c r="BSK93" s="64"/>
      <c r="BSL93" s="64"/>
      <c r="BSM93" s="64"/>
      <c r="BSN93" s="64"/>
      <c r="BSO93" s="64"/>
      <c r="BSP93" s="64"/>
      <c r="BSQ93" s="64"/>
      <c r="BSR93" s="64"/>
      <c r="BSS93" s="64"/>
      <c r="BST93" s="64"/>
      <c r="BSU93" s="64"/>
      <c r="BSV93" s="64"/>
      <c r="BSW93" s="64"/>
      <c r="BSX93" s="64"/>
      <c r="BSY93" s="64"/>
      <c r="BSZ93" s="64"/>
      <c r="BTA93" s="64"/>
      <c r="BTB93" s="64"/>
      <c r="BTC93" s="64"/>
      <c r="BTD93" s="64"/>
      <c r="BTE93" s="64"/>
      <c r="BTF93" s="64"/>
      <c r="BTG93" s="64"/>
      <c r="BTH93" s="64"/>
      <c r="BTI93" s="64"/>
      <c r="BTJ93" s="64"/>
      <c r="BTK93" s="64"/>
      <c r="BTL93" s="64"/>
      <c r="BTM93" s="64"/>
      <c r="BTN93" s="64"/>
      <c r="BTO93" s="64"/>
      <c r="BTP93" s="64"/>
      <c r="BTQ93" s="64"/>
      <c r="BTR93" s="64"/>
      <c r="BTS93" s="64"/>
      <c r="BTT93" s="64"/>
      <c r="BTU93" s="64"/>
      <c r="BTV93" s="64"/>
      <c r="BTW93" s="64"/>
      <c r="BTX93" s="64"/>
      <c r="BTY93" s="64"/>
      <c r="BTZ93" s="64"/>
      <c r="BUA93" s="64"/>
      <c r="BUB93" s="64"/>
      <c r="BUC93" s="64"/>
      <c r="BUD93" s="64"/>
      <c r="BUE93" s="64"/>
      <c r="BUF93" s="64"/>
      <c r="BUG93" s="64"/>
      <c r="BUH93" s="64"/>
      <c r="BUI93" s="64"/>
      <c r="BUJ93" s="64"/>
      <c r="BUK93" s="64"/>
      <c r="BUL93" s="64"/>
      <c r="BUM93" s="64"/>
      <c r="BUN93" s="64"/>
      <c r="BUO93" s="64"/>
      <c r="BUP93" s="64"/>
      <c r="BUQ93" s="64"/>
      <c r="BUR93" s="64"/>
      <c r="BUS93" s="64"/>
      <c r="BUT93" s="64"/>
      <c r="BUU93" s="64"/>
      <c r="BUV93" s="64"/>
      <c r="BUW93" s="64"/>
      <c r="BUX93" s="64"/>
      <c r="BUY93" s="64"/>
      <c r="BUZ93" s="64"/>
      <c r="BVA93" s="64"/>
      <c r="BVB93" s="64"/>
      <c r="BVC93" s="64"/>
      <c r="BVD93" s="64"/>
      <c r="BVE93" s="64"/>
      <c r="BVF93" s="64"/>
      <c r="BVG93" s="64"/>
      <c r="BVH93" s="64"/>
      <c r="BVI93" s="64"/>
      <c r="BVJ93" s="64"/>
      <c r="BVK93" s="64"/>
      <c r="BVL93" s="64"/>
      <c r="BVM93" s="64"/>
      <c r="BVN93" s="64"/>
      <c r="BVO93" s="64"/>
      <c r="BVP93" s="64"/>
      <c r="BVQ93" s="64"/>
      <c r="BVR93" s="64"/>
      <c r="BVS93" s="64"/>
      <c r="BVT93" s="64"/>
      <c r="BVU93" s="64"/>
      <c r="BVV93" s="64"/>
      <c r="BVW93" s="64"/>
      <c r="BVX93" s="64"/>
      <c r="BVY93" s="64"/>
      <c r="BVZ93" s="64"/>
      <c r="BWA93" s="64"/>
      <c r="BWB93" s="64"/>
      <c r="BWC93" s="64"/>
      <c r="BWD93" s="64"/>
      <c r="BWE93" s="64"/>
      <c r="BWF93" s="64"/>
      <c r="BWG93" s="64"/>
      <c r="BWH93" s="64"/>
      <c r="BWI93" s="64"/>
      <c r="BWJ93" s="64"/>
      <c r="BWK93" s="64"/>
      <c r="BWL93" s="64"/>
      <c r="BWM93" s="64"/>
      <c r="BWN93" s="64"/>
      <c r="BWO93" s="64"/>
      <c r="BWP93" s="64"/>
      <c r="BWQ93" s="64"/>
      <c r="BWR93" s="64"/>
      <c r="BWS93" s="64"/>
      <c r="BWT93" s="64"/>
      <c r="BWU93" s="64"/>
      <c r="BWV93" s="64"/>
      <c r="BWW93" s="64"/>
      <c r="BWX93" s="64"/>
      <c r="BWY93" s="64"/>
      <c r="BWZ93" s="64"/>
      <c r="BXA93" s="64"/>
      <c r="BXB93" s="64"/>
      <c r="BXC93" s="64"/>
      <c r="BXD93" s="64"/>
      <c r="BXE93" s="64"/>
      <c r="BXF93" s="64"/>
      <c r="BXG93" s="64"/>
      <c r="BXH93" s="64"/>
      <c r="BXI93" s="64"/>
      <c r="BXJ93" s="64"/>
      <c r="BXK93" s="64"/>
      <c r="BXL93" s="64"/>
      <c r="BXM93" s="64"/>
      <c r="BXN93" s="64"/>
      <c r="BXO93" s="64"/>
      <c r="BXP93" s="64"/>
      <c r="BXQ93" s="64"/>
      <c r="BXR93" s="64"/>
      <c r="BXS93" s="64"/>
      <c r="BXT93" s="64"/>
      <c r="BXU93" s="64"/>
      <c r="BXV93" s="64"/>
      <c r="BXW93" s="64"/>
      <c r="BXX93" s="64"/>
      <c r="BXY93" s="64"/>
      <c r="BXZ93" s="64"/>
      <c r="BYA93" s="64"/>
      <c r="BYB93" s="64"/>
      <c r="BYC93" s="64"/>
      <c r="BYD93" s="64"/>
      <c r="BYE93" s="64"/>
      <c r="BYF93" s="64"/>
      <c r="BYG93" s="64"/>
      <c r="BYH93" s="64"/>
      <c r="BYI93" s="64"/>
      <c r="BYJ93" s="64"/>
      <c r="BYK93" s="64"/>
      <c r="BYL93" s="64"/>
      <c r="BYM93" s="64"/>
      <c r="BYN93" s="64"/>
      <c r="BYO93" s="64"/>
      <c r="BYP93" s="64"/>
      <c r="BYQ93" s="64"/>
      <c r="BYR93" s="64"/>
      <c r="BYS93" s="64"/>
      <c r="BYT93" s="64"/>
      <c r="BYU93" s="64"/>
      <c r="BYV93" s="64"/>
      <c r="BYW93" s="64"/>
      <c r="BYX93" s="64"/>
      <c r="BYY93" s="64"/>
      <c r="BYZ93" s="64"/>
      <c r="BZA93" s="64"/>
      <c r="BZB93" s="64"/>
      <c r="BZC93" s="64"/>
      <c r="BZD93" s="64"/>
      <c r="BZE93" s="64"/>
      <c r="BZF93" s="64"/>
      <c r="BZG93" s="64"/>
      <c r="BZH93" s="64"/>
      <c r="BZI93" s="64"/>
      <c r="BZJ93" s="64"/>
      <c r="BZK93" s="64"/>
      <c r="BZL93" s="64"/>
      <c r="BZM93" s="64"/>
      <c r="BZN93" s="64"/>
      <c r="BZO93" s="64"/>
      <c r="BZP93" s="64"/>
      <c r="BZQ93" s="64"/>
      <c r="BZR93" s="64"/>
      <c r="BZS93" s="64"/>
      <c r="BZT93" s="64"/>
      <c r="BZU93" s="64"/>
      <c r="BZV93" s="64"/>
      <c r="BZW93" s="64"/>
      <c r="BZX93" s="64"/>
      <c r="BZY93" s="64"/>
      <c r="BZZ93" s="64"/>
      <c r="CAA93" s="64"/>
      <c r="CAB93" s="64"/>
      <c r="CAC93" s="64"/>
      <c r="CAD93" s="64"/>
      <c r="CAE93" s="64"/>
      <c r="CAF93" s="64"/>
      <c r="CAG93" s="64"/>
      <c r="CAH93" s="64"/>
      <c r="CAI93" s="64"/>
      <c r="CAJ93" s="64"/>
      <c r="CAK93" s="64"/>
      <c r="CAL93" s="64"/>
      <c r="CAM93" s="64"/>
      <c r="CAN93" s="64"/>
      <c r="CAO93" s="64"/>
      <c r="CAP93" s="64"/>
      <c r="CAQ93" s="64"/>
      <c r="CAR93" s="64"/>
      <c r="CAS93" s="64"/>
      <c r="CAT93" s="64"/>
      <c r="CAU93" s="64"/>
      <c r="CAV93" s="64"/>
      <c r="CAW93" s="64"/>
      <c r="CAX93" s="64"/>
      <c r="CAY93" s="64"/>
      <c r="CAZ93" s="64"/>
      <c r="CBA93" s="64"/>
      <c r="CBB93" s="64"/>
      <c r="CBC93" s="64"/>
      <c r="CBD93" s="64"/>
      <c r="CBE93" s="64"/>
      <c r="CBF93" s="64"/>
      <c r="CBG93" s="64"/>
      <c r="CBH93" s="64"/>
      <c r="CBI93" s="64"/>
      <c r="CBJ93" s="64"/>
      <c r="CBK93" s="64"/>
      <c r="CBL93" s="64"/>
      <c r="CBM93" s="64"/>
      <c r="CBN93" s="64"/>
      <c r="CBO93" s="64"/>
      <c r="CBP93" s="64"/>
      <c r="CBQ93" s="64"/>
      <c r="CBR93" s="64"/>
      <c r="CBS93" s="64"/>
      <c r="CBT93" s="64"/>
      <c r="CBU93" s="64"/>
      <c r="CBV93" s="64"/>
      <c r="CBW93" s="64"/>
      <c r="CBX93" s="64"/>
      <c r="CBY93" s="64"/>
      <c r="CBZ93" s="64"/>
      <c r="CCA93" s="64"/>
      <c r="CCB93" s="64"/>
      <c r="CCC93" s="64"/>
      <c r="CCD93" s="64"/>
      <c r="CCE93" s="64"/>
      <c r="CCF93" s="64"/>
      <c r="CCG93" s="64"/>
      <c r="CCH93" s="64"/>
      <c r="CCI93" s="64"/>
      <c r="CCJ93" s="64"/>
      <c r="CCK93" s="64"/>
      <c r="CCL93" s="64"/>
      <c r="CCM93" s="64"/>
      <c r="CCN93" s="64"/>
      <c r="CCO93" s="64"/>
      <c r="CCP93" s="64"/>
      <c r="CCQ93" s="64"/>
      <c r="CCR93" s="64"/>
      <c r="CCS93" s="64"/>
      <c r="CCT93" s="64"/>
      <c r="CCU93" s="64"/>
      <c r="CCV93" s="64"/>
      <c r="CCW93" s="64"/>
      <c r="CCX93" s="64"/>
      <c r="CCY93" s="64"/>
      <c r="CCZ93" s="64"/>
      <c r="CDA93" s="64"/>
      <c r="CDB93" s="64"/>
      <c r="CDC93" s="64"/>
      <c r="CDD93" s="64"/>
      <c r="CDE93" s="64"/>
      <c r="CDF93" s="64"/>
      <c r="CDG93" s="64"/>
      <c r="CDH93" s="64"/>
      <c r="CDI93" s="64"/>
      <c r="CDJ93" s="64"/>
      <c r="CDK93" s="64"/>
      <c r="CDL93" s="64"/>
      <c r="CDM93" s="64"/>
      <c r="CDN93" s="64"/>
      <c r="CDO93" s="64"/>
      <c r="CDP93" s="64"/>
      <c r="CDQ93" s="64"/>
      <c r="CDR93" s="64"/>
      <c r="CDS93" s="64"/>
      <c r="CDT93" s="64"/>
      <c r="CDU93" s="64"/>
      <c r="CDV93" s="64"/>
      <c r="CDW93" s="64"/>
      <c r="CDX93" s="64"/>
      <c r="CDY93" s="64"/>
      <c r="CDZ93" s="64"/>
      <c r="CEA93" s="64"/>
      <c r="CEB93" s="64"/>
      <c r="CEC93" s="64"/>
      <c r="CED93" s="64"/>
      <c r="CEE93" s="64"/>
      <c r="CEF93" s="64"/>
      <c r="CEG93" s="64"/>
      <c r="CEH93" s="64"/>
      <c r="CEI93" s="64"/>
      <c r="CEJ93" s="64"/>
      <c r="CEK93" s="64"/>
      <c r="CEL93" s="64"/>
      <c r="CEM93" s="64"/>
      <c r="CEN93" s="64"/>
      <c r="CEO93" s="64"/>
      <c r="CEP93" s="64"/>
      <c r="CEQ93" s="64"/>
      <c r="CER93" s="64"/>
      <c r="CES93" s="64"/>
      <c r="CET93" s="64"/>
      <c r="CEU93" s="64"/>
      <c r="CEV93" s="64"/>
      <c r="CEW93" s="64"/>
      <c r="CEX93" s="64"/>
      <c r="CEY93" s="64"/>
      <c r="CEZ93" s="64"/>
      <c r="CFA93" s="64"/>
      <c r="CFB93" s="64"/>
      <c r="CFC93" s="64"/>
      <c r="CFD93" s="64"/>
      <c r="CFE93" s="64"/>
      <c r="CFF93" s="64"/>
      <c r="CFG93" s="64"/>
      <c r="CFH93" s="64"/>
      <c r="CFI93" s="64"/>
      <c r="CFJ93" s="64"/>
      <c r="CFK93" s="64"/>
      <c r="CFL93" s="64"/>
      <c r="CFM93" s="64"/>
      <c r="CFN93" s="64"/>
      <c r="CFO93" s="64"/>
      <c r="CFP93" s="64"/>
      <c r="CFQ93" s="64"/>
      <c r="CFR93" s="64"/>
      <c r="CFS93" s="64"/>
      <c r="CFT93" s="64"/>
      <c r="CFU93" s="64"/>
      <c r="CFV93" s="64"/>
      <c r="CFW93" s="64"/>
      <c r="CFX93" s="64"/>
      <c r="CFY93" s="64"/>
      <c r="CFZ93" s="64"/>
      <c r="CGA93" s="64"/>
      <c r="CGB93" s="64"/>
      <c r="CGC93" s="64"/>
      <c r="CGD93" s="64"/>
      <c r="CGE93" s="64"/>
      <c r="CGF93" s="64"/>
      <c r="CGG93" s="64"/>
      <c r="CGH93" s="64"/>
      <c r="CGI93" s="64"/>
      <c r="CGJ93" s="64"/>
      <c r="CGK93" s="64"/>
      <c r="CGL93" s="64"/>
      <c r="CGM93" s="64"/>
      <c r="CGN93" s="64"/>
      <c r="CGO93" s="64"/>
      <c r="CGP93" s="64"/>
      <c r="CGQ93" s="64"/>
      <c r="CGR93" s="64"/>
      <c r="CGS93" s="64"/>
      <c r="CGT93" s="64"/>
      <c r="CGU93" s="64"/>
      <c r="CGV93" s="64"/>
      <c r="CGW93" s="64"/>
      <c r="CGX93" s="64"/>
      <c r="CGY93" s="64"/>
      <c r="CGZ93" s="64"/>
      <c r="CHA93" s="64"/>
      <c r="CHB93" s="64"/>
      <c r="CHC93" s="64"/>
      <c r="CHD93" s="64"/>
      <c r="CHE93" s="64"/>
      <c r="CHF93" s="64"/>
      <c r="CHG93" s="64"/>
      <c r="CHH93" s="64"/>
      <c r="CHI93" s="64"/>
      <c r="CHJ93" s="64"/>
      <c r="CHK93" s="64"/>
      <c r="CHL93" s="64"/>
      <c r="CHM93" s="64"/>
      <c r="CHN93" s="64"/>
      <c r="CHO93" s="64"/>
      <c r="CHP93" s="64"/>
      <c r="CHQ93" s="64"/>
      <c r="CHR93" s="64"/>
      <c r="CHS93" s="64"/>
      <c r="CHT93" s="64"/>
      <c r="CHU93" s="64"/>
      <c r="CHV93" s="64"/>
      <c r="CHW93" s="64"/>
      <c r="CHX93" s="64"/>
      <c r="CHY93" s="64"/>
      <c r="CHZ93" s="64"/>
      <c r="CIA93" s="64"/>
      <c r="CIB93" s="64"/>
      <c r="CIC93" s="64"/>
      <c r="CID93" s="64"/>
      <c r="CIE93" s="64"/>
      <c r="CIF93" s="64"/>
      <c r="CIG93" s="64"/>
      <c r="CIH93" s="64"/>
      <c r="CII93" s="64"/>
      <c r="CIJ93" s="64"/>
      <c r="CIK93" s="64"/>
      <c r="CIL93" s="64"/>
      <c r="CIM93" s="64"/>
      <c r="CIN93" s="64"/>
      <c r="CIO93" s="64"/>
      <c r="CIP93" s="64"/>
      <c r="CIQ93" s="64"/>
      <c r="CIR93" s="64"/>
      <c r="CIS93" s="64"/>
      <c r="CIT93" s="64"/>
      <c r="CIU93" s="64"/>
      <c r="CIV93" s="64"/>
      <c r="CIW93" s="64"/>
      <c r="CIX93" s="64"/>
      <c r="CIY93" s="64"/>
      <c r="CIZ93" s="64"/>
      <c r="CJA93" s="64"/>
      <c r="CJB93" s="64"/>
      <c r="CJC93" s="64"/>
      <c r="CJD93" s="64"/>
      <c r="CJE93" s="64"/>
      <c r="CJF93" s="64"/>
      <c r="CJG93" s="64"/>
      <c r="CJH93" s="64"/>
      <c r="CJI93" s="64"/>
      <c r="CJJ93" s="64"/>
      <c r="CJK93" s="64"/>
      <c r="CJL93" s="64"/>
      <c r="CJM93" s="64"/>
      <c r="CJN93" s="64"/>
      <c r="CJO93" s="64"/>
      <c r="CJP93" s="64"/>
      <c r="CJQ93" s="64"/>
      <c r="CJR93" s="64"/>
      <c r="CJS93" s="64"/>
      <c r="CJT93" s="64"/>
      <c r="CJU93" s="64"/>
      <c r="CJV93" s="64"/>
      <c r="CJW93" s="64"/>
      <c r="CJX93" s="64"/>
      <c r="CJY93" s="64"/>
      <c r="CJZ93" s="64"/>
      <c r="CKA93" s="64"/>
      <c r="CKB93" s="64"/>
      <c r="CKC93" s="64"/>
      <c r="CKD93" s="64"/>
      <c r="CKE93" s="64"/>
      <c r="CKF93" s="64"/>
      <c r="CKG93" s="64"/>
      <c r="CKH93" s="64"/>
      <c r="CKI93" s="64"/>
      <c r="CKJ93" s="64"/>
      <c r="CKK93" s="64"/>
      <c r="CKL93" s="64"/>
      <c r="CKM93" s="64"/>
      <c r="CKN93" s="64"/>
      <c r="CKO93" s="64"/>
      <c r="CKP93" s="64"/>
      <c r="CKQ93" s="64"/>
      <c r="CKR93" s="64"/>
      <c r="CKS93" s="64"/>
      <c r="CKT93" s="64"/>
      <c r="CKU93" s="64"/>
      <c r="CKV93" s="64"/>
      <c r="CKW93" s="64"/>
      <c r="CKX93" s="64"/>
      <c r="CKY93" s="64"/>
      <c r="CKZ93" s="64"/>
      <c r="CLA93" s="64"/>
      <c r="CLB93" s="64"/>
      <c r="CLC93" s="64"/>
      <c r="CLD93" s="64"/>
      <c r="CLE93" s="64"/>
      <c r="CLF93" s="64"/>
      <c r="CLG93" s="64"/>
      <c r="CLH93" s="64"/>
      <c r="CLI93" s="64"/>
      <c r="CLJ93" s="64"/>
      <c r="CLK93" s="64"/>
      <c r="CLL93" s="64"/>
      <c r="CLM93" s="64"/>
      <c r="CLN93" s="64"/>
      <c r="CLO93" s="64"/>
      <c r="CLP93" s="64"/>
      <c r="CLQ93" s="64"/>
      <c r="CLR93" s="64"/>
      <c r="CLS93" s="64"/>
      <c r="CLT93" s="64"/>
      <c r="CLU93" s="64"/>
      <c r="CLV93" s="64"/>
      <c r="CLW93" s="64"/>
      <c r="CLX93" s="64"/>
      <c r="CLY93" s="64"/>
      <c r="CLZ93" s="64"/>
      <c r="CMA93" s="64"/>
      <c r="CMB93" s="64"/>
      <c r="CMC93" s="64"/>
      <c r="CMD93" s="64"/>
      <c r="CME93" s="64"/>
      <c r="CMF93" s="64"/>
      <c r="CMG93" s="64"/>
      <c r="CMH93" s="64"/>
      <c r="CMI93" s="64"/>
      <c r="CMJ93" s="64"/>
      <c r="CMK93" s="64"/>
      <c r="CML93" s="64"/>
      <c r="CMM93" s="64"/>
      <c r="CMN93" s="64"/>
      <c r="CMO93" s="64"/>
      <c r="CMP93" s="64"/>
      <c r="CMQ93" s="64"/>
      <c r="CMR93" s="64"/>
      <c r="CMS93" s="64"/>
      <c r="CMT93" s="64"/>
      <c r="CMU93" s="64"/>
      <c r="CMV93" s="64"/>
      <c r="CMW93" s="64"/>
      <c r="CMX93" s="64"/>
      <c r="CMY93" s="64"/>
      <c r="CMZ93" s="64"/>
      <c r="CNA93" s="64"/>
      <c r="CNB93" s="64"/>
      <c r="CNC93" s="64"/>
      <c r="CND93" s="64"/>
      <c r="CNE93" s="64"/>
      <c r="CNF93" s="64"/>
      <c r="CNG93" s="64"/>
      <c r="CNH93" s="64"/>
      <c r="CNI93" s="64"/>
      <c r="CNJ93" s="64"/>
      <c r="CNK93" s="64"/>
      <c r="CNL93" s="64"/>
      <c r="CNM93" s="64"/>
      <c r="CNN93" s="64"/>
      <c r="CNO93" s="64"/>
      <c r="CNP93" s="64"/>
      <c r="CNQ93" s="64"/>
      <c r="CNR93" s="64"/>
      <c r="CNS93" s="64"/>
      <c r="CNT93" s="64"/>
      <c r="CNU93" s="64"/>
      <c r="CNV93" s="64"/>
      <c r="CNW93" s="64"/>
      <c r="CNX93" s="64"/>
      <c r="CNY93" s="64"/>
      <c r="CNZ93" s="64"/>
      <c r="COA93" s="64"/>
      <c r="COB93" s="64"/>
      <c r="COC93" s="64"/>
      <c r="COD93" s="64"/>
      <c r="COE93" s="64"/>
      <c r="COF93" s="64"/>
      <c r="COG93" s="64"/>
      <c r="COH93" s="64"/>
      <c r="COI93" s="64"/>
      <c r="COJ93" s="64"/>
      <c r="COK93" s="64"/>
      <c r="COL93" s="64"/>
      <c r="COM93" s="64"/>
      <c r="CON93" s="64"/>
      <c r="COO93" s="64"/>
      <c r="COP93" s="64"/>
      <c r="COQ93" s="64"/>
      <c r="COR93" s="64"/>
      <c r="COS93" s="64"/>
      <c r="COT93" s="64"/>
      <c r="COU93" s="64"/>
      <c r="COV93" s="64"/>
      <c r="COW93" s="64"/>
      <c r="COX93" s="64"/>
      <c r="COY93" s="64"/>
      <c r="COZ93" s="64"/>
      <c r="CPA93" s="64"/>
      <c r="CPB93" s="64"/>
      <c r="CPC93" s="64"/>
      <c r="CPD93" s="64"/>
      <c r="CPE93" s="64"/>
      <c r="CPF93" s="64"/>
      <c r="CPG93" s="64"/>
      <c r="CPH93" s="64"/>
      <c r="CPI93" s="64"/>
      <c r="CPJ93" s="64"/>
      <c r="CPK93" s="64"/>
      <c r="CPL93" s="64"/>
      <c r="CPM93" s="64"/>
      <c r="CPN93" s="64"/>
      <c r="CPO93" s="64"/>
      <c r="CPP93" s="64"/>
      <c r="CPQ93" s="64"/>
      <c r="CPR93" s="64"/>
      <c r="CPS93" s="64"/>
      <c r="CPT93" s="64"/>
      <c r="CPU93" s="64"/>
      <c r="CPV93" s="64"/>
      <c r="CPW93" s="64"/>
      <c r="CPX93" s="64"/>
      <c r="CPY93" s="64"/>
      <c r="CPZ93" s="64"/>
      <c r="CQA93" s="64"/>
      <c r="CQB93" s="64"/>
      <c r="CQC93" s="64"/>
      <c r="CQD93" s="64"/>
      <c r="CQE93" s="64"/>
      <c r="CQF93" s="64"/>
      <c r="CQG93" s="64"/>
      <c r="CQH93" s="64"/>
      <c r="CQI93" s="64"/>
      <c r="CQJ93" s="64"/>
      <c r="CQK93" s="64"/>
      <c r="CQL93" s="64"/>
      <c r="CQM93" s="64"/>
      <c r="CQN93" s="64"/>
      <c r="CQO93" s="64"/>
      <c r="CQP93" s="64"/>
      <c r="CQQ93" s="64"/>
      <c r="CQR93" s="64"/>
      <c r="CQS93" s="64"/>
      <c r="CQT93" s="64"/>
      <c r="CQU93" s="64"/>
      <c r="CQV93" s="64"/>
      <c r="CQW93" s="64"/>
      <c r="CQX93" s="64"/>
      <c r="CQY93" s="64"/>
      <c r="CQZ93" s="64"/>
      <c r="CRA93" s="64"/>
      <c r="CRB93" s="64"/>
      <c r="CRC93" s="64"/>
      <c r="CRD93" s="64"/>
      <c r="CRE93" s="64"/>
      <c r="CRF93" s="64"/>
      <c r="CRG93" s="64"/>
      <c r="CRH93" s="64"/>
      <c r="CRI93" s="64"/>
      <c r="CRJ93" s="64"/>
      <c r="CRK93" s="64"/>
      <c r="CRL93" s="64"/>
      <c r="CRM93" s="64"/>
      <c r="CRN93" s="64"/>
      <c r="CRO93" s="64"/>
      <c r="CRP93" s="64"/>
      <c r="CRQ93" s="64"/>
      <c r="CRR93" s="64"/>
      <c r="CRS93" s="64"/>
      <c r="CRT93" s="64"/>
      <c r="CRU93" s="64"/>
      <c r="CRV93" s="64"/>
      <c r="CRW93" s="64"/>
      <c r="CRX93" s="64"/>
      <c r="CRY93" s="64"/>
      <c r="CRZ93" s="64"/>
      <c r="CSA93" s="64"/>
      <c r="CSB93" s="64"/>
      <c r="CSC93" s="64"/>
      <c r="CSD93" s="64"/>
      <c r="CSE93" s="64"/>
      <c r="CSF93" s="64"/>
      <c r="CSG93" s="64"/>
      <c r="CSH93" s="64"/>
      <c r="CSI93" s="64"/>
      <c r="CSJ93" s="64"/>
      <c r="CSK93" s="64"/>
      <c r="CSL93" s="64"/>
      <c r="CSM93" s="64"/>
      <c r="CSN93" s="64"/>
      <c r="CSO93" s="64"/>
      <c r="CSP93" s="64"/>
      <c r="CSQ93" s="64"/>
      <c r="CSR93" s="64"/>
      <c r="CSS93" s="64"/>
      <c r="CST93" s="64"/>
      <c r="CSU93" s="64"/>
      <c r="CSV93" s="64"/>
      <c r="CSW93" s="64"/>
      <c r="CSX93" s="64"/>
      <c r="CSY93" s="64"/>
      <c r="CSZ93" s="64"/>
      <c r="CTA93" s="64"/>
      <c r="CTB93" s="64"/>
      <c r="CTC93" s="64"/>
      <c r="CTD93" s="64"/>
      <c r="CTE93" s="64"/>
      <c r="CTF93" s="64"/>
      <c r="CTG93" s="64"/>
      <c r="CTH93" s="64"/>
      <c r="CTI93" s="64"/>
      <c r="CTJ93" s="64"/>
      <c r="CTK93" s="64"/>
      <c r="CTL93" s="64"/>
      <c r="CTM93" s="64"/>
      <c r="CTN93" s="64"/>
      <c r="CTO93" s="64"/>
      <c r="CTP93" s="64"/>
      <c r="CTQ93" s="64"/>
      <c r="CTR93" s="64"/>
      <c r="CTS93" s="64"/>
      <c r="CTT93" s="64"/>
      <c r="CTU93" s="64"/>
      <c r="CTV93" s="64"/>
      <c r="CTW93" s="64"/>
      <c r="CTX93" s="64"/>
      <c r="CTY93" s="64"/>
      <c r="CTZ93" s="64"/>
      <c r="CUA93" s="64"/>
      <c r="CUB93" s="64"/>
      <c r="CUC93" s="64"/>
      <c r="CUD93" s="64"/>
      <c r="CUE93" s="64"/>
      <c r="CUF93" s="64"/>
      <c r="CUG93" s="64"/>
      <c r="CUH93" s="64"/>
      <c r="CUI93" s="64"/>
      <c r="CUJ93" s="64"/>
      <c r="CUK93" s="64"/>
      <c r="CUL93" s="64"/>
      <c r="CUM93" s="64"/>
      <c r="CUN93" s="64"/>
      <c r="CUO93" s="64"/>
      <c r="CUP93" s="64"/>
      <c r="CUQ93" s="64"/>
      <c r="CUR93" s="64"/>
      <c r="CUS93" s="64"/>
      <c r="CUT93" s="64"/>
      <c r="CUU93" s="64"/>
      <c r="CUV93" s="64"/>
      <c r="CUW93" s="64"/>
      <c r="CUX93" s="64"/>
      <c r="CUY93" s="64"/>
      <c r="CUZ93" s="64"/>
      <c r="CVA93" s="64"/>
      <c r="CVB93" s="64"/>
      <c r="CVC93" s="64"/>
      <c r="CVD93" s="64"/>
      <c r="CVE93" s="64"/>
      <c r="CVF93" s="64"/>
      <c r="CVG93" s="64"/>
      <c r="CVH93" s="64"/>
      <c r="CVI93" s="64"/>
      <c r="CVJ93" s="64"/>
      <c r="CVK93" s="64"/>
      <c r="CVL93" s="64"/>
      <c r="CVM93" s="64"/>
      <c r="CVN93" s="64"/>
      <c r="CVO93" s="64"/>
      <c r="CVP93" s="64"/>
      <c r="CVQ93" s="64"/>
      <c r="CVR93" s="64"/>
      <c r="CVS93" s="64"/>
      <c r="CVT93" s="64"/>
      <c r="CVU93" s="64"/>
      <c r="CVV93" s="64"/>
      <c r="CVW93" s="64"/>
      <c r="CVX93" s="64"/>
      <c r="CVY93" s="64"/>
      <c r="CVZ93" s="64"/>
      <c r="CWA93" s="64"/>
      <c r="CWB93" s="64"/>
      <c r="CWC93" s="64"/>
      <c r="CWD93" s="64"/>
      <c r="CWE93" s="64"/>
      <c r="CWF93" s="64"/>
      <c r="CWG93" s="64"/>
      <c r="CWH93" s="64"/>
      <c r="CWI93" s="64"/>
      <c r="CWJ93" s="64"/>
      <c r="CWK93" s="64"/>
      <c r="CWL93" s="64"/>
      <c r="CWM93" s="64"/>
      <c r="CWN93" s="64"/>
      <c r="CWO93" s="64"/>
      <c r="CWP93" s="64"/>
      <c r="CWQ93" s="64"/>
      <c r="CWR93" s="64"/>
      <c r="CWS93" s="64"/>
      <c r="CWT93" s="64"/>
      <c r="CWU93" s="64"/>
      <c r="CWV93" s="64"/>
      <c r="CWW93" s="64"/>
      <c r="CWX93" s="64"/>
      <c r="CWY93" s="64"/>
      <c r="CWZ93" s="64"/>
      <c r="CXA93" s="64"/>
      <c r="CXB93" s="64"/>
      <c r="CXC93" s="64"/>
      <c r="CXD93" s="64"/>
      <c r="CXE93" s="64"/>
      <c r="CXF93" s="64"/>
      <c r="CXG93" s="64"/>
      <c r="CXH93" s="64"/>
      <c r="CXI93" s="64"/>
      <c r="CXJ93" s="64"/>
      <c r="CXK93" s="64"/>
      <c r="CXL93" s="64"/>
      <c r="CXM93" s="64"/>
      <c r="CXN93" s="64"/>
      <c r="CXO93" s="64"/>
      <c r="CXP93" s="64"/>
      <c r="CXQ93" s="64"/>
      <c r="CXR93" s="64"/>
      <c r="CXS93" s="64"/>
      <c r="CXT93" s="64"/>
      <c r="CXU93" s="64"/>
      <c r="CXV93" s="64"/>
      <c r="CXW93" s="64"/>
      <c r="CXX93" s="64"/>
      <c r="CXY93" s="64"/>
      <c r="CXZ93" s="64"/>
      <c r="CYA93" s="64"/>
      <c r="CYB93" s="64"/>
      <c r="CYC93" s="64"/>
      <c r="CYD93" s="64"/>
      <c r="CYE93" s="64"/>
      <c r="CYF93" s="64"/>
      <c r="CYG93" s="64"/>
      <c r="CYH93" s="64"/>
      <c r="CYI93" s="64"/>
      <c r="CYJ93" s="64"/>
      <c r="CYK93" s="64"/>
      <c r="CYL93" s="64"/>
      <c r="CYM93" s="64"/>
      <c r="CYN93" s="64"/>
      <c r="CYO93" s="64"/>
      <c r="CYP93" s="64"/>
      <c r="CYQ93" s="64"/>
      <c r="CYR93" s="64"/>
      <c r="CYS93" s="64"/>
      <c r="CYT93" s="64"/>
      <c r="CYU93" s="64"/>
      <c r="CYV93" s="64"/>
      <c r="CYW93" s="64"/>
      <c r="CYX93" s="64"/>
      <c r="CYY93" s="64"/>
      <c r="CYZ93" s="64"/>
      <c r="CZA93" s="64"/>
      <c r="CZB93" s="64"/>
      <c r="CZC93" s="64"/>
      <c r="CZD93" s="64"/>
      <c r="CZE93" s="64"/>
      <c r="CZF93" s="64"/>
      <c r="CZG93" s="64"/>
      <c r="CZH93" s="64"/>
      <c r="CZI93" s="64"/>
      <c r="CZJ93" s="64"/>
      <c r="CZK93" s="64"/>
      <c r="CZL93" s="64"/>
      <c r="CZM93" s="64"/>
      <c r="CZN93" s="64"/>
      <c r="CZO93" s="64"/>
      <c r="CZP93" s="64"/>
      <c r="CZQ93" s="64"/>
      <c r="CZR93" s="64"/>
      <c r="CZS93" s="64"/>
      <c r="CZT93" s="64"/>
      <c r="CZU93" s="64"/>
      <c r="CZV93" s="64"/>
      <c r="CZW93" s="64"/>
      <c r="CZX93" s="64"/>
      <c r="CZY93" s="64"/>
      <c r="CZZ93" s="64"/>
      <c r="DAA93" s="64"/>
      <c r="DAB93" s="64"/>
      <c r="DAC93" s="64"/>
      <c r="DAD93" s="64"/>
      <c r="DAE93" s="64"/>
      <c r="DAF93" s="64"/>
      <c r="DAG93" s="64"/>
      <c r="DAH93" s="64"/>
      <c r="DAI93" s="64"/>
      <c r="DAJ93" s="64"/>
      <c r="DAK93" s="64"/>
      <c r="DAL93" s="64"/>
      <c r="DAM93" s="64"/>
      <c r="DAN93" s="64"/>
      <c r="DAO93" s="64"/>
      <c r="DAP93" s="64"/>
      <c r="DAQ93" s="64"/>
      <c r="DAR93" s="64"/>
      <c r="DAS93" s="64"/>
      <c r="DAT93" s="64"/>
      <c r="DAU93" s="64"/>
      <c r="DAV93" s="64"/>
      <c r="DAW93" s="64"/>
      <c r="DAX93" s="64"/>
      <c r="DAY93" s="64"/>
      <c r="DAZ93" s="64"/>
      <c r="DBA93" s="64"/>
      <c r="DBB93" s="64"/>
      <c r="DBC93" s="64"/>
      <c r="DBD93" s="64"/>
      <c r="DBE93" s="64"/>
      <c r="DBF93" s="64"/>
      <c r="DBG93" s="64"/>
      <c r="DBH93" s="64"/>
      <c r="DBI93" s="64"/>
      <c r="DBJ93" s="64"/>
      <c r="DBK93" s="64"/>
      <c r="DBL93" s="64"/>
      <c r="DBM93" s="64"/>
      <c r="DBN93" s="64"/>
      <c r="DBO93" s="64"/>
      <c r="DBP93" s="64"/>
      <c r="DBQ93" s="64"/>
      <c r="DBR93" s="64"/>
      <c r="DBS93" s="64"/>
      <c r="DBT93" s="64"/>
      <c r="DBU93" s="64"/>
      <c r="DBV93" s="64"/>
      <c r="DBW93" s="64"/>
      <c r="DBX93" s="64"/>
      <c r="DBY93" s="64"/>
      <c r="DBZ93" s="64"/>
      <c r="DCA93" s="64"/>
      <c r="DCB93" s="64"/>
      <c r="DCC93" s="64"/>
      <c r="DCD93" s="64"/>
      <c r="DCE93" s="64"/>
      <c r="DCF93" s="64"/>
      <c r="DCG93" s="64"/>
      <c r="DCH93" s="64"/>
      <c r="DCI93" s="64"/>
      <c r="DCJ93" s="64"/>
      <c r="DCK93" s="64"/>
      <c r="DCL93" s="64"/>
      <c r="DCM93" s="64"/>
      <c r="DCN93" s="64"/>
      <c r="DCO93" s="64"/>
      <c r="DCP93" s="64"/>
      <c r="DCQ93" s="64"/>
      <c r="DCR93" s="64"/>
      <c r="DCS93" s="64"/>
      <c r="DCT93" s="64"/>
      <c r="DCU93" s="64"/>
      <c r="DCV93" s="64"/>
      <c r="DCW93" s="64"/>
      <c r="DCX93" s="64"/>
      <c r="DCY93" s="64"/>
      <c r="DCZ93" s="64"/>
      <c r="DDA93" s="64"/>
      <c r="DDB93" s="64"/>
      <c r="DDC93" s="64"/>
      <c r="DDD93" s="64"/>
      <c r="DDE93" s="64"/>
      <c r="DDF93" s="64"/>
      <c r="DDG93" s="64"/>
      <c r="DDH93" s="64"/>
      <c r="DDI93" s="64"/>
      <c r="DDJ93" s="64"/>
      <c r="DDK93" s="64"/>
      <c r="DDL93" s="64"/>
      <c r="DDM93" s="64"/>
      <c r="DDN93" s="64"/>
      <c r="DDO93" s="64"/>
      <c r="DDP93" s="64"/>
      <c r="DDQ93" s="64"/>
      <c r="DDR93" s="64"/>
      <c r="DDS93" s="64"/>
      <c r="DDT93" s="64"/>
      <c r="DDU93" s="64"/>
      <c r="DDV93" s="64"/>
      <c r="DDW93" s="64"/>
      <c r="DDX93" s="64"/>
      <c r="DDY93" s="64"/>
      <c r="DDZ93" s="64"/>
      <c r="DEA93" s="64"/>
      <c r="DEB93" s="64"/>
      <c r="DEC93" s="64"/>
      <c r="DED93" s="64"/>
      <c r="DEE93" s="64"/>
      <c r="DEF93" s="64"/>
      <c r="DEG93" s="64"/>
      <c r="DEH93" s="64"/>
      <c r="DEI93" s="64"/>
      <c r="DEJ93" s="64"/>
      <c r="DEK93" s="64"/>
      <c r="DEL93" s="64"/>
      <c r="DEM93" s="64"/>
      <c r="DEN93" s="64"/>
      <c r="DEO93" s="64"/>
      <c r="DEP93" s="64"/>
      <c r="DEQ93" s="64"/>
      <c r="DER93" s="64"/>
      <c r="DES93" s="64"/>
      <c r="DET93" s="64"/>
      <c r="DEU93" s="64"/>
      <c r="DEV93" s="64"/>
      <c r="DEW93" s="64"/>
      <c r="DEX93" s="64"/>
      <c r="DEY93" s="64"/>
      <c r="DEZ93" s="64"/>
      <c r="DFA93" s="64"/>
      <c r="DFB93" s="64"/>
      <c r="DFC93" s="64"/>
      <c r="DFD93" s="64"/>
      <c r="DFE93" s="64"/>
      <c r="DFF93" s="64"/>
      <c r="DFG93" s="64"/>
      <c r="DFH93" s="64"/>
      <c r="DFI93" s="64"/>
      <c r="DFJ93" s="64"/>
      <c r="DFK93" s="64"/>
      <c r="DFL93" s="64"/>
      <c r="DFM93" s="64"/>
      <c r="DFN93" s="64"/>
      <c r="DFO93" s="64"/>
      <c r="DFP93" s="64"/>
      <c r="DFQ93" s="64"/>
      <c r="DFR93" s="64"/>
      <c r="DFS93" s="64"/>
      <c r="DFT93" s="64"/>
      <c r="DFU93" s="64"/>
      <c r="DFV93" s="64"/>
      <c r="DFW93" s="64"/>
      <c r="DFX93" s="64"/>
      <c r="DFY93" s="64"/>
      <c r="DFZ93" s="64"/>
      <c r="DGA93" s="64"/>
      <c r="DGB93" s="64"/>
      <c r="DGC93" s="64"/>
      <c r="DGD93" s="64"/>
      <c r="DGE93" s="64"/>
      <c r="DGF93" s="64"/>
      <c r="DGG93" s="64"/>
      <c r="DGH93" s="64"/>
      <c r="DGI93" s="64"/>
      <c r="DGJ93" s="64"/>
      <c r="DGK93" s="64"/>
      <c r="DGL93" s="64"/>
      <c r="DGM93" s="64"/>
      <c r="DGN93" s="64"/>
      <c r="DGO93" s="64"/>
      <c r="DGP93" s="64"/>
      <c r="DGQ93" s="64"/>
      <c r="DGR93" s="64"/>
      <c r="DGS93" s="64"/>
      <c r="DGT93" s="64"/>
      <c r="DGU93" s="64"/>
      <c r="DGV93" s="64"/>
      <c r="DGW93" s="64"/>
      <c r="DGX93" s="64"/>
      <c r="DGY93" s="64"/>
      <c r="DGZ93" s="64"/>
      <c r="DHA93" s="64"/>
      <c r="DHB93" s="64"/>
      <c r="DHC93" s="64"/>
      <c r="DHD93" s="64"/>
      <c r="DHE93" s="64"/>
      <c r="DHF93" s="64"/>
      <c r="DHG93" s="64"/>
      <c r="DHH93" s="64"/>
      <c r="DHI93" s="64"/>
      <c r="DHJ93" s="64"/>
      <c r="DHK93" s="64"/>
      <c r="DHL93" s="64"/>
      <c r="DHM93" s="64"/>
      <c r="DHN93" s="64"/>
      <c r="DHO93" s="64"/>
      <c r="DHP93" s="64"/>
      <c r="DHQ93" s="64"/>
      <c r="DHR93" s="64"/>
      <c r="DHS93" s="64"/>
      <c r="DHT93" s="64"/>
      <c r="DHU93" s="64"/>
      <c r="DHV93" s="64"/>
      <c r="DHW93" s="64"/>
      <c r="DHX93" s="64"/>
      <c r="DHY93" s="64"/>
      <c r="DHZ93" s="64"/>
      <c r="DIA93" s="64"/>
      <c r="DIB93" s="64"/>
      <c r="DIC93" s="64"/>
      <c r="DID93" s="64"/>
      <c r="DIE93" s="64"/>
      <c r="DIF93" s="64"/>
      <c r="DIG93" s="64"/>
      <c r="DIH93" s="64"/>
      <c r="DII93" s="64"/>
      <c r="DIJ93" s="64"/>
      <c r="DIK93" s="64"/>
      <c r="DIL93" s="64"/>
      <c r="DIM93" s="64"/>
      <c r="DIN93" s="64"/>
      <c r="DIO93" s="64"/>
      <c r="DIP93" s="64"/>
      <c r="DIQ93" s="64"/>
      <c r="DIR93" s="64"/>
      <c r="DIS93" s="64"/>
      <c r="DIT93" s="64"/>
      <c r="DIU93" s="64"/>
      <c r="DIV93" s="64"/>
      <c r="DIW93" s="64"/>
      <c r="DIX93" s="64"/>
      <c r="DIY93" s="64"/>
      <c r="DIZ93" s="64"/>
      <c r="DJA93" s="64"/>
      <c r="DJB93" s="64"/>
      <c r="DJC93" s="64"/>
      <c r="DJD93" s="64"/>
      <c r="DJE93" s="64"/>
      <c r="DJF93" s="64"/>
      <c r="DJG93" s="64"/>
      <c r="DJH93" s="64"/>
      <c r="DJI93" s="64"/>
      <c r="DJJ93" s="64"/>
      <c r="DJK93" s="64"/>
      <c r="DJL93" s="64"/>
      <c r="DJM93" s="64"/>
      <c r="DJN93" s="64"/>
      <c r="DJO93" s="64"/>
      <c r="DJP93" s="64"/>
      <c r="DJQ93" s="64"/>
      <c r="DJR93" s="64"/>
      <c r="DJS93" s="64"/>
      <c r="DJT93" s="64"/>
      <c r="DJU93" s="64"/>
      <c r="DJV93" s="64"/>
      <c r="DJW93" s="64"/>
      <c r="DJX93" s="64"/>
      <c r="DJY93" s="64"/>
      <c r="DJZ93" s="64"/>
      <c r="DKA93" s="64"/>
      <c r="DKB93" s="64"/>
      <c r="DKC93" s="64"/>
      <c r="DKD93" s="64"/>
      <c r="DKE93" s="64"/>
      <c r="DKF93" s="64"/>
      <c r="DKG93" s="64"/>
      <c r="DKH93" s="64"/>
      <c r="DKI93" s="64"/>
      <c r="DKJ93" s="64"/>
      <c r="DKK93" s="64"/>
      <c r="DKL93" s="64"/>
      <c r="DKM93" s="64"/>
      <c r="DKN93" s="64"/>
      <c r="DKO93" s="64"/>
      <c r="DKP93" s="64"/>
      <c r="DKQ93" s="64"/>
      <c r="DKR93" s="64"/>
      <c r="DKS93" s="64"/>
      <c r="DKT93" s="64"/>
      <c r="DKU93" s="64"/>
      <c r="DKV93" s="64"/>
      <c r="DKW93" s="64"/>
      <c r="DKX93" s="64"/>
      <c r="DKY93" s="64"/>
      <c r="DKZ93" s="64"/>
      <c r="DLA93" s="64"/>
      <c r="DLB93" s="64"/>
      <c r="DLC93" s="64"/>
      <c r="DLD93" s="64"/>
      <c r="DLE93" s="64"/>
      <c r="DLF93" s="64"/>
      <c r="DLG93" s="64"/>
      <c r="DLH93" s="64"/>
      <c r="DLI93" s="64"/>
      <c r="DLJ93" s="64"/>
      <c r="DLK93" s="64"/>
      <c r="DLL93" s="64"/>
      <c r="DLM93" s="64"/>
      <c r="DLN93" s="64"/>
      <c r="DLO93" s="64"/>
      <c r="DLP93" s="64"/>
      <c r="DLQ93" s="64"/>
      <c r="DLR93" s="64"/>
      <c r="DLS93" s="64"/>
      <c r="DLT93" s="64"/>
      <c r="DLU93" s="64"/>
      <c r="DLV93" s="64"/>
      <c r="DLW93" s="64"/>
      <c r="DLX93" s="64"/>
      <c r="DLY93" s="64"/>
      <c r="DLZ93" s="64"/>
      <c r="DMA93" s="64"/>
      <c r="DMB93" s="64"/>
      <c r="DMC93" s="64"/>
      <c r="DMD93" s="64"/>
      <c r="DME93" s="64"/>
      <c r="DMF93" s="64"/>
      <c r="DMG93" s="64"/>
      <c r="DMH93" s="64"/>
      <c r="DMI93" s="64"/>
      <c r="DMJ93" s="64"/>
      <c r="DMK93" s="64"/>
      <c r="DML93" s="64"/>
      <c r="DMM93" s="64"/>
      <c r="DMN93" s="64"/>
      <c r="DMO93" s="64"/>
      <c r="DMP93" s="64"/>
      <c r="DMQ93" s="64"/>
      <c r="DMR93" s="64"/>
      <c r="DMS93" s="64"/>
      <c r="DMT93" s="64"/>
      <c r="DMU93" s="64"/>
      <c r="DMV93" s="64"/>
      <c r="DMW93" s="64"/>
      <c r="DMX93" s="64"/>
      <c r="DMY93" s="64"/>
      <c r="DMZ93" s="64"/>
      <c r="DNA93" s="64"/>
      <c r="DNB93" s="64"/>
      <c r="DNC93" s="64"/>
      <c r="DND93" s="64"/>
      <c r="DNE93" s="64"/>
      <c r="DNF93" s="64"/>
      <c r="DNG93" s="64"/>
      <c r="DNH93" s="64"/>
      <c r="DNI93" s="64"/>
      <c r="DNJ93" s="64"/>
      <c r="DNK93" s="64"/>
      <c r="DNL93" s="64"/>
      <c r="DNM93" s="64"/>
      <c r="DNN93" s="64"/>
      <c r="DNO93" s="64"/>
      <c r="DNP93" s="64"/>
      <c r="DNQ93" s="64"/>
      <c r="DNR93" s="64"/>
      <c r="DNS93" s="64"/>
      <c r="DNT93" s="64"/>
      <c r="DNU93" s="64"/>
      <c r="DNV93" s="64"/>
      <c r="DNW93" s="64"/>
      <c r="DNX93" s="64"/>
      <c r="DNY93" s="64"/>
      <c r="DNZ93" s="64"/>
      <c r="DOA93" s="64"/>
      <c r="DOB93" s="64"/>
      <c r="DOC93" s="64"/>
      <c r="DOD93" s="64"/>
      <c r="DOE93" s="64"/>
      <c r="DOF93" s="64"/>
      <c r="DOG93" s="64"/>
      <c r="DOH93" s="64"/>
      <c r="DOI93" s="64"/>
      <c r="DOJ93" s="64"/>
      <c r="DOK93" s="64"/>
      <c r="DOL93" s="64"/>
      <c r="DOM93" s="64"/>
      <c r="DON93" s="64"/>
      <c r="DOO93" s="64"/>
      <c r="DOP93" s="64"/>
      <c r="DOQ93" s="64"/>
      <c r="DOR93" s="64"/>
      <c r="DOS93" s="64"/>
      <c r="DOT93" s="64"/>
      <c r="DOU93" s="64"/>
      <c r="DOV93" s="64"/>
      <c r="DOW93" s="64"/>
      <c r="DOX93" s="64"/>
      <c r="DOY93" s="64"/>
      <c r="DOZ93" s="64"/>
      <c r="DPA93" s="64"/>
      <c r="DPB93" s="64"/>
      <c r="DPC93" s="64"/>
      <c r="DPD93" s="64"/>
      <c r="DPE93" s="64"/>
      <c r="DPF93" s="64"/>
      <c r="DPG93" s="64"/>
      <c r="DPH93" s="64"/>
      <c r="DPI93" s="64"/>
      <c r="DPJ93" s="64"/>
      <c r="DPK93" s="64"/>
      <c r="DPL93" s="64"/>
      <c r="DPM93" s="64"/>
      <c r="DPN93" s="64"/>
      <c r="DPO93" s="64"/>
      <c r="DPP93" s="64"/>
      <c r="DPQ93" s="64"/>
      <c r="DPR93" s="64"/>
      <c r="DPS93" s="64"/>
      <c r="DPT93" s="64"/>
      <c r="DPU93" s="64"/>
      <c r="DPV93" s="64"/>
      <c r="DPW93" s="64"/>
      <c r="DPX93" s="64"/>
      <c r="DPY93" s="64"/>
      <c r="DPZ93" s="64"/>
      <c r="DQA93" s="64"/>
      <c r="DQB93" s="64"/>
      <c r="DQC93" s="64"/>
      <c r="DQD93" s="64"/>
      <c r="DQE93" s="64"/>
      <c r="DQF93" s="64"/>
      <c r="DQG93" s="64"/>
      <c r="DQH93" s="64"/>
      <c r="DQI93" s="64"/>
      <c r="DQJ93" s="64"/>
      <c r="DQK93" s="64"/>
      <c r="DQL93" s="64"/>
      <c r="DQM93" s="64"/>
      <c r="DQN93" s="64"/>
      <c r="DQO93" s="64"/>
      <c r="DQP93" s="64"/>
      <c r="DQQ93" s="64"/>
      <c r="DQR93" s="64"/>
      <c r="DQS93" s="64"/>
      <c r="DQT93" s="64"/>
      <c r="DQU93" s="64"/>
      <c r="DQV93" s="64"/>
      <c r="DQW93" s="64"/>
      <c r="DQX93" s="64"/>
      <c r="DQY93" s="64"/>
      <c r="DQZ93" s="64"/>
      <c r="DRA93" s="64"/>
      <c r="DRB93" s="64"/>
      <c r="DRC93" s="64"/>
      <c r="DRD93" s="64"/>
      <c r="DRE93" s="64"/>
      <c r="DRF93" s="64"/>
      <c r="DRG93" s="64"/>
      <c r="DRH93" s="64"/>
      <c r="DRI93" s="64"/>
      <c r="DRJ93" s="64"/>
      <c r="DRK93" s="64"/>
      <c r="DRL93" s="64"/>
      <c r="DRM93" s="64"/>
      <c r="DRN93" s="64"/>
      <c r="DRO93" s="64"/>
      <c r="DRP93" s="64"/>
      <c r="DRQ93" s="64"/>
      <c r="DRR93" s="64"/>
      <c r="DRS93" s="64"/>
      <c r="DRT93" s="64"/>
      <c r="DRU93" s="64"/>
      <c r="DRV93" s="64"/>
      <c r="DRW93" s="64"/>
      <c r="DRX93" s="64"/>
      <c r="DRY93" s="64"/>
      <c r="DRZ93" s="64"/>
      <c r="DSA93" s="64"/>
      <c r="DSB93" s="64"/>
      <c r="DSC93" s="64"/>
      <c r="DSD93" s="64"/>
      <c r="DSE93" s="64"/>
      <c r="DSF93" s="64"/>
      <c r="DSG93" s="64"/>
      <c r="DSH93" s="64"/>
      <c r="DSI93" s="64"/>
      <c r="DSJ93" s="64"/>
      <c r="DSK93" s="64"/>
      <c r="DSL93" s="64"/>
      <c r="DSM93" s="64"/>
      <c r="DSN93" s="64"/>
      <c r="DSO93" s="64"/>
      <c r="DSP93" s="64"/>
      <c r="DSQ93" s="64"/>
      <c r="DSR93" s="64"/>
      <c r="DSS93" s="64"/>
      <c r="DST93" s="64"/>
      <c r="DSU93" s="64"/>
      <c r="DSV93" s="64"/>
      <c r="DSW93" s="64"/>
      <c r="DSX93" s="64"/>
      <c r="DSY93" s="64"/>
      <c r="DSZ93" s="64"/>
      <c r="DTA93" s="64"/>
      <c r="DTB93" s="64"/>
      <c r="DTC93" s="64"/>
      <c r="DTD93" s="64"/>
      <c r="DTE93" s="64"/>
      <c r="DTF93" s="64"/>
      <c r="DTG93" s="64"/>
      <c r="DTH93" s="64"/>
      <c r="DTI93" s="64"/>
      <c r="DTJ93" s="64"/>
      <c r="DTK93" s="64"/>
      <c r="DTL93" s="64"/>
      <c r="DTM93" s="64"/>
      <c r="DTN93" s="64"/>
      <c r="DTO93" s="64"/>
      <c r="DTP93" s="64"/>
      <c r="DTQ93" s="64"/>
      <c r="DTR93" s="64"/>
      <c r="DTS93" s="64"/>
      <c r="DTT93" s="64"/>
      <c r="DTU93" s="64"/>
      <c r="DTV93" s="64"/>
      <c r="DTW93" s="64"/>
      <c r="DTX93" s="64"/>
      <c r="DTY93" s="64"/>
      <c r="DTZ93" s="64"/>
      <c r="DUA93" s="64"/>
      <c r="DUB93" s="64"/>
      <c r="DUC93" s="64"/>
      <c r="DUD93" s="64"/>
      <c r="DUE93" s="64"/>
      <c r="DUF93" s="64"/>
      <c r="DUG93" s="64"/>
      <c r="DUH93" s="64"/>
      <c r="DUI93" s="64"/>
      <c r="DUJ93" s="64"/>
      <c r="DUK93" s="64"/>
      <c r="DUL93" s="64"/>
      <c r="DUM93" s="64"/>
      <c r="DUN93" s="64"/>
      <c r="DUO93" s="64"/>
      <c r="DUP93" s="64"/>
      <c r="DUQ93" s="64"/>
      <c r="DUR93" s="64"/>
      <c r="DUS93" s="64"/>
      <c r="DUT93" s="64"/>
      <c r="DUU93" s="64"/>
      <c r="DUV93" s="64"/>
      <c r="DUW93" s="64"/>
      <c r="DUX93" s="64"/>
      <c r="DUY93" s="64"/>
      <c r="DUZ93" s="64"/>
      <c r="DVA93" s="64"/>
      <c r="DVB93" s="64"/>
      <c r="DVC93" s="64"/>
      <c r="DVD93" s="64"/>
      <c r="DVE93" s="64"/>
      <c r="DVF93" s="64"/>
      <c r="DVG93" s="64"/>
      <c r="DVH93" s="64"/>
      <c r="DVI93" s="64"/>
      <c r="DVJ93" s="64"/>
      <c r="DVK93" s="64"/>
      <c r="DVL93" s="64"/>
      <c r="DVM93" s="64"/>
      <c r="DVN93" s="64"/>
      <c r="DVO93" s="64"/>
      <c r="DVP93" s="64"/>
      <c r="DVQ93" s="64"/>
      <c r="DVR93" s="64"/>
      <c r="DVS93" s="64"/>
      <c r="DVT93" s="64"/>
      <c r="DVU93" s="64"/>
      <c r="DVV93" s="64"/>
      <c r="DVW93" s="64"/>
      <c r="DVX93" s="64"/>
      <c r="DVY93" s="64"/>
      <c r="DVZ93" s="64"/>
      <c r="DWA93" s="64"/>
      <c r="DWB93" s="64"/>
      <c r="DWC93" s="64"/>
      <c r="DWD93" s="64"/>
      <c r="DWE93" s="64"/>
      <c r="DWF93" s="64"/>
      <c r="DWG93" s="64"/>
      <c r="DWH93" s="64"/>
      <c r="DWI93" s="64"/>
      <c r="DWJ93" s="64"/>
      <c r="DWK93" s="64"/>
      <c r="DWL93" s="64"/>
      <c r="DWM93" s="64"/>
      <c r="DWN93" s="64"/>
      <c r="DWO93" s="64"/>
      <c r="DWP93" s="64"/>
      <c r="DWQ93" s="64"/>
      <c r="DWR93" s="64"/>
      <c r="DWS93" s="64"/>
      <c r="DWT93" s="64"/>
      <c r="DWU93" s="64"/>
      <c r="DWV93" s="64"/>
      <c r="DWW93" s="64"/>
      <c r="DWX93" s="64"/>
      <c r="DWY93" s="64"/>
      <c r="DWZ93" s="64"/>
      <c r="DXA93" s="64"/>
      <c r="DXB93" s="64"/>
      <c r="DXC93" s="64"/>
      <c r="DXD93" s="64"/>
      <c r="DXE93" s="64"/>
      <c r="DXF93" s="64"/>
      <c r="DXG93" s="64"/>
      <c r="DXH93" s="64"/>
      <c r="DXI93" s="64"/>
      <c r="DXJ93" s="64"/>
      <c r="DXK93" s="64"/>
      <c r="DXL93" s="64"/>
      <c r="DXM93" s="64"/>
      <c r="DXN93" s="64"/>
      <c r="DXO93" s="64"/>
      <c r="DXP93" s="64"/>
      <c r="DXQ93" s="64"/>
      <c r="DXR93" s="64"/>
      <c r="DXS93" s="64"/>
      <c r="DXT93" s="64"/>
      <c r="DXU93" s="64"/>
      <c r="DXV93" s="64"/>
      <c r="DXW93" s="64"/>
      <c r="DXX93" s="64"/>
      <c r="DXY93" s="64"/>
      <c r="DXZ93" s="64"/>
      <c r="DYA93" s="64"/>
      <c r="DYB93" s="64"/>
      <c r="DYC93" s="64"/>
      <c r="DYD93" s="64"/>
      <c r="DYE93" s="64"/>
      <c r="DYF93" s="64"/>
      <c r="DYG93" s="64"/>
      <c r="DYH93" s="64"/>
      <c r="DYI93" s="64"/>
      <c r="DYJ93" s="64"/>
      <c r="DYK93" s="64"/>
      <c r="DYL93" s="64"/>
      <c r="DYM93" s="64"/>
      <c r="DYN93" s="64"/>
      <c r="DYO93" s="64"/>
      <c r="DYP93" s="64"/>
      <c r="DYQ93" s="64"/>
      <c r="DYR93" s="64"/>
      <c r="DYS93" s="64"/>
      <c r="DYT93" s="64"/>
      <c r="DYU93" s="64"/>
      <c r="DYV93" s="64"/>
      <c r="DYW93" s="64"/>
      <c r="DYX93" s="64"/>
      <c r="DYY93" s="64"/>
      <c r="DYZ93" s="64"/>
      <c r="DZA93" s="64"/>
      <c r="DZB93" s="64"/>
      <c r="DZC93" s="64"/>
      <c r="DZD93" s="64"/>
      <c r="DZE93" s="64"/>
      <c r="DZF93" s="64"/>
      <c r="DZG93" s="64"/>
      <c r="DZH93" s="64"/>
      <c r="DZI93" s="64"/>
      <c r="DZJ93" s="64"/>
      <c r="DZK93" s="64"/>
      <c r="DZL93" s="64"/>
      <c r="DZM93" s="64"/>
      <c r="DZN93" s="64"/>
      <c r="DZO93" s="64"/>
      <c r="DZP93" s="64"/>
      <c r="DZQ93" s="64"/>
      <c r="DZR93" s="64"/>
      <c r="DZS93" s="64"/>
      <c r="DZT93" s="64"/>
      <c r="DZU93" s="64"/>
      <c r="DZV93" s="64"/>
      <c r="DZW93" s="64"/>
      <c r="DZX93" s="64"/>
      <c r="DZY93" s="64"/>
      <c r="DZZ93" s="64"/>
      <c r="EAA93" s="64"/>
      <c r="EAB93" s="64"/>
      <c r="EAC93" s="64"/>
      <c r="EAD93" s="64"/>
      <c r="EAE93" s="64"/>
      <c r="EAF93" s="64"/>
      <c r="EAG93" s="64"/>
      <c r="EAH93" s="64"/>
      <c r="EAI93" s="64"/>
      <c r="EAJ93" s="64"/>
      <c r="EAK93" s="64"/>
      <c r="EAL93" s="64"/>
      <c r="EAM93" s="64"/>
      <c r="EAN93" s="64"/>
      <c r="EAO93" s="64"/>
      <c r="EAP93" s="64"/>
      <c r="EAQ93" s="64"/>
      <c r="EAR93" s="64"/>
      <c r="EAS93" s="64"/>
      <c r="EAT93" s="64"/>
      <c r="EAU93" s="64"/>
      <c r="EAV93" s="64"/>
      <c r="EAW93" s="64"/>
      <c r="EAX93" s="64"/>
      <c r="EAY93" s="64"/>
      <c r="EAZ93" s="64"/>
      <c r="EBA93" s="64"/>
      <c r="EBB93" s="64"/>
      <c r="EBC93" s="64"/>
      <c r="EBD93" s="64"/>
      <c r="EBE93" s="64"/>
      <c r="EBF93" s="64"/>
      <c r="EBG93" s="64"/>
      <c r="EBH93" s="64"/>
      <c r="EBI93" s="64"/>
      <c r="EBJ93" s="64"/>
      <c r="EBK93" s="64"/>
      <c r="EBL93" s="64"/>
      <c r="EBM93" s="64"/>
      <c r="EBN93" s="64"/>
      <c r="EBO93" s="64"/>
      <c r="EBP93" s="64"/>
      <c r="EBQ93" s="64"/>
      <c r="EBR93" s="64"/>
      <c r="EBS93" s="64"/>
      <c r="EBT93" s="64"/>
      <c r="EBU93" s="64"/>
      <c r="EBV93" s="64"/>
      <c r="EBW93" s="64"/>
      <c r="EBX93" s="64"/>
      <c r="EBY93" s="64"/>
      <c r="EBZ93" s="64"/>
      <c r="ECA93" s="64"/>
      <c r="ECB93" s="64"/>
      <c r="ECC93" s="64"/>
      <c r="ECD93" s="64"/>
      <c r="ECE93" s="64"/>
      <c r="ECF93" s="64"/>
      <c r="ECG93" s="64"/>
      <c r="ECH93" s="64"/>
      <c r="ECI93" s="64"/>
      <c r="ECJ93" s="64"/>
      <c r="ECK93" s="64"/>
      <c r="ECL93" s="64"/>
      <c r="ECM93" s="64"/>
      <c r="ECN93" s="64"/>
      <c r="ECO93" s="64"/>
      <c r="ECP93" s="64"/>
      <c r="ECQ93" s="64"/>
      <c r="ECR93" s="64"/>
      <c r="ECS93" s="64"/>
      <c r="ECT93" s="64"/>
      <c r="ECU93" s="64"/>
      <c r="ECV93" s="64"/>
      <c r="ECW93" s="64"/>
      <c r="ECX93" s="64"/>
      <c r="ECY93" s="64"/>
      <c r="ECZ93" s="64"/>
      <c r="EDA93" s="64"/>
      <c r="EDB93" s="64"/>
      <c r="EDC93" s="64"/>
      <c r="EDD93" s="64"/>
      <c r="EDE93" s="64"/>
      <c r="EDF93" s="64"/>
      <c r="EDG93" s="64"/>
      <c r="EDH93" s="64"/>
      <c r="EDI93" s="64"/>
      <c r="EDJ93" s="64"/>
      <c r="EDK93" s="64"/>
      <c r="EDL93" s="64"/>
      <c r="EDM93" s="64"/>
      <c r="EDN93" s="64"/>
      <c r="EDO93" s="64"/>
      <c r="EDP93" s="64"/>
      <c r="EDQ93" s="64"/>
      <c r="EDR93" s="64"/>
      <c r="EDS93" s="64"/>
      <c r="EDT93" s="64"/>
      <c r="EDU93" s="64"/>
      <c r="EDV93" s="64"/>
      <c r="EDW93" s="64"/>
      <c r="EDX93" s="64"/>
      <c r="EDY93" s="64"/>
      <c r="EDZ93" s="64"/>
      <c r="EEA93" s="64"/>
      <c r="EEB93" s="64"/>
      <c r="EEC93" s="64"/>
      <c r="EED93" s="64"/>
      <c r="EEE93" s="64"/>
      <c r="EEF93" s="64"/>
      <c r="EEG93" s="64"/>
      <c r="EEH93" s="64"/>
      <c r="EEI93" s="64"/>
      <c r="EEJ93" s="64"/>
      <c r="EEK93" s="64"/>
      <c r="EEL93" s="64"/>
      <c r="EEM93" s="64"/>
      <c r="EEN93" s="64"/>
      <c r="EEO93" s="64"/>
      <c r="EEP93" s="64"/>
      <c r="EEQ93" s="64"/>
      <c r="EER93" s="64"/>
      <c r="EES93" s="64"/>
      <c r="EET93" s="64"/>
      <c r="EEU93" s="64"/>
      <c r="EEV93" s="64"/>
      <c r="EEW93" s="64"/>
      <c r="EEX93" s="64"/>
      <c r="EEY93" s="64"/>
      <c r="EEZ93" s="64"/>
      <c r="EFA93" s="64"/>
      <c r="EFB93" s="64"/>
      <c r="EFC93" s="64"/>
      <c r="EFD93" s="64"/>
      <c r="EFE93" s="64"/>
      <c r="EFF93" s="64"/>
      <c r="EFG93" s="64"/>
      <c r="EFH93" s="64"/>
      <c r="EFI93" s="64"/>
      <c r="EFJ93" s="64"/>
      <c r="EFK93" s="64"/>
      <c r="EFL93" s="64"/>
      <c r="EFM93" s="64"/>
      <c r="EFN93" s="64"/>
      <c r="EFO93" s="64"/>
      <c r="EFP93" s="64"/>
      <c r="EFQ93" s="64"/>
      <c r="EFR93" s="64"/>
      <c r="EFS93" s="64"/>
      <c r="EFT93" s="64"/>
      <c r="EFU93" s="64"/>
      <c r="EFV93" s="64"/>
      <c r="EFW93" s="64"/>
      <c r="EFX93" s="64"/>
      <c r="EFY93" s="64"/>
      <c r="EFZ93" s="64"/>
      <c r="EGA93" s="64"/>
      <c r="EGB93" s="64"/>
      <c r="EGC93" s="64"/>
      <c r="EGD93" s="64"/>
      <c r="EGE93" s="64"/>
      <c r="EGF93" s="64"/>
      <c r="EGG93" s="64"/>
      <c r="EGH93" s="64"/>
      <c r="EGI93" s="64"/>
      <c r="EGJ93" s="64"/>
      <c r="EGK93" s="64"/>
      <c r="EGL93" s="64"/>
      <c r="EGM93" s="64"/>
      <c r="EGN93" s="64"/>
      <c r="EGO93" s="64"/>
      <c r="EGP93" s="64"/>
      <c r="EGQ93" s="64"/>
      <c r="EGR93" s="64"/>
      <c r="EGS93" s="64"/>
      <c r="EGT93" s="64"/>
      <c r="EGU93" s="64"/>
      <c r="EGV93" s="64"/>
      <c r="EGW93" s="64"/>
      <c r="EGX93" s="64"/>
      <c r="EGY93" s="64"/>
      <c r="EGZ93" s="64"/>
      <c r="EHA93" s="64"/>
      <c r="EHB93" s="64"/>
      <c r="EHC93" s="64"/>
      <c r="EHD93" s="64"/>
      <c r="EHE93" s="64"/>
      <c r="EHF93" s="64"/>
      <c r="EHG93" s="64"/>
      <c r="EHH93" s="64"/>
      <c r="EHI93" s="64"/>
      <c r="EHJ93" s="64"/>
      <c r="EHK93" s="64"/>
      <c r="EHL93" s="64"/>
      <c r="EHM93" s="64"/>
      <c r="EHN93" s="64"/>
      <c r="EHO93" s="64"/>
      <c r="EHP93" s="64"/>
      <c r="EHQ93" s="64"/>
      <c r="EHR93" s="64"/>
      <c r="EHS93" s="64"/>
      <c r="EHT93" s="64"/>
      <c r="EHU93" s="64"/>
      <c r="EHV93" s="64"/>
      <c r="EHW93" s="64"/>
      <c r="EHX93" s="64"/>
      <c r="EHY93" s="64"/>
      <c r="EHZ93" s="64"/>
      <c r="EIA93" s="64"/>
      <c r="EIB93" s="64"/>
      <c r="EIC93" s="64"/>
      <c r="EID93" s="64"/>
      <c r="EIE93" s="64"/>
      <c r="EIF93" s="64"/>
      <c r="EIG93" s="64"/>
      <c r="EIH93" s="64"/>
      <c r="EII93" s="64"/>
      <c r="EIJ93" s="64"/>
      <c r="EIK93" s="64"/>
      <c r="EIL93" s="64"/>
      <c r="EIM93" s="64"/>
      <c r="EIN93" s="64"/>
      <c r="EIO93" s="64"/>
      <c r="EIP93" s="64"/>
      <c r="EIQ93" s="64"/>
      <c r="EIR93" s="64"/>
      <c r="EIS93" s="64"/>
      <c r="EIT93" s="64"/>
      <c r="EIU93" s="64"/>
      <c r="EIV93" s="64"/>
      <c r="EIW93" s="64"/>
      <c r="EIX93" s="64"/>
      <c r="EIY93" s="64"/>
      <c r="EIZ93" s="64"/>
      <c r="EJA93" s="64"/>
      <c r="EJB93" s="64"/>
      <c r="EJC93" s="64"/>
      <c r="EJD93" s="64"/>
      <c r="EJE93" s="64"/>
      <c r="EJF93" s="64"/>
      <c r="EJG93" s="64"/>
      <c r="EJH93" s="64"/>
      <c r="EJI93" s="64"/>
      <c r="EJJ93" s="64"/>
      <c r="EJK93" s="64"/>
      <c r="EJL93" s="64"/>
      <c r="EJM93" s="64"/>
      <c r="EJN93" s="64"/>
      <c r="EJO93" s="64"/>
      <c r="EJP93" s="64"/>
      <c r="EJQ93" s="64"/>
      <c r="EJR93" s="64"/>
      <c r="EJS93" s="64"/>
      <c r="EJT93" s="64"/>
      <c r="EJU93" s="64"/>
      <c r="EJV93" s="64"/>
      <c r="EJW93" s="64"/>
      <c r="EJX93" s="64"/>
      <c r="EJY93" s="64"/>
      <c r="EJZ93" s="64"/>
      <c r="EKA93" s="64"/>
      <c r="EKB93" s="64"/>
      <c r="EKC93" s="64"/>
      <c r="EKD93" s="64"/>
      <c r="EKE93" s="64"/>
      <c r="EKF93" s="64"/>
      <c r="EKG93" s="64"/>
      <c r="EKH93" s="64"/>
      <c r="EKI93" s="64"/>
      <c r="EKJ93" s="64"/>
      <c r="EKK93" s="64"/>
      <c r="EKL93" s="64"/>
      <c r="EKM93" s="64"/>
      <c r="EKN93" s="64"/>
      <c r="EKO93" s="64"/>
      <c r="EKP93" s="64"/>
      <c r="EKQ93" s="64"/>
      <c r="EKR93" s="64"/>
      <c r="EKS93" s="64"/>
      <c r="EKT93" s="64"/>
      <c r="EKU93" s="64"/>
      <c r="EKV93" s="64"/>
      <c r="EKW93" s="64"/>
      <c r="EKX93" s="64"/>
      <c r="EKY93" s="64"/>
      <c r="EKZ93" s="64"/>
      <c r="ELA93" s="64"/>
      <c r="ELB93" s="64"/>
      <c r="ELC93" s="64"/>
      <c r="ELD93" s="64"/>
      <c r="ELE93" s="64"/>
      <c r="ELF93" s="64"/>
      <c r="ELG93" s="64"/>
      <c r="ELH93" s="64"/>
      <c r="ELI93" s="64"/>
      <c r="ELJ93" s="64"/>
      <c r="ELK93" s="64"/>
      <c r="ELL93" s="64"/>
      <c r="ELM93" s="64"/>
      <c r="ELN93" s="64"/>
      <c r="ELO93" s="64"/>
      <c r="ELP93" s="64"/>
      <c r="ELQ93" s="64"/>
      <c r="ELR93" s="64"/>
      <c r="ELS93" s="64"/>
      <c r="ELT93" s="64"/>
      <c r="ELU93" s="64"/>
      <c r="ELV93" s="64"/>
      <c r="ELW93" s="64"/>
      <c r="ELX93" s="64"/>
      <c r="ELY93" s="64"/>
      <c r="ELZ93" s="64"/>
      <c r="EMA93" s="64"/>
      <c r="EMB93" s="64"/>
      <c r="EMC93" s="64"/>
      <c r="EMD93" s="64"/>
      <c r="EME93" s="64"/>
      <c r="EMF93" s="64"/>
      <c r="EMG93" s="64"/>
      <c r="EMH93" s="64"/>
      <c r="EMI93" s="64"/>
      <c r="EMJ93" s="64"/>
      <c r="EMK93" s="64"/>
      <c r="EML93" s="64"/>
      <c r="EMM93" s="64"/>
      <c r="EMN93" s="64"/>
      <c r="EMO93" s="64"/>
      <c r="EMP93" s="64"/>
      <c r="EMQ93" s="64"/>
      <c r="EMR93" s="64"/>
      <c r="EMS93" s="64"/>
      <c r="EMT93" s="64"/>
      <c r="EMU93" s="64"/>
      <c r="EMV93" s="64"/>
      <c r="EMW93" s="64"/>
      <c r="EMX93" s="64"/>
      <c r="EMY93" s="64"/>
      <c r="EMZ93" s="64"/>
      <c r="ENA93" s="64"/>
      <c r="ENB93" s="64"/>
      <c r="ENC93" s="64"/>
      <c r="END93" s="64"/>
      <c r="ENE93" s="64"/>
      <c r="ENF93" s="64"/>
      <c r="ENG93" s="64"/>
      <c r="ENH93" s="64"/>
      <c r="ENI93" s="64"/>
      <c r="ENJ93" s="64"/>
      <c r="ENK93" s="64"/>
      <c r="ENL93" s="64"/>
      <c r="ENM93" s="64"/>
      <c r="ENN93" s="64"/>
      <c r="ENO93" s="64"/>
      <c r="ENP93" s="64"/>
      <c r="ENQ93" s="64"/>
      <c r="ENR93" s="64"/>
      <c r="ENS93" s="64"/>
      <c r="ENT93" s="64"/>
      <c r="ENU93" s="64"/>
      <c r="ENV93" s="64"/>
      <c r="ENW93" s="64"/>
      <c r="ENX93" s="64"/>
      <c r="ENY93" s="64"/>
      <c r="ENZ93" s="64"/>
      <c r="EOA93" s="64"/>
      <c r="EOB93" s="64"/>
      <c r="EOC93" s="64"/>
      <c r="EOD93" s="64"/>
      <c r="EOE93" s="64"/>
      <c r="EOF93" s="64"/>
      <c r="EOG93" s="64"/>
      <c r="EOH93" s="64"/>
      <c r="EOI93" s="64"/>
      <c r="EOJ93" s="64"/>
      <c r="EOK93" s="64"/>
      <c r="EOL93" s="64"/>
      <c r="EOM93" s="64"/>
      <c r="EON93" s="64"/>
      <c r="EOO93" s="64"/>
      <c r="EOP93" s="64"/>
      <c r="EOQ93" s="64"/>
      <c r="EOR93" s="64"/>
      <c r="EOS93" s="64"/>
      <c r="EOT93" s="64"/>
      <c r="EOU93" s="64"/>
      <c r="EOV93" s="64"/>
      <c r="EOW93" s="64"/>
      <c r="EOX93" s="64"/>
      <c r="EOY93" s="64"/>
      <c r="EOZ93" s="64"/>
      <c r="EPA93" s="64"/>
      <c r="EPB93" s="64"/>
      <c r="EPC93" s="64"/>
      <c r="EPD93" s="64"/>
      <c r="EPE93" s="64"/>
      <c r="EPF93" s="64"/>
      <c r="EPG93" s="64"/>
      <c r="EPH93" s="64"/>
      <c r="EPI93" s="64"/>
      <c r="EPJ93" s="64"/>
      <c r="EPK93" s="64"/>
      <c r="EPL93" s="64"/>
      <c r="EPM93" s="64"/>
      <c r="EPN93" s="64"/>
      <c r="EPO93" s="64"/>
      <c r="EPP93" s="64"/>
      <c r="EPQ93" s="64"/>
      <c r="EPR93" s="64"/>
      <c r="EPS93" s="64"/>
      <c r="EPT93" s="64"/>
      <c r="EPU93" s="64"/>
      <c r="EPV93" s="64"/>
      <c r="EPW93" s="64"/>
      <c r="EPX93" s="64"/>
      <c r="EPY93" s="64"/>
      <c r="EPZ93" s="64"/>
      <c r="EQA93" s="64"/>
      <c r="EQB93" s="64"/>
      <c r="EQC93" s="64"/>
      <c r="EQD93" s="64"/>
      <c r="EQE93" s="64"/>
      <c r="EQF93" s="64"/>
      <c r="EQG93" s="64"/>
      <c r="EQH93" s="64"/>
      <c r="EQI93" s="64"/>
      <c r="EQJ93" s="64"/>
      <c r="EQK93" s="64"/>
      <c r="EQL93" s="64"/>
      <c r="EQM93" s="64"/>
      <c r="EQN93" s="64"/>
      <c r="EQO93" s="64"/>
      <c r="EQP93" s="64"/>
      <c r="EQQ93" s="64"/>
      <c r="EQR93" s="64"/>
      <c r="EQS93" s="64"/>
      <c r="EQT93" s="64"/>
      <c r="EQU93" s="64"/>
      <c r="EQV93" s="64"/>
      <c r="EQW93" s="64"/>
      <c r="EQX93" s="64"/>
      <c r="EQY93" s="64"/>
      <c r="EQZ93" s="64"/>
      <c r="ERA93" s="64"/>
      <c r="ERB93" s="64"/>
      <c r="ERC93" s="64"/>
      <c r="ERD93" s="64"/>
      <c r="ERE93" s="64"/>
      <c r="ERF93" s="64"/>
      <c r="ERG93" s="64"/>
      <c r="ERH93" s="64"/>
      <c r="ERI93" s="64"/>
      <c r="ERJ93" s="64"/>
      <c r="ERK93" s="64"/>
      <c r="ERL93" s="64"/>
      <c r="ERM93" s="64"/>
      <c r="ERN93" s="64"/>
      <c r="ERO93" s="64"/>
      <c r="ERP93" s="64"/>
      <c r="ERQ93" s="64"/>
      <c r="ERR93" s="64"/>
      <c r="ERS93" s="64"/>
      <c r="ERT93" s="64"/>
      <c r="ERU93" s="64"/>
      <c r="ERV93" s="64"/>
      <c r="ERW93" s="64"/>
      <c r="ERX93" s="64"/>
      <c r="ERY93" s="64"/>
      <c r="ERZ93" s="64"/>
      <c r="ESA93" s="64"/>
      <c r="ESB93" s="64"/>
      <c r="ESC93" s="64"/>
      <c r="ESD93" s="64"/>
      <c r="ESE93" s="64"/>
      <c r="ESF93" s="64"/>
      <c r="ESG93" s="64"/>
      <c r="ESH93" s="64"/>
      <c r="ESI93" s="64"/>
      <c r="ESJ93" s="64"/>
      <c r="ESK93" s="64"/>
      <c r="ESL93" s="64"/>
      <c r="ESM93" s="64"/>
      <c r="ESN93" s="64"/>
      <c r="ESO93" s="64"/>
      <c r="ESP93" s="64"/>
      <c r="ESQ93" s="64"/>
      <c r="ESR93" s="64"/>
      <c r="ESS93" s="64"/>
      <c r="EST93" s="64"/>
      <c r="ESU93" s="64"/>
      <c r="ESV93" s="64"/>
      <c r="ESW93" s="64"/>
      <c r="ESX93" s="64"/>
      <c r="ESY93" s="64"/>
      <c r="ESZ93" s="64"/>
      <c r="ETA93" s="64"/>
      <c r="ETB93" s="64"/>
      <c r="ETC93" s="64"/>
      <c r="ETD93" s="64"/>
      <c r="ETE93" s="64"/>
      <c r="ETF93" s="64"/>
      <c r="ETG93" s="64"/>
      <c r="ETH93" s="64"/>
      <c r="ETI93" s="64"/>
      <c r="ETJ93" s="64"/>
      <c r="ETK93" s="64"/>
      <c r="ETL93" s="64"/>
      <c r="ETM93" s="64"/>
      <c r="ETN93" s="64"/>
      <c r="ETO93" s="64"/>
      <c r="ETP93" s="64"/>
      <c r="ETQ93" s="64"/>
      <c r="ETR93" s="64"/>
      <c r="ETS93" s="64"/>
      <c r="ETT93" s="64"/>
      <c r="ETU93" s="64"/>
      <c r="ETV93" s="64"/>
      <c r="ETW93" s="64"/>
      <c r="ETX93" s="64"/>
      <c r="ETY93" s="64"/>
      <c r="ETZ93" s="64"/>
      <c r="EUA93" s="64"/>
      <c r="EUB93" s="64"/>
      <c r="EUC93" s="64"/>
      <c r="EUD93" s="64"/>
      <c r="EUE93" s="64"/>
      <c r="EUF93" s="64"/>
      <c r="EUG93" s="64"/>
      <c r="EUH93" s="64"/>
      <c r="EUI93" s="64"/>
      <c r="EUJ93" s="64"/>
      <c r="EUK93" s="64"/>
      <c r="EUL93" s="64"/>
      <c r="EUM93" s="64"/>
      <c r="EUN93" s="64"/>
      <c r="EUO93" s="64"/>
      <c r="EUP93" s="64"/>
      <c r="EUQ93" s="64"/>
      <c r="EUR93" s="64"/>
      <c r="EUS93" s="64"/>
      <c r="EUT93" s="64"/>
      <c r="EUU93" s="64"/>
      <c r="EUV93" s="64"/>
      <c r="EUW93" s="64"/>
      <c r="EUX93" s="64"/>
      <c r="EUY93" s="64"/>
      <c r="EUZ93" s="64"/>
      <c r="EVA93" s="64"/>
      <c r="EVB93" s="64"/>
      <c r="EVC93" s="64"/>
      <c r="EVD93" s="64"/>
      <c r="EVE93" s="64"/>
      <c r="EVF93" s="64"/>
      <c r="EVG93" s="64"/>
      <c r="EVH93" s="64"/>
      <c r="EVI93" s="64"/>
      <c r="EVJ93" s="64"/>
      <c r="EVK93" s="64"/>
      <c r="EVL93" s="64"/>
      <c r="EVM93" s="64"/>
      <c r="EVN93" s="64"/>
      <c r="EVO93" s="64"/>
      <c r="EVP93" s="64"/>
      <c r="EVQ93" s="64"/>
      <c r="EVR93" s="64"/>
      <c r="EVS93" s="64"/>
      <c r="EVT93" s="64"/>
      <c r="EVU93" s="64"/>
      <c r="EVV93" s="64"/>
      <c r="EVW93" s="64"/>
      <c r="EVX93" s="64"/>
      <c r="EVY93" s="64"/>
      <c r="EVZ93" s="64"/>
      <c r="EWA93" s="64"/>
      <c r="EWB93" s="64"/>
      <c r="EWC93" s="64"/>
      <c r="EWD93" s="64"/>
      <c r="EWE93" s="64"/>
      <c r="EWF93" s="64"/>
      <c r="EWG93" s="64"/>
      <c r="EWH93" s="64"/>
      <c r="EWI93" s="64"/>
      <c r="EWJ93" s="64"/>
      <c r="EWK93" s="64"/>
      <c r="EWL93" s="64"/>
      <c r="EWM93" s="64"/>
      <c r="EWN93" s="64"/>
      <c r="EWO93" s="64"/>
      <c r="EWP93" s="64"/>
      <c r="EWQ93" s="64"/>
      <c r="EWR93" s="64"/>
      <c r="EWS93" s="64"/>
      <c r="EWT93" s="64"/>
      <c r="EWU93" s="64"/>
      <c r="EWV93" s="64"/>
      <c r="EWW93" s="64"/>
      <c r="EWX93" s="64"/>
      <c r="EWY93" s="64"/>
      <c r="EWZ93" s="64"/>
      <c r="EXA93" s="64"/>
      <c r="EXB93" s="64"/>
      <c r="EXC93" s="64"/>
      <c r="EXD93" s="64"/>
      <c r="EXE93" s="64"/>
      <c r="EXF93" s="64"/>
      <c r="EXG93" s="64"/>
      <c r="EXH93" s="64"/>
      <c r="EXI93" s="64"/>
      <c r="EXJ93" s="64"/>
      <c r="EXK93" s="64"/>
      <c r="EXL93" s="64"/>
      <c r="EXM93" s="64"/>
      <c r="EXN93" s="64"/>
      <c r="EXO93" s="64"/>
      <c r="EXP93" s="64"/>
      <c r="EXQ93" s="64"/>
      <c r="EXR93" s="64"/>
      <c r="EXS93" s="64"/>
      <c r="EXT93" s="64"/>
      <c r="EXU93" s="64"/>
      <c r="EXV93" s="64"/>
      <c r="EXW93" s="64"/>
      <c r="EXX93" s="64"/>
      <c r="EXY93" s="64"/>
      <c r="EXZ93" s="64"/>
      <c r="EYA93" s="64"/>
      <c r="EYB93" s="64"/>
      <c r="EYC93" s="64"/>
      <c r="EYD93" s="64"/>
      <c r="EYE93" s="64"/>
      <c r="EYF93" s="64"/>
      <c r="EYG93" s="64"/>
      <c r="EYH93" s="64"/>
      <c r="EYI93" s="64"/>
      <c r="EYJ93" s="64"/>
      <c r="EYK93" s="64"/>
      <c r="EYL93" s="64"/>
      <c r="EYM93" s="64"/>
      <c r="EYN93" s="64"/>
      <c r="EYO93" s="64"/>
      <c r="EYP93" s="64"/>
      <c r="EYQ93" s="64"/>
      <c r="EYR93" s="64"/>
      <c r="EYS93" s="64"/>
      <c r="EYT93" s="64"/>
      <c r="EYU93" s="64"/>
      <c r="EYV93" s="64"/>
      <c r="EYW93" s="64"/>
      <c r="EYX93" s="64"/>
      <c r="EYY93" s="64"/>
      <c r="EYZ93" s="64"/>
      <c r="EZA93" s="64"/>
      <c r="EZB93" s="64"/>
      <c r="EZC93" s="64"/>
      <c r="EZD93" s="64"/>
      <c r="EZE93" s="64"/>
      <c r="EZF93" s="64"/>
      <c r="EZG93" s="64"/>
      <c r="EZH93" s="64"/>
      <c r="EZI93" s="64"/>
      <c r="EZJ93" s="64"/>
      <c r="EZK93" s="64"/>
      <c r="EZL93" s="64"/>
      <c r="EZM93" s="64"/>
      <c r="EZN93" s="64"/>
      <c r="EZO93" s="64"/>
      <c r="EZP93" s="64"/>
      <c r="EZQ93" s="64"/>
      <c r="EZR93" s="64"/>
      <c r="EZS93" s="64"/>
      <c r="EZT93" s="64"/>
      <c r="EZU93" s="64"/>
      <c r="EZV93" s="64"/>
      <c r="EZW93" s="64"/>
      <c r="EZX93" s="64"/>
      <c r="EZY93" s="64"/>
      <c r="EZZ93" s="64"/>
      <c r="FAA93" s="64"/>
      <c r="FAB93" s="64"/>
      <c r="FAC93" s="64"/>
      <c r="FAD93" s="64"/>
      <c r="FAE93" s="64"/>
      <c r="FAF93" s="64"/>
      <c r="FAG93" s="64"/>
      <c r="FAH93" s="64"/>
      <c r="FAI93" s="64"/>
      <c r="FAJ93" s="64"/>
      <c r="FAK93" s="64"/>
      <c r="FAL93" s="64"/>
      <c r="FAM93" s="64"/>
      <c r="FAN93" s="64"/>
      <c r="FAO93" s="64"/>
      <c r="FAP93" s="64"/>
      <c r="FAQ93" s="64"/>
      <c r="FAR93" s="64"/>
      <c r="FAS93" s="64"/>
      <c r="FAT93" s="64"/>
      <c r="FAU93" s="64"/>
      <c r="FAV93" s="64"/>
      <c r="FAW93" s="64"/>
      <c r="FAX93" s="64"/>
      <c r="FAY93" s="64"/>
      <c r="FAZ93" s="64"/>
      <c r="FBA93" s="64"/>
      <c r="FBB93" s="64"/>
      <c r="FBC93" s="64"/>
      <c r="FBD93" s="64"/>
      <c r="FBE93" s="64"/>
      <c r="FBF93" s="64"/>
      <c r="FBG93" s="64"/>
      <c r="FBH93" s="64"/>
      <c r="FBI93" s="64"/>
      <c r="FBJ93" s="64"/>
      <c r="FBK93" s="64"/>
      <c r="FBL93" s="64"/>
      <c r="FBM93" s="64"/>
      <c r="FBN93" s="64"/>
      <c r="FBO93" s="64"/>
      <c r="FBP93" s="64"/>
      <c r="FBQ93" s="64"/>
      <c r="FBR93" s="64"/>
      <c r="FBS93" s="64"/>
      <c r="FBT93" s="64"/>
      <c r="FBU93" s="64"/>
      <c r="FBV93" s="64"/>
      <c r="FBW93" s="64"/>
      <c r="FBX93" s="64"/>
      <c r="FBY93" s="64"/>
      <c r="FBZ93" s="64"/>
      <c r="FCA93" s="64"/>
      <c r="FCB93" s="64"/>
      <c r="FCC93" s="64"/>
      <c r="FCD93" s="64"/>
      <c r="FCE93" s="64"/>
      <c r="FCF93" s="64"/>
      <c r="FCG93" s="64"/>
      <c r="FCH93" s="64"/>
      <c r="FCI93" s="64"/>
      <c r="FCJ93" s="64"/>
      <c r="FCK93" s="64"/>
      <c r="FCL93" s="64"/>
      <c r="FCM93" s="64"/>
      <c r="FCN93" s="64"/>
      <c r="FCO93" s="64"/>
      <c r="FCP93" s="64"/>
      <c r="FCQ93" s="64"/>
      <c r="FCR93" s="64"/>
      <c r="FCS93" s="64"/>
      <c r="FCT93" s="64"/>
      <c r="FCU93" s="64"/>
      <c r="FCV93" s="64"/>
      <c r="FCW93" s="64"/>
      <c r="FCX93" s="64"/>
      <c r="FCY93" s="64"/>
      <c r="FCZ93" s="64"/>
      <c r="FDA93" s="64"/>
      <c r="FDB93" s="64"/>
      <c r="FDC93" s="64"/>
      <c r="FDD93" s="64"/>
      <c r="FDE93" s="64"/>
      <c r="FDF93" s="64"/>
      <c r="FDG93" s="64"/>
      <c r="FDH93" s="64"/>
      <c r="FDI93" s="64"/>
      <c r="FDJ93" s="64"/>
      <c r="FDK93" s="64"/>
      <c r="FDL93" s="64"/>
      <c r="FDM93" s="64"/>
      <c r="FDN93" s="64"/>
      <c r="FDO93" s="64"/>
      <c r="FDP93" s="64"/>
      <c r="FDQ93" s="64"/>
      <c r="FDR93" s="64"/>
      <c r="FDS93" s="64"/>
      <c r="FDT93" s="64"/>
      <c r="FDU93" s="64"/>
      <c r="FDV93" s="64"/>
      <c r="FDW93" s="64"/>
      <c r="FDX93" s="64"/>
      <c r="FDY93" s="64"/>
      <c r="FDZ93" s="64"/>
      <c r="FEA93" s="64"/>
      <c r="FEB93" s="64"/>
      <c r="FEC93" s="64"/>
      <c r="FED93" s="64"/>
      <c r="FEE93" s="64"/>
      <c r="FEF93" s="64"/>
      <c r="FEG93" s="64"/>
      <c r="FEH93" s="64"/>
      <c r="FEI93" s="64"/>
      <c r="FEJ93" s="64"/>
      <c r="FEK93" s="64"/>
      <c r="FEL93" s="64"/>
      <c r="FEM93" s="64"/>
      <c r="FEN93" s="64"/>
      <c r="FEO93" s="64"/>
      <c r="FEP93" s="64"/>
      <c r="FEQ93" s="64"/>
      <c r="FER93" s="64"/>
      <c r="FES93" s="64"/>
      <c r="FET93" s="64"/>
      <c r="FEU93" s="64"/>
      <c r="FEV93" s="64"/>
      <c r="FEW93" s="64"/>
      <c r="FEX93" s="64"/>
      <c r="FEY93" s="64"/>
      <c r="FEZ93" s="64"/>
      <c r="FFA93" s="64"/>
      <c r="FFB93" s="64"/>
      <c r="FFC93" s="64"/>
      <c r="FFD93" s="64"/>
      <c r="FFE93" s="64"/>
      <c r="FFF93" s="64"/>
      <c r="FFG93" s="64"/>
      <c r="FFH93" s="64"/>
      <c r="FFI93" s="64"/>
      <c r="FFJ93" s="64"/>
      <c r="FFK93" s="64"/>
      <c r="FFL93" s="64"/>
      <c r="FFM93" s="64"/>
      <c r="FFN93" s="64"/>
      <c r="FFO93" s="64"/>
      <c r="FFP93" s="64"/>
      <c r="FFQ93" s="64"/>
      <c r="FFR93" s="64"/>
      <c r="FFS93" s="64"/>
      <c r="FFT93" s="64"/>
      <c r="FFU93" s="64"/>
      <c r="FFV93" s="64"/>
      <c r="FFW93" s="64"/>
      <c r="FFX93" s="64"/>
      <c r="FFY93" s="64"/>
      <c r="FFZ93" s="64"/>
      <c r="FGA93" s="64"/>
      <c r="FGB93" s="64"/>
      <c r="FGC93" s="64"/>
      <c r="FGD93" s="64"/>
      <c r="FGE93" s="64"/>
      <c r="FGF93" s="64"/>
      <c r="FGG93" s="64"/>
      <c r="FGH93" s="64"/>
      <c r="FGI93" s="64"/>
      <c r="FGJ93" s="64"/>
      <c r="FGK93" s="64"/>
      <c r="FGL93" s="64"/>
      <c r="FGM93" s="64"/>
      <c r="FGN93" s="64"/>
      <c r="FGO93" s="64"/>
      <c r="FGP93" s="64"/>
      <c r="FGQ93" s="64"/>
      <c r="FGR93" s="64"/>
      <c r="FGS93" s="64"/>
      <c r="FGT93" s="64"/>
      <c r="FGU93" s="64"/>
      <c r="FGV93" s="64"/>
      <c r="FGW93" s="64"/>
      <c r="FGX93" s="64"/>
      <c r="FGY93" s="64"/>
      <c r="FGZ93" s="64"/>
      <c r="FHA93" s="64"/>
      <c r="FHB93" s="64"/>
      <c r="FHC93" s="64"/>
      <c r="FHD93" s="64"/>
      <c r="FHE93" s="64"/>
      <c r="FHF93" s="64"/>
      <c r="FHG93" s="64"/>
      <c r="FHH93" s="64"/>
      <c r="FHI93" s="64"/>
      <c r="FHJ93" s="64"/>
      <c r="FHK93" s="64"/>
      <c r="FHL93" s="64"/>
      <c r="FHM93" s="64"/>
      <c r="FHN93" s="64"/>
      <c r="FHO93" s="64"/>
      <c r="FHP93" s="64"/>
      <c r="FHQ93" s="64"/>
      <c r="FHR93" s="64"/>
      <c r="FHS93" s="64"/>
      <c r="FHT93" s="64"/>
      <c r="FHU93" s="64"/>
      <c r="FHV93" s="64"/>
      <c r="FHW93" s="64"/>
      <c r="FHX93" s="64"/>
      <c r="FHY93" s="64"/>
      <c r="FHZ93" s="64"/>
      <c r="FIA93" s="64"/>
      <c r="FIB93" s="64"/>
      <c r="FIC93" s="64"/>
      <c r="FID93" s="64"/>
      <c r="FIE93" s="64"/>
      <c r="FIF93" s="64"/>
      <c r="FIG93" s="64"/>
      <c r="FIH93" s="64"/>
      <c r="FII93" s="64"/>
      <c r="FIJ93" s="64"/>
      <c r="FIK93" s="64"/>
      <c r="FIL93" s="64"/>
      <c r="FIM93" s="64"/>
      <c r="FIN93" s="64"/>
      <c r="FIO93" s="64"/>
      <c r="FIP93" s="64"/>
      <c r="FIQ93" s="64"/>
      <c r="FIR93" s="64"/>
      <c r="FIS93" s="64"/>
      <c r="FIT93" s="64"/>
      <c r="FIU93" s="64"/>
      <c r="FIV93" s="64"/>
      <c r="FIW93" s="64"/>
      <c r="FIX93" s="64"/>
      <c r="FIY93" s="64"/>
      <c r="FIZ93" s="64"/>
      <c r="FJA93" s="64"/>
      <c r="FJB93" s="64"/>
      <c r="FJC93" s="64"/>
      <c r="FJD93" s="64"/>
      <c r="FJE93" s="64"/>
      <c r="FJF93" s="64"/>
      <c r="FJG93" s="64"/>
      <c r="FJH93" s="64"/>
      <c r="FJI93" s="64"/>
      <c r="FJJ93" s="64"/>
      <c r="FJK93" s="64"/>
      <c r="FJL93" s="64"/>
      <c r="FJM93" s="64"/>
      <c r="FJN93" s="64"/>
      <c r="FJO93" s="64"/>
      <c r="FJP93" s="64"/>
      <c r="FJQ93" s="64"/>
      <c r="FJR93" s="64"/>
      <c r="FJS93" s="64"/>
      <c r="FJT93" s="64"/>
      <c r="FJU93" s="64"/>
      <c r="FJV93" s="64"/>
      <c r="FJW93" s="64"/>
      <c r="FJX93" s="64"/>
      <c r="FJY93" s="64"/>
      <c r="FJZ93" s="64"/>
      <c r="FKA93" s="64"/>
      <c r="FKB93" s="64"/>
      <c r="FKC93" s="64"/>
      <c r="FKD93" s="64"/>
      <c r="FKE93" s="64"/>
      <c r="FKF93" s="64"/>
      <c r="FKG93" s="64"/>
      <c r="FKH93" s="64"/>
      <c r="FKI93" s="64"/>
      <c r="FKJ93" s="64"/>
      <c r="FKK93" s="64"/>
      <c r="FKL93" s="64"/>
      <c r="FKM93" s="64"/>
      <c r="FKN93" s="64"/>
      <c r="FKO93" s="64"/>
      <c r="FKP93" s="64"/>
      <c r="FKQ93" s="64"/>
      <c r="FKR93" s="64"/>
      <c r="FKS93" s="64"/>
      <c r="FKT93" s="64"/>
      <c r="FKU93" s="64"/>
      <c r="FKV93" s="64"/>
      <c r="FKW93" s="64"/>
      <c r="FKX93" s="64"/>
      <c r="FKY93" s="64"/>
      <c r="FKZ93" s="64"/>
      <c r="FLA93" s="64"/>
      <c r="FLB93" s="64"/>
      <c r="FLC93" s="64"/>
      <c r="FLD93" s="64"/>
      <c r="FLE93" s="64"/>
      <c r="FLF93" s="64"/>
      <c r="FLG93" s="64"/>
      <c r="FLH93" s="64"/>
      <c r="FLI93" s="64"/>
      <c r="FLJ93" s="64"/>
      <c r="FLK93" s="64"/>
      <c r="FLL93" s="64"/>
      <c r="FLM93" s="64"/>
      <c r="FLN93" s="64"/>
      <c r="FLO93" s="64"/>
      <c r="FLP93" s="64"/>
      <c r="FLQ93" s="64"/>
      <c r="FLR93" s="64"/>
      <c r="FLS93" s="64"/>
      <c r="FLT93" s="64"/>
      <c r="FLU93" s="64"/>
      <c r="FLV93" s="64"/>
      <c r="FLW93" s="64"/>
      <c r="FLX93" s="64"/>
      <c r="FLY93" s="64"/>
      <c r="FLZ93" s="64"/>
      <c r="FMA93" s="64"/>
      <c r="FMB93" s="64"/>
      <c r="FMC93" s="64"/>
      <c r="FMD93" s="64"/>
      <c r="FME93" s="64"/>
      <c r="FMF93" s="64"/>
      <c r="FMG93" s="64"/>
      <c r="FMH93" s="64"/>
      <c r="FMI93" s="64"/>
      <c r="FMJ93" s="64"/>
      <c r="FMK93" s="64"/>
      <c r="FML93" s="64"/>
      <c r="FMM93" s="64"/>
      <c r="FMN93" s="64"/>
      <c r="FMO93" s="64"/>
      <c r="FMP93" s="64"/>
      <c r="FMQ93" s="64"/>
      <c r="FMR93" s="64"/>
      <c r="FMS93" s="64"/>
      <c r="FMT93" s="64"/>
      <c r="FMU93" s="64"/>
      <c r="FMV93" s="64"/>
      <c r="FMW93" s="64"/>
      <c r="FMX93" s="64"/>
      <c r="FMY93" s="64"/>
      <c r="FMZ93" s="64"/>
      <c r="FNA93" s="64"/>
      <c r="FNB93" s="64"/>
      <c r="FNC93" s="64"/>
      <c r="FND93" s="64"/>
      <c r="FNE93" s="64"/>
      <c r="FNF93" s="64"/>
      <c r="FNG93" s="64"/>
      <c r="FNH93" s="64"/>
      <c r="FNI93" s="64"/>
      <c r="FNJ93" s="64"/>
      <c r="FNK93" s="64"/>
      <c r="FNL93" s="64"/>
      <c r="FNM93" s="64"/>
      <c r="FNN93" s="64"/>
      <c r="FNO93" s="64"/>
      <c r="FNP93" s="64"/>
      <c r="FNQ93" s="64"/>
      <c r="FNR93" s="64"/>
      <c r="FNS93" s="64"/>
      <c r="FNT93" s="64"/>
      <c r="FNU93" s="64"/>
      <c r="FNV93" s="64"/>
      <c r="FNW93" s="64"/>
      <c r="FNX93" s="64"/>
      <c r="FNY93" s="64"/>
      <c r="FNZ93" s="64"/>
      <c r="FOA93" s="64"/>
      <c r="FOB93" s="64"/>
      <c r="FOC93" s="64"/>
      <c r="FOD93" s="64"/>
      <c r="FOE93" s="64"/>
      <c r="FOF93" s="64"/>
      <c r="FOG93" s="64"/>
      <c r="FOH93" s="64"/>
      <c r="FOI93" s="64"/>
      <c r="FOJ93" s="64"/>
      <c r="FOK93" s="64"/>
      <c r="FOL93" s="64"/>
      <c r="FOM93" s="64"/>
      <c r="FON93" s="64"/>
      <c r="FOO93" s="64"/>
      <c r="FOP93" s="64"/>
      <c r="FOQ93" s="64"/>
      <c r="FOR93" s="64"/>
      <c r="FOS93" s="64"/>
      <c r="FOT93" s="64"/>
      <c r="FOU93" s="64"/>
      <c r="FOV93" s="64"/>
      <c r="FOW93" s="64"/>
      <c r="FOX93" s="64"/>
      <c r="FOY93" s="64"/>
      <c r="FOZ93" s="64"/>
      <c r="FPA93" s="64"/>
      <c r="FPB93" s="64"/>
      <c r="FPC93" s="64"/>
      <c r="FPD93" s="64"/>
      <c r="FPE93" s="64"/>
      <c r="FPF93" s="64"/>
      <c r="FPG93" s="64"/>
      <c r="FPH93" s="64"/>
      <c r="FPI93" s="64"/>
      <c r="FPJ93" s="64"/>
      <c r="FPK93" s="64"/>
      <c r="FPL93" s="64"/>
      <c r="FPM93" s="64"/>
      <c r="FPN93" s="64"/>
      <c r="FPO93" s="64"/>
      <c r="FPP93" s="64"/>
      <c r="FPQ93" s="64"/>
      <c r="FPR93" s="64"/>
      <c r="FPS93" s="64"/>
      <c r="FPT93" s="64"/>
      <c r="FPU93" s="64"/>
      <c r="FPV93" s="64"/>
      <c r="FPW93" s="64"/>
      <c r="FPX93" s="64"/>
      <c r="FPY93" s="64"/>
      <c r="FPZ93" s="64"/>
      <c r="FQA93" s="64"/>
      <c r="FQB93" s="64"/>
      <c r="FQC93" s="64"/>
      <c r="FQD93" s="64"/>
      <c r="FQE93" s="64"/>
      <c r="FQF93" s="64"/>
      <c r="FQG93" s="64"/>
      <c r="FQH93" s="64"/>
      <c r="FQI93" s="64"/>
      <c r="FQJ93" s="64"/>
      <c r="FQK93" s="64"/>
      <c r="FQL93" s="64"/>
      <c r="FQM93" s="64"/>
      <c r="FQN93" s="64"/>
      <c r="FQO93" s="64"/>
      <c r="FQP93" s="64"/>
      <c r="FQQ93" s="64"/>
      <c r="FQR93" s="64"/>
      <c r="FQS93" s="64"/>
      <c r="FQT93" s="64"/>
      <c r="FQU93" s="64"/>
      <c r="FQV93" s="64"/>
      <c r="FQW93" s="64"/>
      <c r="FQX93" s="64"/>
      <c r="FQY93" s="64"/>
      <c r="FQZ93" s="64"/>
      <c r="FRA93" s="64"/>
      <c r="FRB93" s="64"/>
      <c r="FRC93" s="64"/>
      <c r="FRD93" s="64"/>
      <c r="FRE93" s="64"/>
      <c r="FRF93" s="64"/>
      <c r="FRG93" s="64"/>
      <c r="FRH93" s="64"/>
      <c r="FRI93" s="64"/>
      <c r="FRJ93" s="64"/>
      <c r="FRK93" s="64"/>
      <c r="FRL93" s="64"/>
      <c r="FRM93" s="64"/>
      <c r="FRN93" s="64"/>
      <c r="FRO93" s="64"/>
      <c r="FRP93" s="64"/>
      <c r="FRQ93" s="64"/>
      <c r="FRR93" s="64"/>
      <c r="FRS93" s="64"/>
      <c r="FRT93" s="64"/>
      <c r="FRU93" s="64"/>
      <c r="FRV93" s="64"/>
      <c r="FRW93" s="64"/>
      <c r="FRX93" s="64"/>
      <c r="FRY93" s="64"/>
      <c r="FRZ93" s="64"/>
      <c r="FSA93" s="64"/>
      <c r="FSB93" s="64"/>
      <c r="FSC93" s="64"/>
      <c r="FSD93" s="64"/>
      <c r="FSE93" s="64"/>
      <c r="FSF93" s="64"/>
      <c r="FSG93" s="64"/>
      <c r="FSH93" s="64"/>
      <c r="FSI93" s="64"/>
      <c r="FSJ93" s="64"/>
      <c r="FSK93" s="64"/>
      <c r="FSL93" s="64"/>
      <c r="FSM93" s="64"/>
      <c r="FSN93" s="64"/>
      <c r="FSO93" s="64"/>
      <c r="FSP93" s="64"/>
      <c r="FSQ93" s="64"/>
      <c r="FSR93" s="64"/>
      <c r="FSS93" s="64"/>
      <c r="FST93" s="64"/>
      <c r="FSU93" s="64"/>
      <c r="FSV93" s="64"/>
      <c r="FSW93" s="64"/>
      <c r="FSX93" s="64"/>
      <c r="FSY93" s="64"/>
      <c r="FSZ93" s="64"/>
      <c r="FTA93" s="64"/>
      <c r="FTB93" s="64"/>
      <c r="FTC93" s="64"/>
      <c r="FTD93" s="64"/>
      <c r="FTE93" s="64"/>
      <c r="FTF93" s="64"/>
      <c r="FTG93" s="64"/>
      <c r="FTH93" s="64"/>
      <c r="FTI93" s="64"/>
      <c r="FTJ93" s="64"/>
      <c r="FTK93" s="64"/>
      <c r="FTL93" s="64"/>
      <c r="FTM93" s="64"/>
      <c r="FTN93" s="64"/>
      <c r="FTO93" s="64"/>
      <c r="FTP93" s="64"/>
      <c r="FTQ93" s="64"/>
      <c r="FTR93" s="64"/>
      <c r="FTS93" s="64"/>
      <c r="FTT93" s="64"/>
      <c r="FTU93" s="64"/>
      <c r="FTV93" s="64"/>
      <c r="FTW93" s="64"/>
      <c r="FTX93" s="64"/>
      <c r="FTY93" s="64"/>
      <c r="FTZ93" s="64"/>
      <c r="FUA93" s="64"/>
      <c r="FUB93" s="64"/>
      <c r="FUC93" s="64"/>
      <c r="FUD93" s="64"/>
      <c r="FUE93" s="64"/>
      <c r="FUF93" s="64"/>
      <c r="FUG93" s="64"/>
      <c r="FUH93" s="64"/>
      <c r="FUI93" s="64"/>
      <c r="FUJ93" s="64"/>
      <c r="FUK93" s="64"/>
      <c r="FUL93" s="64"/>
      <c r="FUM93" s="64"/>
      <c r="FUN93" s="64"/>
      <c r="FUO93" s="64"/>
      <c r="FUP93" s="64"/>
      <c r="FUQ93" s="64"/>
      <c r="FUR93" s="64"/>
      <c r="FUS93" s="64"/>
      <c r="FUT93" s="64"/>
      <c r="FUU93" s="64"/>
      <c r="FUV93" s="64"/>
      <c r="FUW93" s="64"/>
      <c r="FUX93" s="64"/>
      <c r="FUY93" s="64"/>
      <c r="FUZ93" s="64"/>
      <c r="FVA93" s="64"/>
      <c r="FVB93" s="64"/>
      <c r="FVC93" s="64"/>
      <c r="FVD93" s="64"/>
      <c r="FVE93" s="64"/>
      <c r="FVF93" s="64"/>
      <c r="FVG93" s="64"/>
      <c r="FVH93" s="64"/>
      <c r="FVI93" s="64"/>
      <c r="FVJ93" s="64"/>
      <c r="FVK93" s="64"/>
      <c r="FVL93" s="64"/>
      <c r="FVM93" s="64"/>
      <c r="FVN93" s="64"/>
      <c r="FVO93" s="64"/>
      <c r="FVP93" s="64"/>
      <c r="FVQ93" s="64"/>
      <c r="FVR93" s="64"/>
      <c r="FVS93" s="64"/>
      <c r="FVT93" s="64"/>
      <c r="FVU93" s="64"/>
      <c r="FVV93" s="64"/>
      <c r="FVW93" s="64"/>
      <c r="FVX93" s="64"/>
      <c r="FVY93" s="64"/>
      <c r="FVZ93" s="64"/>
      <c r="FWA93" s="64"/>
      <c r="FWB93" s="64"/>
      <c r="FWC93" s="64"/>
      <c r="FWD93" s="64"/>
      <c r="FWE93" s="64"/>
      <c r="FWF93" s="64"/>
      <c r="FWG93" s="64"/>
      <c r="FWH93" s="64"/>
      <c r="FWI93" s="64"/>
      <c r="FWJ93" s="64"/>
      <c r="FWK93" s="64"/>
      <c r="FWL93" s="64"/>
      <c r="FWM93" s="64"/>
      <c r="FWN93" s="64"/>
      <c r="FWO93" s="64"/>
      <c r="FWP93" s="64"/>
      <c r="FWQ93" s="64"/>
      <c r="FWR93" s="64"/>
      <c r="FWS93" s="64"/>
      <c r="FWT93" s="64"/>
      <c r="FWU93" s="64"/>
      <c r="FWV93" s="64"/>
      <c r="FWW93" s="64"/>
      <c r="FWX93" s="64"/>
      <c r="FWY93" s="64"/>
      <c r="FWZ93" s="64"/>
      <c r="FXA93" s="64"/>
      <c r="FXB93" s="64"/>
      <c r="FXC93" s="64"/>
      <c r="FXD93" s="64"/>
      <c r="FXE93" s="64"/>
      <c r="FXF93" s="64"/>
      <c r="FXG93" s="64"/>
      <c r="FXH93" s="64"/>
      <c r="FXI93" s="64"/>
      <c r="FXJ93" s="64"/>
      <c r="FXK93" s="64"/>
      <c r="FXL93" s="64"/>
      <c r="FXM93" s="64"/>
      <c r="FXN93" s="64"/>
      <c r="FXO93" s="64"/>
      <c r="FXP93" s="64"/>
      <c r="FXQ93" s="64"/>
      <c r="FXR93" s="64"/>
      <c r="FXS93" s="64"/>
      <c r="FXT93" s="64"/>
      <c r="FXU93" s="64"/>
      <c r="FXV93" s="64"/>
      <c r="FXW93" s="64"/>
      <c r="FXX93" s="64"/>
      <c r="FXY93" s="64"/>
      <c r="FXZ93" s="64"/>
      <c r="FYA93" s="64"/>
      <c r="FYB93" s="64"/>
      <c r="FYC93" s="64"/>
      <c r="FYD93" s="64"/>
      <c r="FYE93" s="64"/>
      <c r="FYF93" s="64"/>
      <c r="FYG93" s="64"/>
      <c r="FYH93" s="64"/>
      <c r="FYI93" s="64"/>
      <c r="FYJ93" s="64"/>
      <c r="FYK93" s="64"/>
      <c r="FYL93" s="64"/>
      <c r="FYM93" s="64"/>
      <c r="FYN93" s="64"/>
      <c r="FYO93" s="64"/>
      <c r="FYP93" s="64"/>
      <c r="FYQ93" s="64"/>
      <c r="FYR93" s="64"/>
      <c r="FYS93" s="64"/>
      <c r="FYT93" s="64"/>
      <c r="FYU93" s="64"/>
      <c r="FYV93" s="64"/>
      <c r="FYW93" s="64"/>
      <c r="FYX93" s="64"/>
      <c r="FYY93" s="64"/>
      <c r="FYZ93" s="64"/>
      <c r="FZA93" s="64"/>
      <c r="FZB93" s="64"/>
      <c r="FZC93" s="64"/>
      <c r="FZD93" s="64"/>
      <c r="FZE93" s="64"/>
      <c r="FZF93" s="64"/>
      <c r="FZG93" s="64"/>
      <c r="FZH93" s="64"/>
      <c r="FZI93" s="64"/>
      <c r="FZJ93" s="64"/>
      <c r="FZK93" s="64"/>
      <c r="FZL93" s="64"/>
      <c r="FZM93" s="64"/>
      <c r="FZN93" s="64"/>
      <c r="FZO93" s="64"/>
      <c r="FZP93" s="64"/>
      <c r="FZQ93" s="64"/>
      <c r="FZR93" s="64"/>
      <c r="FZS93" s="64"/>
      <c r="FZT93" s="64"/>
      <c r="FZU93" s="64"/>
      <c r="FZV93" s="64"/>
      <c r="FZW93" s="64"/>
      <c r="FZX93" s="64"/>
      <c r="FZY93" s="64"/>
      <c r="FZZ93" s="64"/>
      <c r="GAA93" s="64"/>
      <c r="GAB93" s="64"/>
      <c r="GAC93" s="64"/>
      <c r="GAD93" s="64"/>
      <c r="GAE93" s="64"/>
      <c r="GAF93" s="64"/>
      <c r="GAG93" s="64"/>
      <c r="GAH93" s="64"/>
      <c r="GAI93" s="64"/>
      <c r="GAJ93" s="64"/>
      <c r="GAK93" s="64"/>
      <c r="GAL93" s="64"/>
      <c r="GAM93" s="64"/>
      <c r="GAN93" s="64"/>
      <c r="GAO93" s="64"/>
      <c r="GAP93" s="64"/>
      <c r="GAQ93" s="64"/>
      <c r="GAR93" s="64"/>
      <c r="GAS93" s="64"/>
      <c r="GAT93" s="64"/>
      <c r="GAU93" s="64"/>
      <c r="GAV93" s="64"/>
      <c r="GAW93" s="64"/>
      <c r="GAX93" s="64"/>
      <c r="GAY93" s="64"/>
      <c r="GAZ93" s="64"/>
      <c r="GBA93" s="64"/>
      <c r="GBB93" s="64"/>
      <c r="GBC93" s="64"/>
      <c r="GBD93" s="64"/>
      <c r="GBE93" s="64"/>
      <c r="GBF93" s="64"/>
      <c r="GBG93" s="64"/>
      <c r="GBH93" s="64"/>
      <c r="GBI93" s="64"/>
      <c r="GBJ93" s="64"/>
      <c r="GBK93" s="64"/>
      <c r="GBL93" s="64"/>
      <c r="GBM93" s="64"/>
      <c r="GBN93" s="64"/>
      <c r="GBO93" s="64"/>
      <c r="GBP93" s="64"/>
      <c r="GBQ93" s="64"/>
      <c r="GBR93" s="64"/>
      <c r="GBS93" s="64"/>
      <c r="GBT93" s="64"/>
      <c r="GBU93" s="64"/>
      <c r="GBV93" s="64"/>
      <c r="GBW93" s="64"/>
      <c r="GBX93" s="64"/>
      <c r="GBY93" s="64"/>
      <c r="GBZ93" s="64"/>
      <c r="GCA93" s="64"/>
      <c r="GCB93" s="64"/>
      <c r="GCC93" s="64"/>
      <c r="GCD93" s="64"/>
      <c r="GCE93" s="64"/>
      <c r="GCF93" s="64"/>
      <c r="GCG93" s="64"/>
      <c r="GCH93" s="64"/>
      <c r="GCI93" s="64"/>
      <c r="GCJ93" s="64"/>
      <c r="GCK93" s="64"/>
      <c r="GCL93" s="64"/>
      <c r="GCM93" s="64"/>
      <c r="GCN93" s="64"/>
      <c r="GCO93" s="64"/>
      <c r="GCP93" s="64"/>
      <c r="GCQ93" s="64"/>
      <c r="GCR93" s="64"/>
      <c r="GCS93" s="64"/>
      <c r="GCT93" s="64"/>
      <c r="GCU93" s="64"/>
      <c r="GCV93" s="64"/>
      <c r="GCW93" s="64"/>
      <c r="GCX93" s="64"/>
      <c r="GCY93" s="64"/>
      <c r="GCZ93" s="64"/>
      <c r="GDA93" s="64"/>
      <c r="GDB93" s="64"/>
      <c r="GDC93" s="64"/>
      <c r="GDD93" s="64"/>
      <c r="GDE93" s="64"/>
      <c r="GDF93" s="64"/>
      <c r="GDG93" s="64"/>
      <c r="GDH93" s="64"/>
      <c r="GDI93" s="64"/>
      <c r="GDJ93" s="64"/>
      <c r="GDK93" s="64"/>
      <c r="GDL93" s="64"/>
      <c r="GDM93" s="64"/>
      <c r="GDN93" s="64"/>
      <c r="GDO93" s="64"/>
      <c r="GDP93" s="64"/>
      <c r="GDQ93" s="64"/>
      <c r="GDR93" s="64"/>
      <c r="GDS93" s="64"/>
      <c r="GDT93" s="64"/>
      <c r="GDU93" s="64"/>
      <c r="GDV93" s="64"/>
      <c r="GDW93" s="64"/>
      <c r="GDX93" s="64"/>
      <c r="GDY93" s="64"/>
      <c r="GDZ93" s="64"/>
      <c r="GEA93" s="64"/>
      <c r="GEB93" s="64"/>
      <c r="GEC93" s="64"/>
      <c r="GED93" s="64"/>
      <c r="GEE93" s="64"/>
      <c r="GEF93" s="64"/>
      <c r="GEG93" s="64"/>
      <c r="GEH93" s="64"/>
      <c r="GEI93" s="64"/>
      <c r="GEJ93" s="64"/>
      <c r="GEK93" s="64"/>
      <c r="GEL93" s="64"/>
      <c r="GEM93" s="64"/>
      <c r="GEN93" s="64"/>
      <c r="GEO93" s="64"/>
      <c r="GEP93" s="64"/>
      <c r="GEQ93" s="64"/>
      <c r="GER93" s="64"/>
      <c r="GES93" s="64"/>
      <c r="GET93" s="64"/>
      <c r="GEU93" s="64"/>
      <c r="GEV93" s="64"/>
      <c r="GEW93" s="64"/>
      <c r="GEX93" s="64"/>
      <c r="GEY93" s="64"/>
      <c r="GEZ93" s="64"/>
      <c r="GFA93" s="64"/>
      <c r="GFB93" s="64"/>
      <c r="GFC93" s="64"/>
      <c r="GFD93" s="64"/>
      <c r="GFE93" s="64"/>
      <c r="GFF93" s="64"/>
      <c r="GFG93" s="64"/>
      <c r="GFH93" s="64"/>
      <c r="GFI93" s="64"/>
      <c r="GFJ93" s="64"/>
      <c r="GFK93" s="64"/>
      <c r="GFL93" s="64"/>
      <c r="GFM93" s="64"/>
      <c r="GFN93" s="64"/>
      <c r="GFO93" s="64"/>
      <c r="GFP93" s="64"/>
      <c r="GFQ93" s="64"/>
      <c r="GFR93" s="64"/>
      <c r="GFS93" s="64"/>
      <c r="GFT93" s="64"/>
      <c r="GFU93" s="64"/>
      <c r="GFV93" s="64"/>
      <c r="GFW93" s="64"/>
      <c r="GFX93" s="64"/>
      <c r="GFY93" s="64"/>
      <c r="GFZ93" s="64"/>
      <c r="GGA93" s="64"/>
      <c r="GGB93" s="64"/>
      <c r="GGC93" s="64"/>
      <c r="GGD93" s="64"/>
      <c r="GGE93" s="64"/>
      <c r="GGF93" s="64"/>
      <c r="GGG93" s="64"/>
      <c r="GGH93" s="64"/>
      <c r="GGI93" s="64"/>
      <c r="GGJ93" s="64"/>
      <c r="GGK93" s="64"/>
      <c r="GGL93" s="64"/>
      <c r="GGM93" s="64"/>
      <c r="GGN93" s="64"/>
      <c r="GGO93" s="64"/>
      <c r="GGP93" s="64"/>
      <c r="GGQ93" s="64"/>
      <c r="GGR93" s="64"/>
      <c r="GGS93" s="64"/>
      <c r="GGT93" s="64"/>
      <c r="GGU93" s="64"/>
      <c r="GGV93" s="64"/>
      <c r="GGW93" s="64"/>
      <c r="GGX93" s="64"/>
      <c r="GGY93" s="64"/>
      <c r="GGZ93" s="64"/>
      <c r="GHA93" s="64"/>
      <c r="GHB93" s="64"/>
      <c r="GHC93" s="64"/>
      <c r="GHD93" s="64"/>
      <c r="GHE93" s="64"/>
      <c r="GHF93" s="64"/>
      <c r="GHG93" s="64"/>
      <c r="GHH93" s="64"/>
      <c r="GHI93" s="64"/>
      <c r="GHJ93" s="64"/>
      <c r="GHK93" s="64"/>
      <c r="GHL93" s="64"/>
      <c r="GHM93" s="64"/>
      <c r="GHN93" s="64"/>
      <c r="GHO93" s="64"/>
      <c r="GHP93" s="64"/>
      <c r="GHQ93" s="64"/>
      <c r="GHR93" s="64"/>
      <c r="GHS93" s="64"/>
      <c r="GHT93" s="64"/>
      <c r="GHU93" s="64"/>
      <c r="GHV93" s="64"/>
      <c r="GHW93" s="64"/>
      <c r="GHX93" s="64"/>
      <c r="GHY93" s="64"/>
      <c r="GHZ93" s="64"/>
      <c r="GIA93" s="64"/>
      <c r="GIB93" s="64"/>
      <c r="GIC93" s="64"/>
      <c r="GID93" s="64"/>
      <c r="GIE93" s="64"/>
      <c r="GIF93" s="64"/>
      <c r="GIG93" s="64"/>
      <c r="GIH93" s="64"/>
      <c r="GII93" s="64"/>
      <c r="GIJ93" s="64"/>
      <c r="GIK93" s="64"/>
      <c r="GIL93" s="64"/>
      <c r="GIM93" s="64"/>
      <c r="GIN93" s="64"/>
      <c r="GIO93" s="64"/>
      <c r="GIP93" s="64"/>
      <c r="GIQ93" s="64"/>
      <c r="GIR93" s="64"/>
      <c r="GIS93" s="64"/>
      <c r="GIT93" s="64"/>
      <c r="GIU93" s="64"/>
      <c r="GIV93" s="64"/>
      <c r="GIW93" s="64"/>
      <c r="GIX93" s="64"/>
      <c r="GIY93" s="64"/>
      <c r="GIZ93" s="64"/>
      <c r="GJA93" s="64"/>
      <c r="GJB93" s="64"/>
      <c r="GJC93" s="64"/>
      <c r="GJD93" s="64"/>
      <c r="GJE93" s="64"/>
      <c r="GJF93" s="64"/>
      <c r="GJG93" s="64"/>
      <c r="GJH93" s="64"/>
      <c r="GJI93" s="64"/>
      <c r="GJJ93" s="64"/>
      <c r="GJK93" s="64"/>
      <c r="GJL93" s="64"/>
      <c r="GJM93" s="64"/>
      <c r="GJN93" s="64"/>
      <c r="GJO93" s="64"/>
      <c r="GJP93" s="64"/>
      <c r="GJQ93" s="64"/>
      <c r="GJR93" s="64"/>
      <c r="GJS93" s="64"/>
      <c r="GJT93" s="64"/>
      <c r="GJU93" s="64"/>
      <c r="GJV93" s="64"/>
      <c r="GJW93" s="64"/>
      <c r="GJX93" s="64"/>
      <c r="GJY93" s="64"/>
      <c r="GJZ93" s="64"/>
      <c r="GKA93" s="64"/>
      <c r="GKB93" s="64"/>
      <c r="GKC93" s="64"/>
      <c r="GKD93" s="64"/>
      <c r="GKE93" s="64"/>
      <c r="GKF93" s="64"/>
      <c r="GKG93" s="64"/>
      <c r="GKH93" s="64"/>
      <c r="GKI93" s="64"/>
      <c r="GKJ93" s="64"/>
      <c r="GKK93" s="64"/>
      <c r="GKL93" s="64"/>
      <c r="GKM93" s="64"/>
      <c r="GKN93" s="64"/>
      <c r="GKO93" s="64"/>
      <c r="GKP93" s="64"/>
      <c r="GKQ93" s="64"/>
      <c r="GKR93" s="64"/>
      <c r="GKS93" s="64"/>
      <c r="GKT93" s="64"/>
      <c r="GKU93" s="64"/>
      <c r="GKV93" s="64"/>
      <c r="GKW93" s="64"/>
      <c r="GKX93" s="64"/>
      <c r="GKY93" s="64"/>
      <c r="GKZ93" s="64"/>
      <c r="GLA93" s="64"/>
      <c r="GLB93" s="64"/>
      <c r="GLC93" s="64"/>
      <c r="GLD93" s="64"/>
      <c r="GLE93" s="64"/>
      <c r="GLF93" s="64"/>
      <c r="GLG93" s="64"/>
      <c r="GLH93" s="64"/>
      <c r="GLI93" s="64"/>
      <c r="GLJ93" s="64"/>
      <c r="GLK93" s="64"/>
      <c r="GLL93" s="64"/>
      <c r="GLM93" s="64"/>
      <c r="GLN93" s="64"/>
      <c r="GLO93" s="64"/>
      <c r="GLP93" s="64"/>
      <c r="GLQ93" s="64"/>
      <c r="GLR93" s="64"/>
      <c r="GLS93" s="64"/>
      <c r="GLT93" s="64"/>
      <c r="GLU93" s="64"/>
      <c r="GLV93" s="64"/>
      <c r="GLW93" s="64"/>
      <c r="GLX93" s="64"/>
      <c r="GLY93" s="64"/>
      <c r="GLZ93" s="64"/>
      <c r="GMA93" s="64"/>
      <c r="GMB93" s="64"/>
      <c r="GMC93" s="64"/>
      <c r="GMD93" s="64"/>
      <c r="GME93" s="64"/>
      <c r="GMF93" s="64"/>
      <c r="GMG93" s="64"/>
      <c r="GMH93" s="64"/>
      <c r="GMI93" s="64"/>
      <c r="GMJ93" s="64"/>
      <c r="GMK93" s="64"/>
      <c r="GML93" s="64"/>
      <c r="GMM93" s="64"/>
      <c r="GMN93" s="64"/>
      <c r="GMO93" s="64"/>
      <c r="GMP93" s="64"/>
      <c r="GMQ93" s="64"/>
      <c r="GMR93" s="64"/>
      <c r="GMS93" s="64"/>
      <c r="GMT93" s="64"/>
      <c r="GMU93" s="64"/>
      <c r="GMV93" s="64"/>
      <c r="GMW93" s="64"/>
      <c r="GMX93" s="64"/>
      <c r="GMY93" s="64"/>
      <c r="GMZ93" s="64"/>
      <c r="GNA93" s="64"/>
      <c r="GNB93" s="64"/>
      <c r="GNC93" s="64"/>
      <c r="GND93" s="64"/>
      <c r="GNE93" s="64"/>
      <c r="GNF93" s="64"/>
      <c r="GNG93" s="64"/>
      <c r="GNH93" s="64"/>
      <c r="GNI93" s="64"/>
      <c r="GNJ93" s="64"/>
      <c r="GNK93" s="64"/>
      <c r="GNL93" s="64"/>
      <c r="GNM93" s="64"/>
      <c r="GNN93" s="64"/>
      <c r="GNO93" s="64"/>
      <c r="GNP93" s="64"/>
      <c r="GNQ93" s="64"/>
      <c r="GNR93" s="64"/>
      <c r="GNS93" s="64"/>
      <c r="GNT93" s="64"/>
      <c r="GNU93" s="64"/>
      <c r="GNV93" s="64"/>
      <c r="GNW93" s="64"/>
      <c r="GNX93" s="64"/>
      <c r="GNY93" s="64"/>
      <c r="GNZ93" s="64"/>
      <c r="GOA93" s="64"/>
      <c r="GOB93" s="64"/>
      <c r="GOC93" s="64"/>
      <c r="GOD93" s="64"/>
      <c r="GOE93" s="64"/>
      <c r="GOF93" s="64"/>
      <c r="GOG93" s="64"/>
      <c r="GOH93" s="64"/>
      <c r="GOI93" s="64"/>
      <c r="GOJ93" s="64"/>
      <c r="GOK93" s="64"/>
      <c r="GOL93" s="64"/>
      <c r="GOM93" s="64"/>
      <c r="GON93" s="64"/>
      <c r="GOO93" s="64"/>
      <c r="GOP93" s="64"/>
      <c r="GOQ93" s="64"/>
      <c r="GOR93" s="64"/>
      <c r="GOS93" s="64"/>
      <c r="GOT93" s="64"/>
      <c r="GOU93" s="64"/>
      <c r="GOV93" s="64"/>
      <c r="GOW93" s="64"/>
      <c r="GOX93" s="64"/>
      <c r="GOY93" s="64"/>
      <c r="GOZ93" s="64"/>
      <c r="GPA93" s="64"/>
      <c r="GPB93" s="64"/>
      <c r="GPC93" s="64"/>
      <c r="GPD93" s="64"/>
      <c r="GPE93" s="64"/>
      <c r="GPF93" s="64"/>
      <c r="GPG93" s="64"/>
      <c r="GPH93" s="64"/>
      <c r="GPI93" s="64"/>
      <c r="GPJ93" s="64"/>
      <c r="GPK93" s="64"/>
      <c r="GPL93" s="64"/>
      <c r="GPM93" s="64"/>
      <c r="GPN93" s="64"/>
      <c r="GPO93" s="64"/>
      <c r="GPP93" s="64"/>
      <c r="GPQ93" s="64"/>
      <c r="GPR93" s="64"/>
      <c r="GPS93" s="64"/>
      <c r="GPT93" s="64"/>
      <c r="GPU93" s="64"/>
      <c r="GPV93" s="64"/>
      <c r="GPW93" s="64"/>
      <c r="GPX93" s="64"/>
      <c r="GPY93" s="64"/>
      <c r="GPZ93" s="64"/>
      <c r="GQA93" s="64"/>
      <c r="GQB93" s="64"/>
      <c r="GQC93" s="64"/>
      <c r="GQD93" s="64"/>
      <c r="GQE93" s="64"/>
      <c r="GQF93" s="64"/>
      <c r="GQG93" s="64"/>
      <c r="GQH93" s="64"/>
      <c r="GQI93" s="64"/>
      <c r="GQJ93" s="64"/>
      <c r="GQK93" s="64"/>
      <c r="GQL93" s="64"/>
      <c r="GQM93" s="64"/>
      <c r="GQN93" s="64"/>
      <c r="GQO93" s="64"/>
      <c r="GQP93" s="64"/>
      <c r="GQQ93" s="64"/>
      <c r="GQR93" s="64"/>
      <c r="GQS93" s="64"/>
      <c r="GQT93" s="64"/>
      <c r="GQU93" s="64"/>
      <c r="GQV93" s="64"/>
      <c r="GQW93" s="64"/>
      <c r="GQX93" s="64"/>
      <c r="GQY93" s="64"/>
      <c r="GQZ93" s="64"/>
      <c r="GRA93" s="64"/>
      <c r="GRB93" s="64"/>
      <c r="GRC93" s="64"/>
      <c r="GRD93" s="64"/>
      <c r="GRE93" s="64"/>
      <c r="GRF93" s="64"/>
      <c r="GRG93" s="64"/>
      <c r="GRH93" s="64"/>
      <c r="GRI93" s="64"/>
      <c r="GRJ93" s="64"/>
      <c r="GRK93" s="64"/>
      <c r="GRL93" s="64"/>
      <c r="GRM93" s="64"/>
      <c r="GRN93" s="64"/>
      <c r="GRO93" s="64"/>
      <c r="GRP93" s="64"/>
      <c r="GRQ93" s="64"/>
      <c r="GRR93" s="64"/>
      <c r="GRS93" s="64"/>
      <c r="GRT93" s="64"/>
      <c r="GRU93" s="64"/>
      <c r="GRV93" s="64"/>
      <c r="GRW93" s="64"/>
      <c r="GRX93" s="64"/>
      <c r="GRY93" s="64"/>
      <c r="GRZ93" s="64"/>
      <c r="GSA93" s="64"/>
      <c r="GSB93" s="64"/>
      <c r="GSC93" s="64"/>
      <c r="GSD93" s="64"/>
      <c r="GSE93" s="64"/>
      <c r="GSF93" s="64"/>
      <c r="GSG93" s="64"/>
      <c r="GSH93" s="64"/>
      <c r="GSI93" s="64"/>
      <c r="GSJ93" s="64"/>
      <c r="GSK93" s="64"/>
      <c r="GSL93" s="64"/>
      <c r="GSM93" s="64"/>
      <c r="GSN93" s="64"/>
      <c r="GSO93" s="64"/>
      <c r="GSP93" s="64"/>
      <c r="GSQ93" s="64"/>
      <c r="GSR93" s="64"/>
      <c r="GSS93" s="64"/>
      <c r="GST93" s="64"/>
      <c r="GSU93" s="64"/>
      <c r="GSV93" s="64"/>
      <c r="GSW93" s="64"/>
      <c r="GSX93" s="64"/>
      <c r="GSY93" s="64"/>
      <c r="GSZ93" s="64"/>
      <c r="GTA93" s="64"/>
      <c r="GTB93" s="64"/>
      <c r="GTC93" s="64"/>
      <c r="GTD93" s="64"/>
      <c r="GTE93" s="64"/>
      <c r="GTF93" s="64"/>
      <c r="GTG93" s="64"/>
      <c r="GTH93" s="64"/>
      <c r="GTI93" s="64"/>
      <c r="GTJ93" s="64"/>
      <c r="GTK93" s="64"/>
      <c r="GTL93" s="64"/>
      <c r="GTM93" s="64"/>
      <c r="GTN93" s="64"/>
      <c r="GTO93" s="64"/>
      <c r="GTP93" s="64"/>
      <c r="GTQ93" s="64"/>
      <c r="GTR93" s="64"/>
      <c r="GTS93" s="64"/>
      <c r="GTT93" s="64"/>
      <c r="GTU93" s="64"/>
      <c r="GTV93" s="64"/>
      <c r="GTW93" s="64"/>
      <c r="GTX93" s="64"/>
      <c r="GTY93" s="64"/>
      <c r="GTZ93" s="64"/>
      <c r="GUA93" s="64"/>
      <c r="GUB93" s="64"/>
      <c r="GUC93" s="64"/>
      <c r="GUD93" s="64"/>
      <c r="GUE93" s="64"/>
      <c r="GUF93" s="64"/>
      <c r="GUG93" s="64"/>
      <c r="GUH93" s="64"/>
      <c r="GUI93" s="64"/>
      <c r="GUJ93" s="64"/>
      <c r="GUK93" s="64"/>
      <c r="GUL93" s="64"/>
      <c r="GUM93" s="64"/>
      <c r="GUN93" s="64"/>
      <c r="GUO93" s="64"/>
      <c r="GUP93" s="64"/>
      <c r="GUQ93" s="64"/>
      <c r="GUR93" s="64"/>
      <c r="GUS93" s="64"/>
      <c r="GUT93" s="64"/>
      <c r="GUU93" s="64"/>
      <c r="GUV93" s="64"/>
      <c r="GUW93" s="64"/>
      <c r="GUX93" s="64"/>
      <c r="GUY93" s="64"/>
      <c r="GUZ93" s="64"/>
      <c r="GVA93" s="64"/>
      <c r="GVB93" s="64"/>
      <c r="GVC93" s="64"/>
      <c r="GVD93" s="64"/>
      <c r="GVE93" s="64"/>
      <c r="GVF93" s="64"/>
      <c r="GVG93" s="64"/>
      <c r="GVH93" s="64"/>
      <c r="GVI93" s="64"/>
      <c r="GVJ93" s="64"/>
      <c r="GVK93" s="64"/>
      <c r="GVL93" s="64"/>
      <c r="GVM93" s="64"/>
      <c r="GVN93" s="64"/>
      <c r="GVO93" s="64"/>
      <c r="GVP93" s="64"/>
      <c r="GVQ93" s="64"/>
      <c r="GVR93" s="64"/>
      <c r="GVS93" s="64"/>
      <c r="GVT93" s="64"/>
      <c r="GVU93" s="64"/>
      <c r="GVV93" s="64"/>
      <c r="GVW93" s="64"/>
      <c r="GVX93" s="64"/>
      <c r="GVY93" s="64"/>
      <c r="GVZ93" s="64"/>
      <c r="GWA93" s="64"/>
      <c r="GWB93" s="64"/>
      <c r="GWC93" s="64"/>
      <c r="GWD93" s="64"/>
      <c r="GWE93" s="64"/>
      <c r="GWF93" s="64"/>
      <c r="GWG93" s="64"/>
      <c r="GWH93" s="64"/>
      <c r="GWI93" s="64"/>
      <c r="GWJ93" s="64"/>
      <c r="GWK93" s="64"/>
      <c r="GWL93" s="64"/>
      <c r="GWM93" s="64"/>
      <c r="GWN93" s="64"/>
      <c r="GWO93" s="64"/>
      <c r="GWP93" s="64"/>
      <c r="GWQ93" s="64"/>
      <c r="GWR93" s="64"/>
      <c r="GWS93" s="64"/>
      <c r="GWT93" s="64"/>
      <c r="GWU93" s="64"/>
      <c r="GWV93" s="64"/>
      <c r="GWW93" s="64"/>
      <c r="GWX93" s="64"/>
      <c r="GWY93" s="64"/>
      <c r="GWZ93" s="64"/>
      <c r="GXA93" s="64"/>
      <c r="GXB93" s="64"/>
      <c r="GXC93" s="64"/>
      <c r="GXD93" s="64"/>
      <c r="GXE93" s="64"/>
      <c r="GXF93" s="64"/>
      <c r="GXG93" s="64"/>
      <c r="GXH93" s="64"/>
      <c r="GXI93" s="64"/>
      <c r="GXJ93" s="64"/>
      <c r="GXK93" s="64"/>
      <c r="GXL93" s="64"/>
      <c r="GXM93" s="64"/>
      <c r="GXN93" s="64"/>
      <c r="GXO93" s="64"/>
      <c r="GXP93" s="64"/>
      <c r="GXQ93" s="64"/>
      <c r="GXR93" s="64"/>
      <c r="GXS93" s="64"/>
      <c r="GXT93" s="64"/>
      <c r="GXU93" s="64"/>
      <c r="GXV93" s="64"/>
      <c r="GXW93" s="64"/>
      <c r="GXX93" s="64"/>
      <c r="GXY93" s="64"/>
      <c r="GXZ93" s="64"/>
      <c r="GYA93" s="64"/>
      <c r="GYB93" s="64"/>
      <c r="GYC93" s="64"/>
      <c r="GYD93" s="64"/>
      <c r="GYE93" s="64"/>
      <c r="GYF93" s="64"/>
      <c r="GYG93" s="64"/>
      <c r="GYH93" s="64"/>
      <c r="GYI93" s="64"/>
      <c r="GYJ93" s="64"/>
      <c r="GYK93" s="64"/>
      <c r="GYL93" s="64"/>
      <c r="GYM93" s="64"/>
      <c r="GYN93" s="64"/>
      <c r="GYO93" s="64"/>
      <c r="GYP93" s="64"/>
      <c r="GYQ93" s="64"/>
      <c r="GYR93" s="64"/>
      <c r="GYS93" s="64"/>
      <c r="GYT93" s="64"/>
      <c r="GYU93" s="64"/>
      <c r="GYV93" s="64"/>
      <c r="GYW93" s="64"/>
      <c r="GYX93" s="64"/>
      <c r="GYY93" s="64"/>
      <c r="GYZ93" s="64"/>
      <c r="GZA93" s="64"/>
      <c r="GZB93" s="64"/>
      <c r="GZC93" s="64"/>
      <c r="GZD93" s="64"/>
      <c r="GZE93" s="64"/>
      <c r="GZF93" s="64"/>
      <c r="GZG93" s="64"/>
      <c r="GZH93" s="64"/>
      <c r="GZI93" s="64"/>
      <c r="GZJ93" s="64"/>
      <c r="GZK93" s="64"/>
      <c r="GZL93" s="64"/>
      <c r="GZM93" s="64"/>
      <c r="GZN93" s="64"/>
      <c r="GZO93" s="64"/>
      <c r="GZP93" s="64"/>
      <c r="GZQ93" s="64"/>
      <c r="GZR93" s="64"/>
      <c r="GZS93" s="64"/>
      <c r="GZT93" s="64"/>
      <c r="GZU93" s="64"/>
      <c r="GZV93" s="64"/>
      <c r="GZW93" s="64"/>
      <c r="GZX93" s="64"/>
      <c r="GZY93" s="64"/>
      <c r="GZZ93" s="64"/>
      <c r="HAA93" s="64"/>
      <c r="HAB93" s="64"/>
      <c r="HAC93" s="64"/>
      <c r="HAD93" s="64"/>
      <c r="HAE93" s="64"/>
      <c r="HAF93" s="64"/>
      <c r="HAG93" s="64"/>
      <c r="HAH93" s="64"/>
      <c r="HAI93" s="64"/>
      <c r="HAJ93" s="64"/>
      <c r="HAK93" s="64"/>
      <c r="HAL93" s="64"/>
      <c r="HAM93" s="64"/>
      <c r="HAN93" s="64"/>
      <c r="HAO93" s="64"/>
      <c r="HAP93" s="64"/>
      <c r="HAQ93" s="64"/>
      <c r="HAR93" s="64"/>
      <c r="HAS93" s="64"/>
      <c r="HAT93" s="64"/>
      <c r="HAU93" s="64"/>
      <c r="HAV93" s="64"/>
      <c r="HAW93" s="64"/>
      <c r="HAX93" s="64"/>
      <c r="HAY93" s="64"/>
      <c r="HAZ93" s="64"/>
      <c r="HBA93" s="64"/>
      <c r="HBB93" s="64"/>
      <c r="HBC93" s="64"/>
      <c r="HBD93" s="64"/>
      <c r="HBE93" s="64"/>
      <c r="HBF93" s="64"/>
      <c r="HBG93" s="64"/>
      <c r="HBH93" s="64"/>
      <c r="HBI93" s="64"/>
      <c r="HBJ93" s="64"/>
      <c r="HBK93" s="64"/>
      <c r="HBL93" s="64"/>
      <c r="HBM93" s="64"/>
      <c r="HBN93" s="64"/>
      <c r="HBO93" s="64"/>
      <c r="HBP93" s="64"/>
      <c r="HBQ93" s="64"/>
      <c r="HBR93" s="64"/>
      <c r="HBS93" s="64"/>
      <c r="HBT93" s="64"/>
      <c r="HBU93" s="64"/>
      <c r="HBV93" s="64"/>
      <c r="HBW93" s="64"/>
      <c r="HBX93" s="64"/>
      <c r="HBY93" s="64"/>
      <c r="HBZ93" s="64"/>
      <c r="HCA93" s="64"/>
      <c r="HCB93" s="64"/>
      <c r="HCC93" s="64"/>
      <c r="HCD93" s="64"/>
      <c r="HCE93" s="64"/>
      <c r="HCF93" s="64"/>
      <c r="HCG93" s="64"/>
      <c r="HCH93" s="64"/>
      <c r="HCI93" s="64"/>
      <c r="HCJ93" s="64"/>
      <c r="HCK93" s="64"/>
      <c r="HCL93" s="64"/>
      <c r="HCM93" s="64"/>
      <c r="HCN93" s="64"/>
      <c r="HCO93" s="64"/>
      <c r="HCP93" s="64"/>
      <c r="HCQ93" s="64"/>
      <c r="HCR93" s="64"/>
      <c r="HCS93" s="64"/>
      <c r="HCT93" s="64"/>
      <c r="HCU93" s="64"/>
      <c r="HCV93" s="64"/>
      <c r="HCW93" s="64"/>
      <c r="HCX93" s="64"/>
      <c r="HCY93" s="64"/>
      <c r="HCZ93" s="64"/>
      <c r="HDA93" s="64"/>
      <c r="HDB93" s="64"/>
      <c r="HDC93" s="64"/>
      <c r="HDD93" s="64"/>
      <c r="HDE93" s="64"/>
      <c r="HDF93" s="64"/>
      <c r="HDG93" s="64"/>
      <c r="HDH93" s="64"/>
      <c r="HDI93" s="64"/>
      <c r="HDJ93" s="64"/>
      <c r="HDK93" s="64"/>
      <c r="HDL93" s="64"/>
      <c r="HDM93" s="64"/>
      <c r="HDN93" s="64"/>
      <c r="HDO93" s="64"/>
      <c r="HDP93" s="64"/>
      <c r="HDQ93" s="64"/>
      <c r="HDR93" s="64"/>
      <c r="HDS93" s="64"/>
      <c r="HDT93" s="64"/>
      <c r="HDU93" s="64"/>
      <c r="HDV93" s="64"/>
      <c r="HDW93" s="64"/>
      <c r="HDX93" s="64"/>
      <c r="HDY93" s="64"/>
      <c r="HDZ93" s="64"/>
      <c r="HEA93" s="64"/>
      <c r="HEB93" s="64"/>
      <c r="HEC93" s="64"/>
      <c r="HED93" s="64"/>
      <c r="HEE93" s="64"/>
      <c r="HEF93" s="64"/>
      <c r="HEG93" s="64"/>
      <c r="HEH93" s="64"/>
      <c r="HEI93" s="64"/>
      <c r="HEJ93" s="64"/>
      <c r="HEK93" s="64"/>
      <c r="HEL93" s="64"/>
      <c r="HEM93" s="64"/>
      <c r="HEN93" s="64"/>
      <c r="HEO93" s="64"/>
      <c r="HEP93" s="64"/>
      <c r="HEQ93" s="64"/>
      <c r="HER93" s="64"/>
      <c r="HES93" s="64"/>
      <c r="HET93" s="64"/>
      <c r="HEU93" s="64"/>
      <c r="HEV93" s="64"/>
      <c r="HEW93" s="64"/>
      <c r="HEX93" s="64"/>
      <c r="HEY93" s="64"/>
      <c r="HEZ93" s="64"/>
      <c r="HFA93" s="64"/>
      <c r="HFB93" s="64"/>
      <c r="HFC93" s="64"/>
      <c r="HFD93" s="64"/>
      <c r="HFE93" s="64"/>
      <c r="HFF93" s="64"/>
      <c r="HFG93" s="64"/>
      <c r="HFH93" s="64"/>
      <c r="HFI93" s="64"/>
      <c r="HFJ93" s="64"/>
      <c r="HFK93" s="64"/>
      <c r="HFL93" s="64"/>
      <c r="HFM93" s="64"/>
      <c r="HFN93" s="64"/>
      <c r="HFO93" s="64"/>
      <c r="HFP93" s="64"/>
      <c r="HFQ93" s="64"/>
      <c r="HFR93" s="64"/>
      <c r="HFS93" s="64"/>
      <c r="HFT93" s="64"/>
      <c r="HFU93" s="64"/>
      <c r="HFV93" s="64"/>
      <c r="HFW93" s="64"/>
      <c r="HFX93" s="64"/>
      <c r="HFY93" s="64"/>
      <c r="HFZ93" s="64"/>
      <c r="HGA93" s="64"/>
      <c r="HGB93" s="64"/>
      <c r="HGC93" s="64"/>
      <c r="HGD93" s="64"/>
      <c r="HGE93" s="64"/>
      <c r="HGF93" s="64"/>
      <c r="HGG93" s="64"/>
      <c r="HGH93" s="64"/>
      <c r="HGI93" s="64"/>
      <c r="HGJ93" s="64"/>
      <c r="HGK93" s="64"/>
      <c r="HGL93" s="64"/>
      <c r="HGM93" s="64"/>
      <c r="HGN93" s="64"/>
      <c r="HGO93" s="64"/>
      <c r="HGP93" s="64"/>
      <c r="HGQ93" s="64"/>
      <c r="HGR93" s="64"/>
      <c r="HGS93" s="64"/>
      <c r="HGT93" s="64"/>
      <c r="HGU93" s="64"/>
      <c r="HGV93" s="64"/>
      <c r="HGW93" s="64"/>
      <c r="HGX93" s="64"/>
      <c r="HGY93" s="64"/>
      <c r="HGZ93" s="64"/>
      <c r="HHA93" s="64"/>
      <c r="HHB93" s="64"/>
      <c r="HHC93" s="64"/>
      <c r="HHD93" s="64"/>
      <c r="HHE93" s="64"/>
      <c r="HHF93" s="64"/>
      <c r="HHG93" s="64"/>
      <c r="HHH93" s="64"/>
      <c r="HHI93" s="64"/>
      <c r="HHJ93" s="64"/>
      <c r="HHK93" s="64"/>
      <c r="HHL93" s="64"/>
      <c r="HHM93" s="64"/>
      <c r="HHN93" s="64"/>
      <c r="HHO93" s="64"/>
      <c r="HHP93" s="64"/>
      <c r="HHQ93" s="64"/>
      <c r="HHR93" s="64"/>
      <c r="HHS93" s="64"/>
      <c r="HHT93" s="64"/>
      <c r="HHU93" s="64"/>
      <c r="HHV93" s="64"/>
      <c r="HHW93" s="64"/>
      <c r="HHX93" s="64"/>
      <c r="HHY93" s="64"/>
      <c r="HHZ93" s="64"/>
      <c r="HIA93" s="64"/>
      <c r="HIB93" s="64"/>
      <c r="HIC93" s="64"/>
      <c r="HID93" s="64"/>
      <c r="HIE93" s="64"/>
      <c r="HIF93" s="64"/>
      <c r="HIG93" s="64"/>
      <c r="HIH93" s="64"/>
      <c r="HII93" s="64"/>
      <c r="HIJ93" s="64"/>
      <c r="HIK93" s="64"/>
      <c r="HIL93" s="64"/>
      <c r="HIM93" s="64"/>
      <c r="HIN93" s="64"/>
      <c r="HIO93" s="64"/>
      <c r="HIP93" s="64"/>
      <c r="HIQ93" s="64"/>
      <c r="HIR93" s="64"/>
      <c r="HIS93" s="64"/>
      <c r="HIT93" s="64"/>
      <c r="HIU93" s="64"/>
      <c r="HIV93" s="64"/>
      <c r="HIW93" s="64"/>
      <c r="HIX93" s="64"/>
      <c r="HIY93" s="64"/>
      <c r="HIZ93" s="64"/>
      <c r="HJA93" s="64"/>
      <c r="HJB93" s="64"/>
      <c r="HJC93" s="64"/>
      <c r="HJD93" s="64"/>
      <c r="HJE93" s="64"/>
      <c r="HJF93" s="64"/>
      <c r="HJG93" s="64"/>
      <c r="HJH93" s="64"/>
      <c r="HJI93" s="64"/>
      <c r="HJJ93" s="64"/>
      <c r="HJK93" s="64"/>
      <c r="HJL93" s="64"/>
      <c r="HJM93" s="64"/>
      <c r="HJN93" s="64"/>
      <c r="HJO93" s="64"/>
      <c r="HJP93" s="64"/>
      <c r="HJQ93" s="64"/>
      <c r="HJR93" s="64"/>
      <c r="HJS93" s="64"/>
      <c r="HJT93" s="64"/>
      <c r="HJU93" s="64"/>
      <c r="HJV93" s="64"/>
      <c r="HJW93" s="64"/>
      <c r="HJX93" s="64"/>
      <c r="HJY93" s="64"/>
      <c r="HJZ93" s="64"/>
      <c r="HKA93" s="64"/>
      <c r="HKB93" s="64"/>
      <c r="HKC93" s="64"/>
      <c r="HKD93" s="64"/>
      <c r="HKE93" s="64"/>
      <c r="HKF93" s="64"/>
      <c r="HKG93" s="64"/>
      <c r="HKH93" s="64"/>
      <c r="HKI93" s="64"/>
      <c r="HKJ93" s="64"/>
      <c r="HKK93" s="64"/>
      <c r="HKL93" s="64"/>
      <c r="HKM93" s="64"/>
      <c r="HKN93" s="64"/>
      <c r="HKO93" s="64"/>
      <c r="HKP93" s="64"/>
      <c r="HKQ93" s="64"/>
      <c r="HKR93" s="64"/>
      <c r="HKS93" s="64"/>
      <c r="HKT93" s="64"/>
      <c r="HKU93" s="64"/>
      <c r="HKV93" s="64"/>
      <c r="HKW93" s="64"/>
      <c r="HKX93" s="64"/>
      <c r="HKY93" s="64"/>
      <c r="HKZ93" s="64"/>
      <c r="HLA93" s="64"/>
      <c r="HLB93" s="64"/>
      <c r="HLC93" s="64"/>
      <c r="HLD93" s="64"/>
      <c r="HLE93" s="64"/>
      <c r="HLF93" s="64"/>
      <c r="HLG93" s="64"/>
      <c r="HLH93" s="64"/>
      <c r="HLI93" s="64"/>
      <c r="HLJ93" s="64"/>
      <c r="HLK93" s="64"/>
      <c r="HLL93" s="64"/>
      <c r="HLM93" s="64"/>
      <c r="HLN93" s="64"/>
      <c r="HLO93" s="64"/>
      <c r="HLP93" s="64"/>
      <c r="HLQ93" s="64"/>
      <c r="HLR93" s="64"/>
      <c r="HLS93" s="64"/>
      <c r="HLT93" s="64"/>
      <c r="HLU93" s="64"/>
      <c r="HLV93" s="64"/>
      <c r="HLW93" s="64"/>
      <c r="HLX93" s="64"/>
      <c r="HLY93" s="64"/>
      <c r="HLZ93" s="64"/>
      <c r="HMA93" s="64"/>
      <c r="HMB93" s="64"/>
      <c r="HMC93" s="64"/>
      <c r="HMD93" s="64"/>
      <c r="HME93" s="64"/>
      <c r="HMF93" s="64"/>
      <c r="HMG93" s="64"/>
      <c r="HMH93" s="64"/>
      <c r="HMI93" s="64"/>
      <c r="HMJ93" s="64"/>
      <c r="HMK93" s="64"/>
      <c r="HML93" s="64"/>
      <c r="HMM93" s="64"/>
      <c r="HMN93" s="64"/>
      <c r="HMO93" s="64"/>
      <c r="HMP93" s="64"/>
      <c r="HMQ93" s="64"/>
      <c r="HMR93" s="64"/>
      <c r="HMS93" s="64"/>
      <c r="HMT93" s="64"/>
      <c r="HMU93" s="64"/>
      <c r="HMV93" s="64"/>
      <c r="HMW93" s="64"/>
      <c r="HMX93" s="64"/>
      <c r="HMY93" s="64"/>
      <c r="HMZ93" s="64"/>
      <c r="HNA93" s="64"/>
      <c r="HNB93" s="64"/>
      <c r="HNC93" s="64"/>
      <c r="HND93" s="64"/>
      <c r="HNE93" s="64"/>
      <c r="HNF93" s="64"/>
      <c r="HNG93" s="64"/>
      <c r="HNH93" s="64"/>
      <c r="HNI93" s="64"/>
      <c r="HNJ93" s="64"/>
      <c r="HNK93" s="64"/>
      <c r="HNL93" s="64"/>
      <c r="HNM93" s="64"/>
      <c r="HNN93" s="64"/>
      <c r="HNO93" s="64"/>
      <c r="HNP93" s="64"/>
      <c r="HNQ93" s="64"/>
      <c r="HNR93" s="64"/>
      <c r="HNS93" s="64"/>
      <c r="HNT93" s="64"/>
      <c r="HNU93" s="64"/>
      <c r="HNV93" s="64"/>
      <c r="HNW93" s="64"/>
      <c r="HNX93" s="64"/>
      <c r="HNY93" s="64"/>
      <c r="HNZ93" s="64"/>
      <c r="HOA93" s="64"/>
      <c r="HOB93" s="64"/>
      <c r="HOC93" s="64"/>
      <c r="HOD93" s="64"/>
      <c r="HOE93" s="64"/>
      <c r="HOF93" s="64"/>
      <c r="HOG93" s="64"/>
      <c r="HOH93" s="64"/>
      <c r="HOI93" s="64"/>
      <c r="HOJ93" s="64"/>
      <c r="HOK93" s="64"/>
      <c r="HOL93" s="64"/>
      <c r="HOM93" s="64"/>
      <c r="HON93" s="64"/>
      <c r="HOO93" s="64"/>
      <c r="HOP93" s="64"/>
      <c r="HOQ93" s="64"/>
      <c r="HOR93" s="64"/>
      <c r="HOS93" s="64"/>
      <c r="HOT93" s="64"/>
      <c r="HOU93" s="64"/>
      <c r="HOV93" s="64"/>
      <c r="HOW93" s="64"/>
      <c r="HOX93" s="64"/>
      <c r="HOY93" s="64"/>
      <c r="HOZ93" s="64"/>
      <c r="HPA93" s="64"/>
      <c r="HPB93" s="64"/>
      <c r="HPC93" s="64"/>
      <c r="HPD93" s="64"/>
      <c r="HPE93" s="64"/>
      <c r="HPF93" s="64"/>
      <c r="HPG93" s="64"/>
      <c r="HPH93" s="64"/>
      <c r="HPI93" s="64"/>
      <c r="HPJ93" s="64"/>
      <c r="HPK93" s="64"/>
      <c r="HPL93" s="64"/>
      <c r="HPM93" s="64"/>
      <c r="HPN93" s="64"/>
      <c r="HPO93" s="64"/>
      <c r="HPP93" s="64"/>
      <c r="HPQ93" s="64"/>
      <c r="HPR93" s="64"/>
      <c r="HPS93" s="64"/>
      <c r="HPT93" s="64"/>
      <c r="HPU93" s="64"/>
      <c r="HPV93" s="64"/>
      <c r="HPW93" s="64"/>
      <c r="HPX93" s="64"/>
      <c r="HPY93" s="64"/>
      <c r="HPZ93" s="64"/>
      <c r="HQA93" s="64"/>
      <c r="HQB93" s="64"/>
      <c r="HQC93" s="64"/>
      <c r="HQD93" s="64"/>
      <c r="HQE93" s="64"/>
      <c r="HQF93" s="64"/>
      <c r="HQG93" s="64"/>
      <c r="HQH93" s="64"/>
      <c r="HQI93" s="64"/>
      <c r="HQJ93" s="64"/>
      <c r="HQK93" s="64"/>
      <c r="HQL93" s="64"/>
      <c r="HQM93" s="64"/>
      <c r="HQN93" s="64"/>
      <c r="HQO93" s="64"/>
      <c r="HQP93" s="64"/>
      <c r="HQQ93" s="64"/>
      <c r="HQR93" s="64"/>
      <c r="HQS93" s="64"/>
      <c r="HQT93" s="64"/>
      <c r="HQU93" s="64"/>
      <c r="HQV93" s="64"/>
      <c r="HQW93" s="64"/>
      <c r="HQX93" s="64"/>
      <c r="HQY93" s="64"/>
      <c r="HQZ93" s="64"/>
      <c r="HRA93" s="64"/>
      <c r="HRB93" s="64"/>
      <c r="HRC93" s="64"/>
      <c r="HRD93" s="64"/>
      <c r="HRE93" s="64"/>
      <c r="HRF93" s="64"/>
      <c r="HRG93" s="64"/>
      <c r="HRH93" s="64"/>
      <c r="HRI93" s="64"/>
      <c r="HRJ93" s="64"/>
      <c r="HRK93" s="64"/>
      <c r="HRL93" s="64"/>
      <c r="HRM93" s="64"/>
      <c r="HRN93" s="64"/>
      <c r="HRO93" s="64"/>
      <c r="HRP93" s="64"/>
      <c r="HRQ93" s="64"/>
      <c r="HRR93" s="64"/>
      <c r="HRS93" s="64"/>
      <c r="HRT93" s="64"/>
      <c r="HRU93" s="64"/>
      <c r="HRV93" s="64"/>
      <c r="HRW93" s="64"/>
      <c r="HRX93" s="64"/>
      <c r="HRY93" s="64"/>
      <c r="HRZ93" s="64"/>
      <c r="HSA93" s="64"/>
      <c r="HSB93" s="64"/>
      <c r="HSC93" s="64"/>
      <c r="HSD93" s="64"/>
      <c r="HSE93" s="64"/>
      <c r="HSF93" s="64"/>
      <c r="HSG93" s="64"/>
      <c r="HSH93" s="64"/>
      <c r="HSI93" s="64"/>
      <c r="HSJ93" s="64"/>
      <c r="HSK93" s="64"/>
      <c r="HSL93" s="64"/>
      <c r="HSM93" s="64"/>
      <c r="HSN93" s="64"/>
      <c r="HSO93" s="64"/>
      <c r="HSP93" s="64"/>
      <c r="HSQ93" s="64"/>
      <c r="HSR93" s="64"/>
      <c r="HSS93" s="64"/>
      <c r="HST93" s="64"/>
      <c r="HSU93" s="64"/>
      <c r="HSV93" s="64"/>
      <c r="HSW93" s="64"/>
      <c r="HSX93" s="64"/>
      <c r="HSY93" s="64"/>
      <c r="HSZ93" s="64"/>
      <c r="HTA93" s="64"/>
      <c r="HTB93" s="64"/>
      <c r="HTC93" s="64"/>
      <c r="HTD93" s="64"/>
      <c r="HTE93" s="64"/>
      <c r="HTF93" s="64"/>
      <c r="HTG93" s="64"/>
      <c r="HTH93" s="64"/>
      <c r="HTI93" s="64"/>
      <c r="HTJ93" s="64"/>
      <c r="HTK93" s="64"/>
      <c r="HTL93" s="64"/>
      <c r="HTM93" s="64"/>
      <c r="HTN93" s="64"/>
      <c r="HTO93" s="64"/>
      <c r="HTP93" s="64"/>
      <c r="HTQ93" s="64"/>
      <c r="HTR93" s="64"/>
      <c r="HTS93" s="64"/>
      <c r="HTT93" s="64"/>
      <c r="HTU93" s="64"/>
      <c r="HTV93" s="64"/>
      <c r="HTW93" s="64"/>
      <c r="HTX93" s="64"/>
      <c r="HTY93" s="64"/>
      <c r="HTZ93" s="64"/>
      <c r="HUA93" s="64"/>
      <c r="HUB93" s="64"/>
      <c r="HUC93" s="64"/>
      <c r="HUD93" s="64"/>
      <c r="HUE93" s="64"/>
      <c r="HUF93" s="64"/>
      <c r="HUG93" s="64"/>
      <c r="HUH93" s="64"/>
      <c r="HUI93" s="64"/>
      <c r="HUJ93" s="64"/>
      <c r="HUK93" s="64"/>
      <c r="HUL93" s="64"/>
      <c r="HUM93" s="64"/>
      <c r="HUN93" s="64"/>
      <c r="HUO93" s="64"/>
      <c r="HUP93" s="64"/>
      <c r="HUQ93" s="64"/>
      <c r="HUR93" s="64"/>
      <c r="HUS93" s="64"/>
      <c r="HUT93" s="64"/>
      <c r="HUU93" s="64"/>
      <c r="HUV93" s="64"/>
      <c r="HUW93" s="64"/>
      <c r="HUX93" s="64"/>
      <c r="HUY93" s="64"/>
      <c r="HUZ93" s="64"/>
      <c r="HVA93" s="64"/>
      <c r="HVB93" s="64"/>
      <c r="HVC93" s="64"/>
      <c r="HVD93" s="64"/>
      <c r="HVE93" s="64"/>
      <c r="HVF93" s="64"/>
      <c r="HVG93" s="64"/>
      <c r="HVH93" s="64"/>
      <c r="HVI93" s="64"/>
      <c r="HVJ93" s="64"/>
      <c r="HVK93" s="64"/>
      <c r="HVL93" s="64"/>
      <c r="HVM93" s="64"/>
      <c r="HVN93" s="64"/>
      <c r="HVO93" s="64"/>
      <c r="HVP93" s="64"/>
      <c r="HVQ93" s="64"/>
      <c r="HVR93" s="64"/>
      <c r="HVS93" s="64"/>
      <c r="HVT93" s="64"/>
      <c r="HVU93" s="64"/>
      <c r="HVV93" s="64"/>
      <c r="HVW93" s="64"/>
      <c r="HVX93" s="64"/>
      <c r="HVY93" s="64"/>
      <c r="HVZ93" s="64"/>
      <c r="HWA93" s="64"/>
      <c r="HWB93" s="64"/>
      <c r="HWC93" s="64"/>
      <c r="HWD93" s="64"/>
      <c r="HWE93" s="64"/>
      <c r="HWF93" s="64"/>
      <c r="HWG93" s="64"/>
      <c r="HWH93" s="64"/>
      <c r="HWI93" s="64"/>
      <c r="HWJ93" s="64"/>
      <c r="HWK93" s="64"/>
      <c r="HWL93" s="64"/>
      <c r="HWM93" s="64"/>
      <c r="HWN93" s="64"/>
      <c r="HWO93" s="64"/>
      <c r="HWP93" s="64"/>
      <c r="HWQ93" s="64"/>
      <c r="HWR93" s="64"/>
      <c r="HWS93" s="64"/>
      <c r="HWT93" s="64"/>
      <c r="HWU93" s="64"/>
      <c r="HWV93" s="64"/>
      <c r="HWW93" s="64"/>
      <c r="HWX93" s="64"/>
      <c r="HWY93" s="64"/>
      <c r="HWZ93" s="64"/>
      <c r="HXA93" s="64"/>
      <c r="HXB93" s="64"/>
      <c r="HXC93" s="64"/>
      <c r="HXD93" s="64"/>
      <c r="HXE93" s="64"/>
      <c r="HXF93" s="64"/>
      <c r="HXG93" s="64"/>
      <c r="HXH93" s="64"/>
      <c r="HXI93" s="64"/>
      <c r="HXJ93" s="64"/>
      <c r="HXK93" s="64"/>
      <c r="HXL93" s="64"/>
      <c r="HXM93" s="64"/>
      <c r="HXN93" s="64"/>
      <c r="HXO93" s="64"/>
      <c r="HXP93" s="64"/>
      <c r="HXQ93" s="64"/>
      <c r="HXR93" s="64"/>
      <c r="HXS93" s="64"/>
      <c r="HXT93" s="64"/>
      <c r="HXU93" s="64"/>
      <c r="HXV93" s="64"/>
      <c r="HXW93" s="64"/>
      <c r="HXX93" s="64"/>
      <c r="HXY93" s="64"/>
      <c r="HXZ93" s="64"/>
      <c r="HYA93" s="64"/>
      <c r="HYB93" s="64"/>
      <c r="HYC93" s="64"/>
      <c r="HYD93" s="64"/>
      <c r="HYE93" s="64"/>
      <c r="HYF93" s="64"/>
      <c r="HYG93" s="64"/>
      <c r="HYH93" s="64"/>
      <c r="HYI93" s="64"/>
      <c r="HYJ93" s="64"/>
      <c r="HYK93" s="64"/>
      <c r="HYL93" s="64"/>
      <c r="HYM93" s="64"/>
      <c r="HYN93" s="64"/>
      <c r="HYO93" s="64"/>
      <c r="HYP93" s="64"/>
      <c r="HYQ93" s="64"/>
      <c r="HYR93" s="64"/>
      <c r="HYS93" s="64"/>
      <c r="HYT93" s="64"/>
      <c r="HYU93" s="64"/>
      <c r="HYV93" s="64"/>
      <c r="HYW93" s="64"/>
      <c r="HYX93" s="64"/>
      <c r="HYY93" s="64"/>
      <c r="HYZ93" s="64"/>
      <c r="HZA93" s="64"/>
      <c r="HZB93" s="64"/>
      <c r="HZC93" s="64"/>
      <c r="HZD93" s="64"/>
      <c r="HZE93" s="64"/>
      <c r="HZF93" s="64"/>
      <c r="HZG93" s="64"/>
      <c r="HZH93" s="64"/>
      <c r="HZI93" s="64"/>
      <c r="HZJ93" s="64"/>
      <c r="HZK93" s="64"/>
      <c r="HZL93" s="64"/>
      <c r="HZM93" s="64"/>
      <c r="HZN93" s="64"/>
      <c r="HZO93" s="64"/>
      <c r="HZP93" s="64"/>
      <c r="HZQ93" s="64"/>
      <c r="HZR93" s="64"/>
      <c r="HZS93" s="64"/>
      <c r="HZT93" s="64"/>
      <c r="HZU93" s="64"/>
      <c r="HZV93" s="64"/>
      <c r="HZW93" s="64"/>
      <c r="HZX93" s="64"/>
      <c r="HZY93" s="64"/>
      <c r="HZZ93" s="64"/>
      <c r="IAA93" s="64"/>
      <c r="IAB93" s="64"/>
      <c r="IAC93" s="64"/>
      <c r="IAD93" s="64"/>
      <c r="IAE93" s="64"/>
      <c r="IAF93" s="64"/>
      <c r="IAG93" s="64"/>
      <c r="IAH93" s="64"/>
      <c r="IAI93" s="64"/>
      <c r="IAJ93" s="64"/>
      <c r="IAK93" s="64"/>
      <c r="IAL93" s="64"/>
      <c r="IAM93" s="64"/>
      <c r="IAN93" s="64"/>
      <c r="IAO93" s="64"/>
      <c r="IAP93" s="64"/>
      <c r="IAQ93" s="64"/>
      <c r="IAR93" s="64"/>
      <c r="IAS93" s="64"/>
      <c r="IAT93" s="64"/>
      <c r="IAU93" s="64"/>
      <c r="IAV93" s="64"/>
      <c r="IAW93" s="64"/>
      <c r="IAX93" s="64"/>
      <c r="IAY93" s="64"/>
      <c r="IAZ93" s="64"/>
      <c r="IBA93" s="64"/>
      <c r="IBB93" s="64"/>
      <c r="IBC93" s="64"/>
      <c r="IBD93" s="64"/>
      <c r="IBE93" s="64"/>
      <c r="IBF93" s="64"/>
      <c r="IBG93" s="64"/>
      <c r="IBH93" s="64"/>
      <c r="IBI93" s="64"/>
      <c r="IBJ93" s="64"/>
      <c r="IBK93" s="64"/>
      <c r="IBL93" s="64"/>
      <c r="IBM93" s="64"/>
      <c r="IBN93" s="64"/>
      <c r="IBO93" s="64"/>
      <c r="IBP93" s="64"/>
      <c r="IBQ93" s="64"/>
      <c r="IBR93" s="64"/>
      <c r="IBS93" s="64"/>
      <c r="IBT93" s="64"/>
      <c r="IBU93" s="64"/>
      <c r="IBV93" s="64"/>
      <c r="IBW93" s="64"/>
      <c r="IBX93" s="64"/>
      <c r="IBY93" s="64"/>
      <c r="IBZ93" s="64"/>
      <c r="ICA93" s="64"/>
      <c r="ICB93" s="64"/>
      <c r="ICC93" s="64"/>
      <c r="ICD93" s="64"/>
      <c r="ICE93" s="64"/>
      <c r="ICF93" s="64"/>
      <c r="ICG93" s="64"/>
      <c r="ICH93" s="64"/>
      <c r="ICI93" s="64"/>
      <c r="ICJ93" s="64"/>
      <c r="ICK93" s="64"/>
      <c r="ICL93" s="64"/>
      <c r="ICM93" s="64"/>
      <c r="ICN93" s="64"/>
      <c r="ICO93" s="64"/>
      <c r="ICP93" s="64"/>
      <c r="ICQ93" s="64"/>
      <c r="ICR93" s="64"/>
      <c r="ICS93" s="64"/>
      <c r="ICT93" s="64"/>
      <c r="ICU93" s="64"/>
      <c r="ICV93" s="64"/>
      <c r="ICW93" s="64"/>
      <c r="ICX93" s="64"/>
      <c r="ICY93" s="64"/>
      <c r="ICZ93" s="64"/>
      <c r="IDA93" s="64"/>
      <c r="IDB93" s="64"/>
      <c r="IDC93" s="64"/>
      <c r="IDD93" s="64"/>
      <c r="IDE93" s="64"/>
      <c r="IDF93" s="64"/>
      <c r="IDG93" s="64"/>
      <c r="IDH93" s="64"/>
      <c r="IDI93" s="64"/>
      <c r="IDJ93" s="64"/>
      <c r="IDK93" s="64"/>
      <c r="IDL93" s="64"/>
      <c r="IDM93" s="64"/>
      <c r="IDN93" s="64"/>
      <c r="IDO93" s="64"/>
      <c r="IDP93" s="64"/>
      <c r="IDQ93" s="64"/>
      <c r="IDR93" s="64"/>
      <c r="IDS93" s="64"/>
      <c r="IDT93" s="64"/>
      <c r="IDU93" s="64"/>
      <c r="IDV93" s="64"/>
      <c r="IDW93" s="64"/>
      <c r="IDX93" s="64"/>
      <c r="IDY93" s="64"/>
      <c r="IDZ93" s="64"/>
      <c r="IEA93" s="64"/>
      <c r="IEB93" s="64"/>
      <c r="IEC93" s="64"/>
      <c r="IED93" s="64"/>
      <c r="IEE93" s="64"/>
      <c r="IEF93" s="64"/>
      <c r="IEG93" s="64"/>
      <c r="IEH93" s="64"/>
      <c r="IEI93" s="64"/>
      <c r="IEJ93" s="64"/>
      <c r="IEK93" s="64"/>
      <c r="IEL93" s="64"/>
      <c r="IEM93" s="64"/>
      <c r="IEN93" s="64"/>
      <c r="IEO93" s="64"/>
      <c r="IEP93" s="64"/>
      <c r="IEQ93" s="64"/>
      <c r="IER93" s="64"/>
      <c r="IES93" s="64"/>
      <c r="IET93" s="64"/>
      <c r="IEU93" s="64"/>
      <c r="IEV93" s="64"/>
      <c r="IEW93" s="64"/>
      <c r="IEX93" s="64"/>
      <c r="IEY93" s="64"/>
      <c r="IEZ93" s="64"/>
      <c r="IFA93" s="64"/>
      <c r="IFB93" s="64"/>
      <c r="IFC93" s="64"/>
      <c r="IFD93" s="64"/>
      <c r="IFE93" s="64"/>
      <c r="IFF93" s="64"/>
      <c r="IFG93" s="64"/>
      <c r="IFH93" s="64"/>
      <c r="IFI93" s="64"/>
      <c r="IFJ93" s="64"/>
      <c r="IFK93" s="64"/>
      <c r="IFL93" s="64"/>
      <c r="IFM93" s="64"/>
      <c r="IFN93" s="64"/>
      <c r="IFO93" s="64"/>
      <c r="IFP93" s="64"/>
      <c r="IFQ93" s="64"/>
      <c r="IFR93" s="64"/>
      <c r="IFS93" s="64"/>
      <c r="IFT93" s="64"/>
      <c r="IFU93" s="64"/>
      <c r="IFV93" s="64"/>
      <c r="IFW93" s="64"/>
      <c r="IFX93" s="64"/>
      <c r="IFY93" s="64"/>
      <c r="IFZ93" s="64"/>
      <c r="IGA93" s="64"/>
      <c r="IGB93" s="64"/>
      <c r="IGC93" s="64"/>
      <c r="IGD93" s="64"/>
      <c r="IGE93" s="64"/>
      <c r="IGF93" s="64"/>
      <c r="IGG93" s="64"/>
      <c r="IGH93" s="64"/>
      <c r="IGI93" s="64"/>
      <c r="IGJ93" s="64"/>
      <c r="IGK93" s="64"/>
      <c r="IGL93" s="64"/>
      <c r="IGM93" s="64"/>
      <c r="IGN93" s="64"/>
      <c r="IGO93" s="64"/>
      <c r="IGP93" s="64"/>
      <c r="IGQ93" s="64"/>
      <c r="IGR93" s="64"/>
      <c r="IGS93" s="64"/>
      <c r="IGT93" s="64"/>
      <c r="IGU93" s="64"/>
      <c r="IGV93" s="64"/>
      <c r="IGW93" s="64"/>
      <c r="IGX93" s="64"/>
      <c r="IGY93" s="64"/>
      <c r="IGZ93" s="64"/>
      <c r="IHA93" s="64"/>
      <c r="IHB93" s="64"/>
      <c r="IHC93" s="64"/>
      <c r="IHD93" s="64"/>
      <c r="IHE93" s="64"/>
      <c r="IHF93" s="64"/>
      <c r="IHG93" s="64"/>
      <c r="IHH93" s="64"/>
      <c r="IHI93" s="64"/>
      <c r="IHJ93" s="64"/>
      <c r="IHK93" s="64"/>
      <c r="IHL93" s="64"/>
      <c r="IHM93" s="64"/>
      <c r="IHN93" s="64"/>
      <c r="IHO93" s="64"/>
      <c r="IHP93" s="64"/>
      <c r="IHQ93" s="64"/>
      <c r="IHR93" s="64"/>
      <c r="IHS93" s="64"/>
      <c r="IHT93" s="64"/>
      <c r="IHU93" s="64"/>
      <c r="IHV93" s="64"/>
      <c r="IHW93" s="64"/>
      <c r="IHX93" s="64"/>
      <c r="IHY93" s="64"/>
      <c r="IHZ93" s="64"/>
      <c r="IIA93" s="64"/>
      <c r="IIB93" s="64"/>
      <c r="IIC93" s="64"/>
      <c r="IID93" s="64"/>
      <c r="IIE93" s="64"/>
      <c r="IIF93" s="64"/>
      <c r="IIG93" s="64"/>
      <c r="IIH93" s="64"/>
      <c r="III93" s="64"/>
      <c r="IIJ93" s="64"/>
      <c r="IIK93" s="64"/>
      <c r="IIL93" s="64"/>
      <c r="IIM93" s="64"/>
      <c r="IIN93" s="64"/>
      <c r="IIO93" s="64"/>
      <c r="IIP93" s="64"/>
      <c r="IIQ93" s="64"/>
      <c r="IIR93" s="64"/>
      <c r="IIS93" s="64"/>
      <c r="IIT93" s="64"/>
      <c r="IIU93" s="64"/>
      <c r="IIV93" s="64"/>
      <c r="IIW93" s="64"/>
      <c r="IIX93" s="64"/>
      <c r="IIY93" s="64"/>
      <c r="IIZ93" s="64"/>
      <c r="IJA93" s="64"/>
      <c r="IJB93" s="64"/>
      <c r="IJC93" s="64"/>
      <c r="IJD93" s="64"/>
      <c r="IJE93" s="64"/>
      <c r="IJF93" s="64"/>
      <c r="IJG93" s="64"/>
      <c r="IJH93" s="64"/>
      <c r="IJI93" s="64"/>
      <c r="IJJ93" s="64"/>
      <c r="IJK93" s="64"/>
      <c r="IJL93" s="64"/>
      <c r="IJM93" s="64"/>
      <c r="IJN93" s="64"/>
      <c r="IJO93" s="64"/>
      <c r="IJP93" s="64"/>
      <c r="IJQ93" s="64"/>
      <c r="IJR93" s="64"/>
      <c r="IJS93" s="64"/>
      <c r="IJT93" s="64"/>
      <c r="IJU93" s="64"/>
      <c r="IJV93" s="64"/>
      <c r="IJW93" s="64"/>
      <c r="IJX93" s="64"/>
      <c r="IJY93" s="64"/>
      <c r="IJZ93" s="64"/>
      <c r="IKA93" s="64"/>
      <c r="IKB93" s="64"/>
      <c r="IKC93" s="64"/>
      <c r="IKD93" s="64"/>
      <c r="IKE93" s="64"/>
      <c r="IKF93" s="64"/>
      <c r="IKG93" s="64"/>
      <c r="IKH93" s="64"/>
      <c r="IKI93" s="64"/>
      <c r="IKJ93" s="64"/>
      <c r="IKK93" s="64"/>
      <c r="IKL93" s="64"/>
      <c r="IKM93" s="64"/>
      <c r="IKN93" s="64"/>
      <c r="IKO93" s="64"/>
      <c r="IKP93" s="64"/>
      <c r="IKQ93" s="64"/>
      <c r="IKR93" s="64"/>
      <c r="IKS93" s="64"/>
      <c r="IKT93" s="64"/>
      <c r="IKU93" s="64"/>
      <c r="IKV93" s="64"/>
      <c r="IKW93" s="64"/>
      <c r="IKX93" s="64"/>
      <c r="IKY93" s="64"/>
      <c r="IKZ93" s="64"/>
      <c r="ILA93" s="64"/>
      <c r="ILB93" s="64"/>
      <c r="ILC93" s="64"/>
      <c r="ILD93" s="64"/>
      <c r="ILE93" s="64"/>
      <c r="ILF93" s="64"/>
      <c r="ILG93" s="64"/>
      <c r="ILH93" s="64"/>
      <c r="ILI93" s="64"/>
      <c r="ILJ93" s="64"/>
      <c r="ILK93" s="64"/>
      <c r="ILL93" s="64"/>
      <c r="ILM93" s="64"/>
      <c r="ILN93" s="64"/>
      <c r="ILO93" s="64"/>
      <c r="ILP93" s="64"/>
      <c r="ILQ93" s="64"/>
      <c r="ILR93" s="64"/>
      <c r="ILS93" s="64"/>
      <c r="ILT93" s="64"/>
      <c r="ILU93" s="64"/>
      <c r="ILV93" s="64"/>
      <c r="ILW93" s="64"/>
      <c r="ILX93" s="64"/>
      <c r="ILY93" s="64"/>
      <c r="ILZ93" s="64"/>
      <c r="IMA93" s="64"/>
      <c r="IMB93" s="64"/>
      <c r="IMC93" s="64"/>
      <c r="IMD93" s="64"/>
      <c r="IME93" s="64"/>
      <c r="IMF93" s="64"/>
      <c r="IMG93" s="64"/>
      <c r="IMH93" s="64"/>
      <c r="IMI93" s="64"/>
      <c r="IMJ93" s="64"/>
      <c r="IMK93" s="64"/>
      <c r="IML93" s="64"/>
      <c r="IMM93" s="64"/>
      <c r="IMN93" s="64"/>
      <c r="IMO93" s="64"/>
      <c r="IMP93" s="64"/>
      <c r="IMQ93" s="64"/>
      <c r="IMR93" s="64"/>
      <c r="IMS93" s="64"/>
      <c r="IMT93" s="64"/>
      <c r="IMU93" s="64"/>
      <c r="IMV93" s="64"/>
      <c r="IMW93" s="64"/>
      <c r="IMX93" s="64"/>
      <c r="IMY93" s="64"/>
      <c r="IMZ93" s="64"/>
      <c r="INA93" s="64"/>
      <c r="INB93" s="64"/>
      <c r="INC93" s="64"/>
      <c r="IND93" s="64"/>
      <c r="INE93" s="64"/>
      <c r="INF93" s="64"/>
      <c r="ING93" s="64"/>
      <c r="INH93" s="64"/>
      <c r="INI93" s="64"/>
      <c r="INJ93" s="64"/>
      <c r="INK93" s="64"/>
      <c r="INL93" s="64"/>
      <c r="INM93" s="64"/>
      <c r="INN93" s="64"/>
      <c r="INO93" s="64"/>
      <c r="INP93" s="64"/>
      <c r="INQ93" s="64"/>
      <c r="INR93" s="64"/>
      <c r="INS93" s="64"/>
      <c r="INT93" s="64"/>
      <c r="INU93" s="64"/>
      <c r="INV93" s="64"/>
      <c r="INW93" s="64"/>
      <c r="INX93" s="64"/>
      <c r="INY93" s="64"/>
      <c r="INZ93" s="64"/>
      <c r="IOA93" s="64"/>
      <c r="IOB93" s="64"/>
      <c r="IOC93" s="64"/>
      <c r="IOD93" s="64"/>
      <c r="IOE93" s="64"/>
      <c r="IOF93" s="64"/>
      <c r="IOG93" s="64"/>
      <c r="IOH93" s="64"/>
      <c r="IOI93" s="64"/>
      <c r="IOJ93" s="64"/>
      <c r="IOK93" s="64"/>
      <c r="IOL93" s="64"/>
      <c r="IOM93" s="64"/>
      <c r="ION93" s="64"/>
      <c r="IOO93" s="64"/>
      <c r="IOP93" s="64"/>
      <c r="IOQ93" s="64"/>
      <c r="IOR93" s="64"/>
      <c r="IOS93" s="64"/>
      <c r="IOT93" s="64"/>
      <c r="IOU93" s="64"/>
      <c r="IOV93" s="64"/>
      <c r="IOW93" s="64"/>
      <c r="IOX93" s="64"/>
      <c r="IOY93" s="64"/>
      <c r="IOZ93" s="64"/>
      <c r="IPA93" s="64"/>
      <c r="IPB93" s="64"/>
      <c r="IPC93" s="64"/>
      <c r="IPD93" s="64"/>
      <c r="IPE93" s="64"/>
      <c r="IPF93" s="64"/>
      <c r="IPG93" s="64"/>
      <c r="IPH93" s="64"/>
      <c r="IPI93" s="64"/>
      <c r="IPJ93" s="64"/>
      <c r="IPK93" s="64"/>
      <c r="IPL93" s="64"/>
      <c r="IPM93" s="64"/>
      <c r="IPN93" s="64"/>
      <c r="IPO93" s="64"/>
      <c r="IPP93" s="64"/>
      <c r="IPQ93" s="64"/>
      <c r="IPR93" s="64"/>
      <c r="IPS93" s="64"/>
      <c r="IPT93" s="64"/>
      <c r="IPU93" s="64"/>
      <c r="IPV93" s="64"/>
      <c r="IPW93" s="64"/>
      <c r="IPX93" s="64"/>
      <c r="IPY93" s="64"/>
      <c r="IPZ93" s="64"/>
      <c r="IQA93" s="64"/>
      <c r="IQB93" s="64"/>
      <c r="IQC93" s="64"/>
      <c r="IQD93" s="64"/>
      <c r="IQE93" s="64"/>
      <c r="IQF93" s="64"/>
      <c r="IQG93" s="64"/>
      <c r="IQH93" s="64"/>
      <c r="IQI93" s="64"/>
      <c r="IQJ93" s="64"/>
      <c r="IQK93" s="64"/>
      <c r="IQL93" s="64"/>
      <c r="IQM93" s="64"/>
      <c r="IQN93" s="64"/>
      <c r="IQO93" s="64"/>
      <c r="IQP93" s="64"/>
      <c r="IQQ93" s="64"/>
      <c r="IQR93" s="64"/>
      <c r="IQS93" s="64"/>
      <c r="IQT93" s="64"/>
      <c r="IQU93" s="64"/>
      <c r="IQV93" s="64"/>
      <c r="IQW93" s="64"/>
      <c r="IQX93" s="64"/>
      <c r="IQY93" s="64"/>
      <c r="IQZ93" s="64"/>
      <c r="IRA93" s="64"/>
      <c r="IRB93" s="64"/>
      <c r="IRC93" s="64"/>
      <c r="IRD93" s="64"/>
      <c r="IRE93" s="64"/>
      <c r="IRF93" s="64"/>
      <c r="IRG93" s="64"/>
      <c r="IRH93" s="64"/>
      <c r="IRI93" s="64"/>
      <c r="IRJ93" s="64"/>
      <c r="IRK93" s="64"/>
      <c r="IRL93" s="64"/>
      <c r="IRM93" s="64"/>
      <c r="IRN93" s="64"/>
      <c r="IRO93" s="64"/>
      <c r="IRP93" s="64"/>
      <c r="IRQ93" s="64"/>
      <c r="IRR93" s="64"/>
      <c r="IRS93" s="64"/>
      <c r="IRT93" s="64"/>
      <c r="IRU93" s="64"/>
      <c r="IRV93" s="64"/>
      <c r="IRW93" s="64"/>
      <c r="IRX93" s="64"/>
      <c r="IRY93" s="64"/>
      <c r="IRZ93" s="64"/>
      <c r="ISA93" s="64"/>
      <c r="ISB93" s="64"/>
      <c r="ISC93" s="64"/>
      <c r="ISD93" s="64"/>
      <c r="ISE93" s="64"/>
      <c r="ISF93" s="64"/>
      <c r="ISG93" s="64"/>
      <c r="ISH93" s="64"/>
      <c r="ISI93" s="64"/>
      <c r="ISJ93" s="64"/>
      <c r="ISK93" s="64"/>
      <c r="ISL93" s="64"/>
      <c r="ISM93" s="64"/>
      <c r="ISN93" s="64"/>
      <c r="ISO93" s="64"/>
      <c r="ISP93" s="64"/>
      <c r="ISQ93" s="64"/>
      <c r="ISR93" s="64"/>
      <c r="ISS93" s="64"/>
      <c r="IST93" s="64"/>
      <c r="ISU93" s="64"/>
      <c r="ISV93" s="64"/>
      <c r="ISW93" s="64"/>
      <c r="ISX93" s="64"/>
      <c r="ISY93" s="64"/>
      <c r="ISZ93" s="64"/>
      <c r="ITA93" s="64"/>
      <c r="ITB93" s="64"/>
      <c r="ITC93" s="64"/>
      <c r="ITD93" s="64"/>
      <c r="ITE93" s="64"/>
      <c r="ITF93" s="64"/>
      <c r="ITG93" s="64"/>
      <c r="ITH93" s="64"/>
      <c r="ITI93" s="64"/>
      <c r="ITJ93" s="64"/>
      <c r="ITK93" s="64"/>
      <c r="ITL93" s="64"/>
      <c r="ITM93" s="64"/>
      <c r="ITN93" s="64"/>
      <c r="ITO93" s="64"/>
      <c r="ITP93" s="64"/>
      <c r="ITQ93" s="64"/>
      <c r="ITR93" s="64"/>
      <c r="ITS93" s="64"/>
      <c r="ITT93" s="64"/>
      <c r="ITU93" s="64"/>
      <c r="ITV93" s="64"/>
      <c r="ITW93" s="64"/>
      <c r="ITX93" s="64"/>
      <c r="ITY93" s="64"/>
      <c r="ITZ93" s="64"/>
      <c r="IUA93" s="64"/>
      <c r="IUB93" s="64"/>
      <c r="IUC93" s="64"/>
      <c r="IUD93" s="64"/>
      <c r="IUE93" s="64"/>
      <c r="IUF93" s="64"/>
      <c r="IUG93" s="64"/>
      <c r="IUH93" s="64"/>
      <c r="IUI93" s="64"/>
      <c r="IUJ93" s="64"/>
      <c r="IUK93" s="64"/>
      <c r="IUL93" s="64"/>
      <c r="IUM93" s="64"/>
      <c r="IUN93" s="64"/>
      <c r="IUO93" s="64"/>
      <c r="IUP93" s="64"/>
      <c r="IUQ93" s="64"/>
      <c r="IUR93" s="64"/>
      <c r="IUS93" s="64"/>
      <c r="IUT93" s="64"/>
      <c r="IUU93" s="64"/>
      <c r="IUV93" s="64"/>
      <c r="IUW93" s="64"/>
      <c r="IUX93" s="64"/>
      <c r="IUY93" s="64"/>
      <c r="IUZ93" s="64"/>
      <c r="IVA93" s="64"/>
      <c r="IVB93" s="64"/>
      <c r="IVC93" s="64"/>
      <c r="IVD93" s="64"/>
      <c r="IVE93" s="64"/>
      <c r="IVF93" s="64"/>
      <c r="IVG93" s="64"/>
      <c r="IVH93" s="64"/>
      <c r="IVI93" s="64"/>
      <c r="IVJ93" s="64"/>
      <c r="IVK93" s="64"/>
      <c r="IVL93" s="64"/>
      <c r="IVM93" s="64"/>
      <c r="IVN93" s="64"/>
      <c r="IVO93" s="64"/>
      <c r="IVP93" s="64"/>
      <c r="IVQ93" s="64"/>
      <c r="IVR93" s="64"/>
      <c r="IVS93" s="64"/>
      <c r="IVT93" s="64"/>
      <c r="IVU93" s="64"/>
      <c r="IVV93" s="64"/>
      <c r="IVW93" s="64"/>
      <c r="IVX93" s="64"/>
      <c r="IVY93" s="64"/>
      <c r="IVZ93" s="64"/>
      <c r="IWA93" s="64"/>
      <c r="IWB93" s="64"/>
      <c r="IWC93" s="64"/>
      <c r="IWD93" s="64"/>
      <c r="IWE93" s="64"/>
      <c r="IWF93" s="64"/>
      <c r="IWG93" s="64"/>
      <c r="IWH93" s="64"/>
      <c r="IWI93" s="64"/>
      <c r="IWJ93" s="64"/>
      <c r="IWK93" s="64"/>
      <c r="IWL93" s="64"/>
      <c r="IWM93" s="64"/>
      <c r="IWN93" s="64"/>
      <c r="IWO93" s="64"/>
      <c r="IWP93" s="64"/>
      <c r="IWQ93" s="64"/>
      <c r="IWR93" s="64"/>
      <c r="IWS93" s="64"/>
      <c r="IWT93" s="64"/>
      <c r="IWU93" s="64"/>
      <c r="IWV93" s="64"/>
      <c r="IWW93" s="64"/>
      <c r="IWX93" s="64"/>
      <c r="IWY93" s="64"/>
      <c r="IWZ93" s="64"/>
      <c r="IXA93" s="64"/>
      <c r="IXB93" s="64"/>
      <c r="IXC93" s="64"/>
      <c r="IXD93" s="64"/>
      <c r="IXE93" s="64"/>
      <c r="IXF93" s="64"/>
      <c r="IXG93" s="64"/>
      <c r="IXH93" s="64"/>
      <c r="IXI93" s="64"/>
      <c r="IXJ93" s="64"/>
      <c r="IXK93" s="64"/>
      <c r="IXL93" s="64"/>
      <c r="IXM93" s="64"/>
      <c r="IXN93" s="64"/>
      <c r="IXO93" s="64"/>
      <c r="IXP93" s="64"/>
      <c r="IXQ93" s="64"/>
      <c r="IXR93" s="64"/>
      <c r="IXS93" s="64"/>
      <c r="IXT93" s="64"/>
      <c r="IXU93" s="64"/>
      <c r="IXV93" s="64"/>
      <c r="IXW93" s="64"/>
      <c r="IXX93" s="64"/>
      <c r="IXY93" s="64"/>
      <c r="IXZ93" s="64"/>
      <c r="IYA93" s="64"/>
      <c r="IYB93" s="64"/>
      <c r="IYC93" s="64"/>
      <c r="IYD93" s="64"/>
      <c r="IYE93" s="64"/>
      <c r="IYF93" s="64"/>
      <c r="IYG93" s="64"/>
      <c r="IYH93" s="64"/>
      <c r="IYI93" s="64"/>
      <c r="IYJ93" s="64"/>
      <c r="IYK93" s="64"/>
      <c r="IYL93" s="64"/>
      <c r="IYM93" s="64"/>
      <c r="IYN93" s="64"/>
      <c r="IYO93" s="64"/>
      <c r="IYP93" s="64"/>
      <c r="IYQ93" s="64"/>
      <c r="IYR93" s="64"/>
      <c r="IYS93" s="64"/>
      <c r="IYT93" s="64"/>
      <c r="IYU93" s="64"/>
      <c r="IYV93" s="64"/>
      <c r="IYW93" s="64"/>
      <c r="IYX93" s="64"/>
      <c r="IYY93" s="64"/>
      <c r="IYZ93" s="64"/>
      <c r="IZA93" s="64"/>
      <c r="IZB93" s="64"/>
      <c r="IZC93" s="64"/>
      <c r="IZD93" s="64"/>
      <c r="IZE93" s="64"/>
      <c r="IZF93" s="64"/>
      <c r="IZG93" s="64"/>
      <c r="IZH93" s="64"/>
      <c r="IZI93" s="64"/>
      <c r="IZJ93" s="64"/>
      <c r="IZK93" s="64"/>
      <c r="IZL93" s="64"/>
      <c r="IZM93" s="64"/>
      <c r="IZN93" s="64"/>
      <c r="IZO93" s="64"/>
      <c r="IZP93" s="64"/>
      <c r="IZQ93" s="64"/>
      <c r="IZR93" s="64"/>
      <c r="IZS93" s="64"/>
      <c r="IZT93" s="64"/>
      <c r="IZU93" s="64"/>
      <c r="IZV93" s="64"/>
      <c r="IZW93" s="64"/>
      <c r="IZX93" s="64"/>
      <c r="IZY93" s="64"/>
      <c r="IZZ93" s="64"/>
      <c r="JAA93" s="64"/>
      <c r="JAB93" s="64"/>
      <c r="JAC93" s="64"/>
      <c r="JAD93" s="64"/>
      <c r="JAE93" s="64"/>
      <c r="JAF93" s="64"/>
      <c r="JAG93" s="64"/>
      <c r="JAH93" s="64"/>
      <c r="JAI93" s="64"/>
      <c r="JAJ93" s="64"/>
      <c r="JAK93" s="64"/>
      <c r="JAL93" s="64"/>
      <c r="JAM93" s="64"/>
      <c r="JAN93" s="64"/>
      <c r="JAO93" s="64"/>
      <c r="JAP93" s="64"/>
      <c r="JAQ93" s="64"/>
      <c r="JAR93" s="64"/>
      <c r="JAS93" s="64"/>
      <c r="JAT93" s="64"/>
      <c r="JAU93" s="64"/>
      <c r="JAV93" s="64"/>
      <c r="JAW93" s="64"/>
      <c r="JAX93" s="64"/>
      <c r="JAY93" s="64"/>
      <c r="JAZ93" s="64"/>
      <c r="JBA93" s="64"/>
      <c r="JBB93" s="64"/>
      <c r="JBC93" s="64"/>
      <c r="JBD93" s="64"/>
      <c r="JBE93" s="64"/>
      <c r="JBF93" s="64"/>
      <c r="JBG93" s="64"/>
      <c r="JBH93" s="64"/>
      <c r="JBI93" s="64"/>
      <c r="JBJ93" s="64"/>
      <c r="JBK93" s="64"/>
      <c r="JBL93" s="64"/>
      <c r="JBM93" s="64"/>
      <c r="JBN93" s="64"/>
      <c r="JBO93" s="64"/>
      <c r="JBP93" s="64"/>
      <c r="JBQ93" s="64"/>
      <c r="JBR93" s="64"/>
      <c r="JBS93" s="64"/>
      <c r="JBT93" s="64"/>
      <c r="JBU93" s="64"/>
      <c r="JBV93" s="64"/>
      <c r="JBW93" s="64"/>
      <c r="JBX93" s="64"/>
      <c r="JBY93" s="64"/>
      <c r="JBZ93" s="64"/>
      <c r="JCA93" s="64"/>
      <c r="JCB93" s="64"/>
      <c r="JCC93" s="64"/>
      <c r="JCD93" s="64"/>
      <c r="JCE93" s="64"/>
      <c r="JCF93" s="64"/>
      <c r="JCG93" s="64"/>
      <c r="JCH93" s="64"/>
      <c r="JCI93" s="64"/>
      <c r="JCJ93" s="64"/>
      <c r="JCK93" s="64"/>
      <c r="JCL93" s="64"/>
      <c r="JCM93" s="64"/>
      <c r="JCN93" s="64"/>
      <c r="JCO93" s="64"/>
      <c r="JCP93" s="64"/>
      <c r="JCQ93" s="64"/>
      <c r="JCR93" s="64"/>
      <c r="JCS93" s="64"/>
      <c r="JCT93" s="64"/>
      <c r="JCU93" s="64"/>
      <c r="JCV93" s="64"/>
      <c r="JCW93" s="64"/>
      <c r="JCX93" s="64"/>
      <c r="JCY93" s="64"/>
      <c r="JCZ93" s="64"/>
      <c r="JDA93" s="64"/>
      <c r="JDB93" s="64"/>
      <c r="JDC93" s="64"/>
      <c r="JDD93" s="64"/>
      <c r="JDE93" s="64"/>
      <c r="JDF93" s="64"/>
      <c r="JDG93" s="64"/>
      <c r="JDH93" s="64"/>
      <c r="JDI93" s="64"/>
      <c r="JDJ93" s="64"/>
      <c r="JDK93" s="64"/>
      <c r="JDL93" s="64"/>
      <c r="JDM93" s="64"/>
      <c r="JDN93" s="64"/>
      <c r="JDO93" s="64"/>
      <c r="JDP93" s="64"/>
      <c r="JDQ93" s="64"/>
      <c r="JDR93" s="64"/>
      <c r="JDS93" s="64"/>
      <c r="JDT93" s="64"/>
      <c r="JDU93" s="64"/>
      <c r="JDV93" s="64"/>
      <c r="JDW93" s="64"/>
      <c r="JDX93" s="64"/>
      <c r="JDY93" s="64"/>
      <c r="JDZ93" s="64"/>
      <c r="JEA93" s="64"/>
      <c r="JEB93" s="64"/>
      <c r="JEC93" s="64"/>
      <c r="JED93" s="64"/>
      <c r="JEE93" s="64"/>
      <c r="JEF93" s="64"/>
      <c r="JEG93" s="64"/>
      <c r="JEH93" s="64"/>
      <c r="JEI93" s="64"/>
      <c r="JEJ93" s="64"/>
      <c r="JEK93" s="64"/>
      <c r="JEL93" s="64"/>
      <c r="JEM93" s="64"/>
      <c r="JEN93" s="64"/>
      <c r="JEO93" s="64"/>
      <c r="JEP93" s="64"/>
      <c r="JEQ93" s="64"/>
      <c r="JER93" s="64"/>
      <c r="JES93" s="64"/>
      <c r="JET93" s="64"/>
      <c r="JEU93" s="64"/>
      <c r="JEV93" s="64"/>
      <c r="JEW93" s="64"/>
      <c r="JEX93" s="64"/>
      <c r="JEY93" s="64"/>
      <c r="JEZ93" s="64"/>
      <c r="JFA93" s="64"/>
      <c r="JFB93" s="64"/>
      <c r="JFC93" s="64"/>
      <c r="JFD93" s="64"/>
      <c r="JFE93" s="64"/>
      <c r="JFF93" s="64"/>
      <c r="JFG93" s="64"/>
      <c r="JFH93" s="64"/>
      <c r="JFI93" s="64"/>
      <c r="JFJ93" s="64"/>
      <c r="JFK93" s="64"/>
      <c r="JFL93" s="64"/>
      <c r="JFM93" s="64"/>
      <c r="JFN93" s="64"/>
      <c r="JFO93" s="64"/>
      <c r="JFP93" s="64"/>
      <c r="JFQ93" s="64"/>
      <c r="JFR93" s="64"/>
      <c r="JFS93" s="64"/>
      <c r="JFT93" s="64"/>
      <c r="JFU93" s="64"/>
      <c r="JFV93" s="64"/>
      <c r="JFW93" s="64"/>
      <c r="JFX93" s="64"/>
      <c r="JFY93" s="64"/>
      <c r="JFZ93" s="64"/>
      <c r="JGA93" s="64"/>
      <c r="JGB93" s="64"/>
      <c r="JGC93" s="64"/>
      <c r="JGD93" s="64"/>
      <c r="JGE93" s="64"/>
      <c r="JGF93" s="64"/>
      <c r="JGG93" s="64"/>
      <c r="JGH93" s="64"/>
      <c r="JGI93" s="64"/>
      <c r="JGJ93" s="64"/>
      <c r="JGK93" s="64"/>
      <c r="JGL93" s="64"/>
      <c r="JGM93" s="64"/>
      <c r="JGN93" s="64"/>
      <c r="JGO93" s="64"/>
      <c r="JGP93" s="64"/>
      <c r="JGQ93" s="64"/>
      <c r="JGR93" s="64"/>
      <c r="JGS93" s="64"/>
      <c r="JGT93" s="64"/>
      <c r="JGU93" s="64"/>
      <c r="JGV93" s="64"/>
      <c r="JGW93" s="64"/>
      <c r="JGX93" s="64"/>
      <c r="JGY93" s="64"/>
      <c r="JGZ93" s="64"/>
      <c r="JHA93" s="64"/>
      <c r="JHB93" s="64"/>
      <c r="JHC93" s="64"/>
      <c r="JHD93" s="64"/>
      <c r="JHE93" s="64"/>
      <c r="JHF93" s="64"/>
      <c r="JHG93" s="64"/>
      <c r="JHH93" s="64"/>
      <c r="JHI93" s="64"/>
      <c r="JHJ93" s="64"/>
      <c r="JHK93" s="64"/>
      <c r="JHL93" s="64"/>
      <c r="JHM93" s="64"/>
      <c r="JHN93" s="64"/>
      <c r="JHO93" s="64"/>
      <c r="JHP93" s="64"/>
      <c r="JHQ93" s="64"/>
      <c r="JHR93" s="64"/>
      <c r="JHS93" s="64"/>
      <c r="JHT93" s="64"/>
      <c r="JHU93" s="64"/>
      <c r="JHV93" s="64"/>
      <c r="JHW93" s="64"/>
      <c r="JHX93" s="64"/>
      <c r="JHY93" s="64"/>
      <c r="JHZ93" s="64"/>
      <c r="JIA93" s="64"/>
      <c r="JIB93" s="64"/>
      <c r="JIC93" s="64"/>
      <c r="JID93" s="64"/>
      <c r="JIE93" s="64"/>
      <c r="JIF93" s="64"/>
      <c r="JIG93" s="64"/>
      <c r="JIH93" s="64"/>
      <c r="JII93" s="64"/>
      <c r="JIJ93" s="64"/>
      <c r="JIK93" s="64"/>
      <c r="JIL93" s="64"/>
      <c r="JIM93" s="64"/>
      <c r="JIN93" s="64"/>
      <c r="JIO93" s="64"/>
      <c r="JIP93" s="64"/>
      <c r="JIQ93" s="64"/>
      <c r="JIR93" s="64"/>
      <c r="JIS93" s="64"/>
      <c r="JIT93" s="64"/>
      <c r="JIU93" s="64"/>
      <c r="JIV93" s="64"/>
      <c r="JIW93" s="64"/>
      <c r="JIX93" s="64"/>
      <c r="JIY93" s="64"/>
      <c r="JIZ93" s="64"/>
      <c r="JJA93" s="64"/>
      <c r="JJB93" s="64"/>
      <c r="JJC93" s="64"/>
      <c r="JJD93" s="64"/>
      <c r="JJE93" s="64"/>
      <c r="JJF93" s="64"/>
      <c r="JJG93" s="64"/>
      <c r="JJH93" s="64"/>
      <c r="JJI93" s="64"/>
      <c r="JJJ93" s="64"/>
      <c r="JJK93" s="64"/>
      <c r="JJL93" s="64"/>
      <c r="JJM93" s="64"/>
      <c r="JJN93" s="64"/>
      <c r="JJO93" s="64"/>
      <c r="JJP93" s="64"/>
      <c r="JJQ93" s="64"/>
      <c r="JJR93" s="64"/>
      <c r="JJS93" s="64"/>
      <c r="JJT93" s="64"/>
      <c r="JJU93" s="64"/>
      <c r="JJV93" s="64"/>
      <c r="JJW93" s="64"/>
      <c r="JJX93" s="64"/>
      <c r="JJY93" s="64"/>
      <c r="JJZ93" s="64"/>
      <c r="JKA93" s="64"/>
      <c r="JKB93" s="64"/>
      <c r="JKC93" s="64"/>
      <c r="JKD93" s="64"/>
      <c r="JKE93" s="64"/>
      <c r="JKF93" s="64"/>
      <c r="JKG93" s="64"/>
      <c r="JKH93" s="64"/>
      <c r="JKI93" s="64"/>
      <c r="JKJ93" s="64"/>
      <c r="JKK93" s="64"/>
      <c r="JKL93" s="64"/>
      <c r="JKM93" s="64"/>
      <c r="JKN93" s="64"/>
      <c r="JKO93" s="64"/>
      <c r="JKP93" s="64"/>
      <c r="JKQ93" s="64"/>
      <c r="JKR93" s="64"/>
      <c r="JKS93" s="64"/>
      <c r="JKT93" s="64"/>
      <c r="JKU93" s="64"/>
      <c r="JKV93" s="64"/>
      <c r="JKW93" s="64"/>
      <c r="JKX93" s="64"/>
      <c r="JKY93" s="64"/>
      <c r="JKZ93" s="64"/>
      <c r="JLA93" s="64"/>
      <c r="JLB93" s="64"/>
      <c r="JLC93" s="64"/>
      <c r="JLD93" s="64"/>
      <c r="JLE93" s="64"/>
      <c r="JLF93" s="64"/>
      <c r="JLG93" s="64"/>
      <c r="JLH93" s="64"/>
      <c r="JLI93" s="64"/>
      <c r="JLJ93" s="64"/>
      <c r="JLK93" s="64"/>
      <c r="JLL93" s="64"/>
      <c r="JLM93" s="64"/>
      <c r="JLN93" s="64"/>
      <c r="JLO93" s="64"/>
      <c r="JLP93" s="64"/>
      <c r="JLQ93" s="64"/>
      <c r="JLR93" s="64"/>
      <c r="JLS93" s="64"/>
      <c r="JLT93" s="64"/>
      <c r="JLU93" s="64"/>
      <c r="JLV93" s="64"/>
      <c r="JLW93" s="64"/>
      <c r="JLX93" s="64"/>
      <c r="JLY93" s="64"/>
      <c r="JLZ93" s="64"/>
      <c r="JMA93" s="64"/>
      <c r="JMB93" s="64"/>
      <c r="JMC93" s="64"/>
      <c r="JMD93" s="64"/>
      <c r="JME93" s="64"/>
      <c r="JMF93" s="64"/>
      <c r="JMG93" s="64"/>
      <c r="JMH93" s="64"/>
      <c r="JMI93" s="64"/>
      <c r="JMJ93" s="64"/>
      <c r="JMK93" s="64"/>
      <c r="JML93" s="64"/>
      <c r="JMM93" s="64"/>
      <c r="JMN93" s="64"/>
      <c r="JMO93" s="64"/>
      <c r="JMP93" s="64"/>
      <c r="JMQ93" s="64"/>
      <c r="JMR93" s="64"/>
      <c r="JMS93" s="64"/>
      <c r="JMT93" s="64"/>
      <c r="JMU93" s="64"/>
      <c r="JMV93" s="64"/>
      <c r="JMW93" s="64"/>
      <c r="JMX93" s="64"/>
      <c r="JMY93" s="64"/>
      <c r="JMZ93" s="64"/>
      <c r="JNA93" s="64"/>
      <c r="JNB93" s="64"/>
      <c r="JNC93" s="64"/>
      <c r="JND93" s="64"/>
      <c r="JNE93" s="64"/>
      <c r="JNF93" s="64"/>
      <c r="JNG93" s="64"/>
      <c r="JNH93" s="64"/>
      <c r="JNI93" s="64"/>
      <c r="JNJ93" s="64"/>
      <c r="JNK93" s="64"/>
      <c r="JNL93" s="64"/>
      <c r="JNM93" s="64"/>
      <c r="JNN93" s="64"/>
      <c r="JNO93" s="64"/>
      <c r="JNP93" s="64"/>
      <c r="JNQ93" s="64"/>
      <c r="JNR93" s="64"/>
      <c r="JNS93" s="64"/>
      <c r="JNT93" s="64"/>
      <c r="JNU93" s="64"/>
      <c r="JNV93" s="64"/>
      <c r="JNW93" s="64"/>
      <c r="JNX93" s="64"/>
      <c r="JNY93" s="64"/>
      <c r="JNZ93" s="64"/>
      <c r="JOA93" s="64"/>
      <c r="JOB93" s="64"/>
      <c r="JOC93" s="64"/>
      <c r="JOD93" s="64"/>
      <c r="JOE93" s="64"/>
      <c r="JOF93" s="64"/>
      <c r="JOG93" s="64"/>
      <c r="JOH93" s="64"/>
      <c r="JOI93" s="64"/>
      <c r="JOJ93" s="64"/>
      <c r="JOK93" s="64"/>
      <c r="JOL93" s="64"/>
      <c r="JOM93" s="64"/>
      <c r="JON93" s="64"/>
      <c r="JOO93" s="64"/>
      <c r="JOP93" s="64"/>
      <c r="JOQ93" s="64"/>
      <c r="JOR93" s="64"/>
      <c r="JOS93" s="64"/>
      <c r="JOT93" s="64"/>
      <c r="JOU93" s="64"/>
      <c r="JOV93" s="64"/>
      <c r="JOW93" s="64"/>
      <c r="JOX93" s="64"/>
      <c r="JOY93" s="64"/>
      <c r="JOZ93" s="64"/>
      <c r="JPA93" s="64"/>
      <c r="JPB93" s="64"/>
      <c r="JPC93" s="64"/>
      <c r="JPD93" s="64"/>
      <c r="JPE93" s="64"/>
      <c r="JPF93" s="64"/>
      <c r="JPG93" s="64"/>
      <c r="JPH93" s="64"/>
      <c r="JPI93" s="64"/>
      <c r="JPJ93" s="64"/>
      <c r="JPK93" s="64"/>
      <c r="JPL93" s="64"/>
      <c r="JPM93" s="64"/>
      <c r="JPN93" s="64"/>
      <c r="JPO93" s="64"/>
      <c r="JPP93" s="64"/>
      <c r="JPQ93" s="64"/>
      <c r="JPR93" s="64"/>
      <c r="JPS93" s="64"/>
      <c r="JPT93" s="64"/>
      <c r="JPU93" s="64"/>
      <c r="JPV93" s="64"/>
      <c r="JPW93" s="64"/>
      <c r="JPX93" s="64"/>
      <c r="JPY93" s="64"/>
      <c r="JPZ93" s="64"/>
      <c r="JQA93" s="64"/>
      <c r="JQB93" s="64"/>
      <c r="JQC93" s="64"/>
      <c r="JQD93" s="64"/>
      <c r="JQE93" s="64"/>
      <c r="JQF93" s="64"/>
      <c r="JQG93" s="64"/>
      <c r="JQH93" s="64"/>
      <c r="JQI93" s="64"/>
      <c r="JQJ93" s="64"/>
      <c r="JQK93" s="64"/>
      <c r="JQL93" s="64"/>
      <c r="JQM93" s="64"/>
      <c r="JQN93" s="64"/>
      <c r="JQO93" s="64"/>
      <c r="JQP93" s="64"/>
      <c r="JQQ93" s="64"/>
      <c r="JQR93" s="64"/>
      <c r="JQS93" s="64"/>
      <c r="JQT93" s="64"/>
      <c r="JQU93" s="64"/>
      <c r="JQV93" s="64"/>
      <c r="JQW93" s="64"/>
      <c r="JQX93" s="64"/>
      <c r="JQY93" s="64"/>
      <c r="JQZ93" s="64"/>
      <c r="JRA93" s="64"/>
      <c r="JRB93" s="64"/>
      <c r="JRC93" s="64"/>
      <c r="JRD93" s="64"/>
      <c r="JRE93" s="64"/>
      <c r="JRF93" s="64"/>
      <c r="JRG93" s="64"/>
      <c r="JRH93" s="64"/>
      <c r="JRI93" s="64"/>
      <c r="JRJ93" s="64"/>
      <c r="JRK93" s="64"/>
      <c r="JRL93" s="64"/>
      <c r="JRM93" s="64"/>
      <c r="JRN93" s="64"/>
      <c r="JRO93" s="64"/>
      <c r="JRP93" s="64"/>
      <c r="JRQ93" s="64"/>
      <c r="JRR93" s="64"/>
      <c r="JRS93" s="64"/>
      <c r="JRT93" s="64"/>
      <c r="JRU93" s="64"/>
      <c r="JRV93" s="64"/>
      <c r="JRW93" s="64"/>
      <c r="JRX93" s="64"/>
      <c r="JRY93" s="64"/>
      <c r="JRZ93" s="64"/>
      <c r="JSA93" s="64"/>
      <c r="JSB93" s="64"/>
      <c r="JSC93" s="64"/>
      <c r="JSD93" s="64"/>
      <c r="JSE93" s="64"/>
      <c r="JSF93" s="64"/>
      <c r="JSG93" s="64"/>
      <c r="JSH93" s="64"/>
      <c r="JSI93" s="64"/>
      <c r="JSJ93" s="64"/>
      <c r="JSK93" s="64"/>
      <c r="JSL93" s="64"/>
      <c r="JSM93" s="64"/>
      <c r="JSN93" s="64"/>
      <c r="JSO93" s="64"/>
      <c r="JSP93" s="64"/>
      <c r="JSQ93" s="64"/>
      <c r="JSR93" s="64"/>
      <c r="JSS93" s="64"/>
      <c r="JST93" s="64"/>
      <c r="JSU93" s="64"/>
      <c r="JSV93" s="64"/>
      <c r="JSW93" s="64"/>
      <c r="JSX93" s="64"/>
      <c r="JSY93" s="64"/>
      <c r="JSZ93" s="64"/>
      <c r="JTA93" s="64"/>
      <c r="JTB93" s="64"/>
      <c r="JTC93" s="64"/>
      <c r="JTD93" s="64"/>
      <c r="JTE93" s="64"/>
      <c r="JTF93" s="64"/>
      <c r="JTG93" s="64"/>
      <c r="JTH93" s="64"/>
      <c r="JTI93" s="64"/>
      <c r="JTJ93" s="64"/>
      <c r="JTK93" s="64"/>
      <c r="JTL93" s="64"/>
      <c r="JTM93" s="64"/>
      <c r="JTN93" s="64"/>
      <c r="JTO93" s="64"/>
      <c r="JTP93" s="64"/>
      <c r="JTQ93" s="64"/>
      <c r="JTR93" s="64"/>
      <c r="JTS93" s="64"/>
      <c r="JTT93" s="64"/>
      <c r="JTU93" s="64"/>
      <c r="JTV93" s="64"/>
      <c r="JTW93" s="64"/>
      <c r="JTX93" s="64"/>
      <c r="JTY93" s="64"/>
      <c r="JTZ93" s="64"/>
      <c r="JUA93" s="64"/>
      <c r="JUB93" s="64"/>
      <c r="JUC93" s="64"/>
      <c r="JUD93" s="64"/>
      <c r="JUE93" s="64"/>
      <c r="JUF93" s="64"/>
      <c r="JUG93" s="64"/>
      <c r="JUH93" s="64"/>
      <c r="JUI93" s="64"/>
      <c r="JUJ93" s="64"/>
      <c r="JUK93" s="64"/>
      <c r="JUL93" s="64"/>
      <c r="JUM93" s="64"/>
      <c r="JUN93" s="64"/>
      <c r="JUO93" s="64"/>
      <c r="JUP93" s="64"/>
      <c r="JUQ93" s="64"/>
      <c r="JUR93" s="64"/>
      <c r="JUS93" s="64"/>
      <c r="JUT93" s="64"/>
      <c r="JUU93" s="64"/>
      <c r="JUV93" s="64"/>
      <c r="JUW93" s="64"/>
      <c r="JUX93" s="64"/>
      <c r="JUY93" s="64"/>
      <c r="JUZ93" s="64"/>
      <c r="JVA93" s="64"/>
      <c r="JVB93" s="64"/>
      <c r="JVC93" s="64"/>
      <c r="JVD93" s="64"/>
      <c r="JVE93" s="64"/>
      <c r="JVF93" s="64"/>
      <c r="JVG93" s="64"/>
      <c r="JVH93" s="64"/>
      <c r="JVI93" s="64"/>
      <c r="JVJ93" s="64"/>
      <c r="JVK93" s="64"/>
      <c r="JVL93" s="64"/>
      <c r="JVM93" s="64"/>
      <c r="JVN93" s="64"/>
      <c r="JVO93" s="64"/>
      <c r="JVP93" s="64"/>
      <c r="JVQ93" s="64"/>
      <c r="JVR93" s="64"/>
      <c r="JVS93" s="64"/>
      <c r="JVT93" s="64"/>
      <c r="JVU93" s="64"/>
      <c r="JVV93" s="64"/>
      <c r="JVW93" s="64"/>
      <c r="JVX93" s="64"/>
      <c r="JVY93" s="64"/>
      <c r="JVZ93" s="64"/>
      <c r="JWA93" s="64"/>
      <c r="JWB93" s="64"/>
      <c r="JWC93" s="64"/>
      <c r="JWD93" s="64"/>
      <c r="JWE93" s="64"/>
      <c r="JWF93" s="64"/>
      <c r="JWG93" s="64"/>
      <c r="JWH93" s="64"/>
      <c r="JWI93" s="64"/>
      <c r="JWJ93" s="64"/>
      <c r="JWK93" s="64"/>
      <c r="JWL93" s="64"/>
      <c r="JWM93" s="64"/>
      <c r="JWN93" s="64"/>
      <c r="JWO93" s="64"/>
      <c r="JWP93" s="64"/>
      <c r="JWQ93" s="64"/>
      <c r="JWR93" s="64"/>
      <c r="JWS93" s="64"/>
      <c r="JWT93" s="64"/>
      <c r="JWU93" s="64"/>
      <c r="JWV93" s="64"/>
      <c r="JWW93" s="64"/>
      <c r="JWX93" s="64"/>
      <c r="JWY93" s="64"/>
      <c r="JWZ93" s="64"/>
      <c r="JXA93" s="64"/>
      <c r="JXB93" s="64"/>
      <c r="JXC93" s="64"/>
      <c r="JXD93" s="64"/>
      <c r="JXE93" s="64"/>
      <c r="JXF93" s="64"/>
      <c r="JXG93" s="64"/>
      <c r="JXH93" s="64"/>
      <c r="JXI93" s="64"/>
      <c r="JXJ93" s="64"/>
      <c r="JXK93" s="64"/>
      <c r="JXL93" s="64"/>
      <c r="JXM93" s="64"/>
      <c r="JXN93" s="64"/>
      <c r="JXO93" s="64"/>
      <c r="JXP93" s="64"/>
      <c r="JXQ93" s="64"/>
      <c r="JXR93" s="64"/>
      <c r="JXS93" s="64"/>
      <c r="JXT93" s="64"/>
      <c r="JXU93" s="64"/>
      <c r="JXV93" s="64"/>
      <c r="JXW93" s="64"/>
      <c r="JXX93" s="64"/>
      <c r="JXY93" s="64"/>
      <c r="JXZ93" s="64"/>
      <c r="JYA93" s="64"/>
      <c r="JYB93" s="64"/>
      <c r="JYC93" s="64"/>
      <c r="JYD93" s="64"/>
      <c r="JYE93" s="64"/>
      <c r="JYF93" s="64"/>
      <c r="JYG93" s="64"/>
      <c r="JYH93" s="64"/>
      <c r="JYI93" s="64"/>
      <c r="JYJ93" s="64"/>
      <c r="JYK93" s="64"/>
      <c r="JYL93" s="64"/>
      <c r="JYM93" s="64"/>
      <c r="JYN93" s="64"/>
      <c r="JYO93" s="64"/>
      <c r="JYP93" s="64"/>
      <c r="JYQ93" s="64"/>
      <c r="JYR93" s="64"/>
      <c r="JYS93" s="64"/>
      <c r="JYT93" s="64"/>
      <c r="JYU93" s="64"/>
      <c r="JYV93" s="64"/>
      <c r="JYW93" s="64"/>
      <c r="JYX93" s="64"/>
      <c r="JYY93" s="64"/>
      <c r="JYZ93" s="64"/>
      <c r="JZA93" s="64"/>
      <c r="JZB93" s="64"/>
      <c r="JZC93" s="64"/>
      <c r="JZD93" s="64"/>
      <c r="JZE93" s="64"/>
      <c r="JZF93" s="64"/>
      <c r="JZG93" s="64"/>
      <c r="JZH93" s="64"/>
      <c r="JZI93" s="64"/>
      <c r="JZJ93" s="64"/>
      <c r="JZK93" s="64"/>
      <c r="JZL93" s="64"/>
      <c r="JZM93" s="64"/>
      <c r="JZN93" s="64"/>
      <c r="JZO93" s="64"/>
      <c r="JZP93" s="64"/>
      <c r="JZQ93" s="64"/>
      <c r="JZR93" s="64"/>
      <c r="JZS93" s="64"/>
      <c r="JZT93" s="64"/>
      <c r="JZU93" s="64"/>
      <c r="JZV93" s="64"/>
      <c r="JZW93" s="64"/>
      <c r="JZX93" s="64"/>
      <c r="JZY93" s="64"/>
      <c r="JZZ93" s="64"/>
      <c r="KAA93" s="64"/>
      <c r="KAB93" s="64"/>
      <c r="KAC93" s="64"/>
      <c r="KAD93" s="64"/>
      <c r="KAE93" s="64"/>
      <c r="KAF93" s="64"/>
      <c r="KAG93" s="64"/>
      <c r="KAH93" s="64"/>
      <c r="KAI93" s="64"/>
      <c r="KAJ93" s="64"/>
      <c r="KAK93" s="64"/>
      <c r="KAL93" s="64"/>
      <c r="KAM93" s="64"/>
      <c r="KAN93" s="64"/>
      <c r="KAO93" s="64"/>
      <c r="KAP93" s="64"/>
      <c r="KAQ93" s="64"/>
      <c r="KAR93" s="64"/>
      <c r="KAS93" s="64"/>
      <c r="KAT93" s="64"/>
      <c r="KAU93" s="64"/>
      <c r="KAV93" s="64"/>
      <c r="KAW93" s="64"/>
      <c r="KAX93" s="64"/>
      <c r="KAY93" s="64"/>
      <c r="KAZ93" s="64"/>
      <c r="KBA93" s="64"/>
      <c r="KBB93" s="64"/>
      <c r="KBC93" s="64"/>
      <c r="KBD93" s="64"/>
      <c r="KBE93" s="64"/>
      <c r="KBF93" s="64"/>
      <c r="KBG93" s="64"/>
      <c r="KBH93" s="64"/>
      <c r="KBI93" s="64"/>
      <c r="KBJ93" s="64"/>
      <c r="KBK93" s="64"/>
      <c r="KBL93" s="64"/>
      <c r="KBM93" s="64"/>
      <c r="KBN93" s="64"/>
      <c r="KBO93" s="64"/>
      <c r="KBP93" s="64"/>
      <c r="KBQ93" s="64"/>
      <c r="KBR93" s="64"/>
      <c r="KBS93" s="64"/>
      <c r="KBT93" s="64"/>
      <c r="KBU93" s="64"/>
      <c r="KBV93" s="64"/>
      <c r="KBW93" s="64"/>
      <c r="KBX93" s="64"/>
      <c r="KBY93" s="64"/>
      <c r="KBZ93" s="64"/>
      <c r="KCA93" s="64"/>
      <c r="KCB93" s="64"/>
      <c r="KCC93" s="64"/>
      <c r="KCD93" s="64"/>
      <c r="KCE93" s="64"/>
      <c r="KCF93" s="64"/>
      <c r="KCG93" s="64"/>
      <c r="KCH93" s="64"/>
      <c r="KCI93" s="64"/>
      <c r="KCJ93" s="64"/>
      <c r="KCK93" s="64"/>
      <c r="KCL93" s="64"/>
      <c r="KCM93" s="64"/>
      <c r="KCN93" s="64"/>
      <c r="KCO93" s="64"/>
      <c r="KCP93" s="64"/>
      <c r="KCQ93" s="64"/>
      <c r="KCR93" s="64"/>
      <c r="KCS93" s="64"/>
      <c r="KCT93" s="64"/>
      <c r="KCU93" s="64"/>
      <c r="KCV93" s="64"/>
      <c r="KCW93" s="64"/>
      <c r="KCX93" s="64"/>
      <c r="KCY93" s="64"/>
      <c r="KCZ93" s="64"/>
      <c r="KDA93" s="64"/>
      <c r="KDB93" s="64"/>
      <c r="KDC93" s="64"/>
      <c r="KDD93" s="64"/>
      <c r="KDE93" s="64"/>
      <c r="KDF93" s="64"/>
      <c r="KDG93" s="64"/>
      <c r="KDH93" s="64"/>
      <c r="KDI93" s="64"/>
      <c r="KDJ93" s="64"/>
      <c r="KDK93" s="64"/>
      <c r="KDL93" s="64"/>
      <c r="KDM93" s="64"/>
      <c r="KDN93" s="64"/>
      <c r="KDO93" s="64"/>
      <c r="KDP93" s="64"/>
      <c r="KDQ93" s="64"/>
      <c r="KDR93" s="64"/>
      <c r="KDS93" s="64"/>
      <c r="KDT93" s="64"/>
      <c r="KDU93" s="64"/>
      <c r="KDV93" s="64"/>
      <c r="KDW93" s="64"/>
      <c r="KDX93" s="64"/>
      <c r="KDY93" s="64"/>
      <c r="KDZ93" s="64"/>
      <c r="KEA93" s="64"/>
      <c r="KEB93" s="64"/>
      <c r="KEC93" s="64"/>
      <c r="KED93" s="64"/>
      <c r="KEE93" s="64"/>
      <c r="KEF93" s="64"/>
      <c r="KEG93" s="64"/>
      <c r="KEH93" s="64"/>
      <c r="KEI93" s="64"/>
      <c r="KEJ93" s="64"/>
      <c r="KEK93" s="64"/>
      <c r="KEL93" s="64"/>
      <c r="KEM93" s="64"/>
      <c r="KEN93" s="64"/>
      <c r="KEO93" s="64"/>
      <c r="KEP93" s="64"/>
      <c r="KEQ93" s="64"/>
      <c r="KER93" s="64"/>
      <c r="KES93" s="64"/>
      <c r="KET93" s="64"/>
      <c r="KEU93" s="64"/>
      <c r="KEV93" s="64"/>
      <c r="KEW93" s="64"/>
      <c r="KEX93" s="64"/>
      <c r="KEY93" s="64"/>
      <c r="KEZ93" s="64"/>
      <c r="KFA93" s="64"/>
      <c r="KFB93" s="64"/>
      <c r="KFC93" s="64"/>
      <c r="KFD93" s="64"/>
      <c r="KFE93" s="64"/>
      <c r="KFF93" s="64"/>
      <c r="KFG93" s="64"/>
      <c r="KFH93" s="64"/>
      <c r="KFI93" s="64"/>
      <c r="KFJ93" s="64"/>
      <c r="KFK93" s="64"/>
      <c r="KFL93" s="64"/>
      <c r="KFM93" s="64"/>
      <c r="KFN93" s="64"/>
      <c r="KFO93" s="64"/>
      <c r="KFP93" s="64"/>
      <c r="KFQ93" s="64"/>
      <c r="KFR93" s="64"/>
      <c r="KFS93" s="64"/>
      <c r="KFT93" s="64"/>
      <c r="KFU93" s="64"/>
      <c r="KFV93" s="64"/>
      <c r="KFW93" s="64"/>
      <c r="KFX93" s="64"/>
      <c r="KFY93" s="64"/>
      <c r="KFZ93" s="64"/>
      <c r="KGA93" s="64"/>
      <c r="KGB93" s="64"/>
      <c r="KGC93" s="64"/>
      <c r="KGD93" s="64"/>
      <c r="KGE93" s="64"/>
      <c r="KGF93" s="64"/>
      <c r="KGG93" s="64"/>
      <c r="KGH93" s="64"/>
      <c r="KGI93" s="64"/>
      <c r="KGJ93" s="64"/>
      <c r="KGK93" s="64"/>
      <c r="KGL93" s="64"/>
      <c r="KGM93" s="64"/>
      <c r="KGN93" s="64"/>
      <c r="KGO93" s="64"/>
      <c r="KGP93" s="64"/>
      <c r="KGQ93" s="64"/>
      <c r="KGR93" s="64"/>
      <c r="KGS93" s="64"/>
      <c r="KGT93" s="64"/>
      <c r="KGU93" s="64"/>
      <c r="KGV93" s="64"/>
      <c r="KGW93" s="64"/>
      <c r="KGX93" s="64"/>
      <c r="KGY93" s="64"/>
      <c r="KGZ93" s="64"/>
      <c r="KHA93" s="64"/>
      <c r="KHB93" s="64"/>
      <c r="KHC93" s="64"/>
      <c r="KHD93" s="64"/>
      <c r="KHE93" s="64"/>
      <c r="KHF93" s="64"/>
      <c r="KHG93" s="64"/>
      <c r="KHH93" s="64"/>
      <c r="KHI93" s="64"/>
      <c r="KHJ93" s="64"/>
      <c r="KHK93" s="64"/>
      <c r="KHL93" s="64"/>
      <c r="KHM93" s="64"/>
      <c r="KHN93" s="64"/>
      <c r="KHO93" s="64"/>
      <c r="KHP93" s="64"/>
      <c r="KHQ93" s="64"/>
      <c r="KHR93" s="64"/>
      <c r="KHS93" s="64"/>
      <c r="KHT93" s="64"/>
      <c r="KHU93" s="64"/>
      <c r="KHV93" s="64"/>
      <c r="KHW93" s="64"/>
      <c r="KHX93" s="64"/>
      <c r="KHY93" s="64"/>
      <c r="KHZ93" s="64"/>
      <c r="KIA93" s="64"/>
      <c r="KIB93" s="64"/>
      <c r="KIC93" s="64"/>
      <c r="KID93" s="64"/>
      <c r="KIE93" s="64"/>
      <c r="KIF93" s="64"/>
      <c r="KIG93" s="64"/>
      <c r="KIH93" s="64"/>
      <c r="KII93" s="64"/>
      <c r="KIJ93" s="64"/>
      <c r="KIK93" s="64"/>
      <c r="KIL93" s="64"/>
      <c r="KIM93" s="64"/>
      <c r="KIN93" s="64"/>
      <c r="KIO93" s="64"/>
      <c r="KIP93" s="64"/>
      <c r="KIQ93" s="64"/>
      <c r="KIR93" s="64"/>
      <c r="KIS93" s="64"/>
      <c r="KIT93" s="64"/>
      <c r="KIU93" s="64"/>
      <c r="KIV93" s="64"/>
      <c r="KIW93" s="64"/>
      <c r="KIX93" s="64"/>
      <c r="KIY93" s="64"/>
      <c r="KIZ93" s="64"/>
      <c r="KJA93" s="64"/>
      <c r="KJB93" s="64"/>
      <c r="KJC93" s="64"/>
      <c r="KJD93" s="64"/>
      <c r="KJE93" s="64"/>
      <c r="KJF93" s="64"/>
      <c r="KJG93" s="64"/>
      <c r="KJH93" s="64"/>
      <c r="KJI93" s="64"/>
      <c r="KJJ93" s="64"/>
      <c r="KJK93" s="64"/>
      <c r="KJL93" s="64"/>
      <c r="KJM93" s="64"/>
      <c r="KJN93" s="64"/>
      <c r="KJO93" s="64"/>
      <c r="KJP93" s="64"/>
      <c r="KJQ93" s="64"/>
      <c r="KJR93" s="64"/>
      <c r="KJS93" s="64"/>
      <c r="KJT93" s="64"/>
      <c r="KJU93" s="64"/>
      <c r="KJV93" s="64"/>
      <c r="KJW93" s="64"/>
      <c r="KJX93" s="64"/>
      <c r="KJY93" s="64"/>
      <c r="KJZ93" s="64"/>
      <c r="KKA93" s="64"/>
      <c r="KKB93" s="64"/>
      <c r="KKC93" s="64"/>
      <c r="KKD93" s="64"/>
      <c r="KKE93" s="64"/>
      <c r="KKF93" s="64"/>
      <c r="KKG93" s="64"/>
      <c r="KKH93" s="64"/>
      <c r="KKI93" s="64"/>
      <c r="KKJ93" s="64"/>
      <c r="KKK93" s="64"/>
      <c r="KKL93" s="64"/>
      <c r="KKM93" s="64"/>
      <c r="KKN93" s="64"/>
      <c r="KKO93" s="64"/>
      <c r="KKP93" s="64"/>
      <c r="KKQ93" s="64"/>
      <c r="KKR93" s="64"/>
      <c r="KKS93" s="64"/>
      <c r="KKT93" s="64"/>
      <c r="KKU93" s="64"/>
      <c r="KKV93" s="64"/>
      <c r="KKW93" s="64"/>
      <c r="KKX93" s="64"/>
      <c r="KKY93" s="64"/>
      <c r="KKZ93" s="64"/>
      <c r="KLA93" s="64"/>
      <c r="KLB93" s="64"/>
      <c r="KLC93" s="64"/>
      <c r="KLD93" s="64"/>
      <c r="KLE93" s="64"/>
      <c r="KLF93" s="64"/>
      <c r="KLG93" s="64"/>
      <c r="KLH93" s="64"/>
      <c r="KLI93" s="64"/>
      <c r="KLJ93" s="64"/>
      <c r="KLK93" s="64"/>
      <c r="KLL93" s="64"/>
      <c r="KLM93" s="64"/>
      <c r="KLN93" s="64"/>
      <c r="KLO93" s="64"/>
      <c r="KLP93" s="64"/>
      <c r="KLQ93" s="64"/>
      <c r="KLR93" s="64"/>
      <c r="KLS93" s="64"/>
      <c r="KLT93" s="64"/>
      <c r="KLU93" s="64"/>
      <c r="KLV93" s="64"/>
      <c r="KLW93" s="64"/>
      <c r="KLX93" s="64"/>
      <c r="KLY93" s="64"/>
      <c r="KLZ93" s="64"/>
      <c r="KMA93" s="64"/>
      <c r="KMB93" s="64"/>
      <c r="KMC93" s="64"/>
      <c r="KMD93" s="64"/>
      <c r="KME93" s="64"/>
      <c r="KMF93" s="64"/>
      <c r="KMG93" s="64"/>
      <c r="KMH93" s="64"/>
      <c r="KMI93" s="64"/>
      <c r="KMJ93" s="64"/>
      <c r="KMK93" s="64"/>
      <c r="KML93" s="64"/>
      <c r="KMM93" s="64"/>
      <c r="KMN93" s="64"/>
      <c r="KMO93" s="64"/>
      <c r="KMP93" s="64"/>
      <c r="KMQ93" s="64"/>
      <c r="KMR93" s="64"/>
      <c r="KMS93" s="64"/>
      <c r="KMT93" s="64"/>
      <c r="KMU93" s="64"/>
      <c r="KMV93" s="64"/>
      <c r="KMW93" s="64"/>
      <c r="KMX93" s="64"/>
      <c r="KMY93" s="64"/>
      <c r="KMZ93" s="64"/>
      <c r="KNA93" s="64"/>
      <c r="KNB93" s="64"/>
      <c r="KNC93" s="64"/>
      <c r="KND93" s="64"/>
      <c r="KNE93" s="64"/>
      <c r="KNF93" s="64"/>
      <c r="KNG93" s="64"/>
      <c r="KNH93" s="64"/>
      <c r="KNI93" s="64"/>
      <c r="KNJ93" s="64"/>
      <c r="KNK93" s="64"/>
      <c r="KNL93" s="64"/>
      <c r="KNM93" s="64"/>
      <c r="KNN93" s="64"/>
      <c r="KNO93" s="64"/>
      <c r="KNP93" s="64"/>
      <c r="KNQ93" s="64"/>
      <c r="KNR93" s="64"/>
      <c r="KNS93" s="64"/>
      <c r="KNT93" s="64"/>
      <c r="KNU93" s="64"/>
      <c r="KNV93" s="64"/>
      <c r="KNW93" s="64"/>
      <c r="KNX93" s="64"/>
      <c r="KNY93" s="64"/>
      <c r="KNZ93" s="64"/>
      <c r="KOA93" s="64"/>
      <c r="KOB93" s="64"/>
      <c r="KOC93" s="64"/>
      <c r="KOD93" s="64"/>
      <c r="KOE93" s="64"/>
      <c r="KOF93" s="64"/>
      <c r="KOG93" s="64"/>
      <c r="KOH93" s="64"/>
      <c r="KOI93" s="64"/>
      <c r="KOJ93" s="64"/>
      <c r="KOK93" s="64"/>
      <c r="KOL93" s="64"/>
      <c r="KOM93" s="64"/>
      <c r="KON93" s="64"/>
      <c r="KOO93" s="64"/>
      <c r="KOP93" s="64"/>
      <c r="KOQ93" s="64"/>
      <c r="KOR93" s="64"/>
      <c r="KOS93" s="64"/>
      <c r="KOT93" s="64"/>
      <c r="KOU93" s="64"/>
      <c r="KOV93" s="64"/>
      <c r="KOW93" s="64"/>
      <c r="KOX93" s="64"/>
      <c r="KOY93" s="64"/>
      <c r="KOZ93" s="64"/>
      <c r="KPA93" s="64"/>
      <c r="KPB93" s="64"/>
      <c r="KPC93" s="64"/>
      <c r="KPD93" s="64"/>
      <c r="KPE93" s="64"/>
      <c r="KPF93" s="64"/>
      <c r="KPG93" s="64"/>
      <c r="KPH93" s="64"/>
      <c r="KPI93" s="64"/>
      <c r="KPJ93" s="64"/>
      <c r="KPK93" s="64"/>
      <c r="KPL93" s="64"/>
      <c r="KPM93" s="64"/>
      <c r="KPN93" s="64"/>
      <c r="KPO93" s="64"/>
      <c r="KPP93" s="64"/>
      <c r="KPQ93" s="64"/>
      <c r="KPR93" s="64"/>
      <c r="KPS93" s="64"/>
      <c r="KPT93" s="64"/>
      <c r="KPU93" s="64"/>
      <c r="KPV93" s="64"/>
      <c r="KPW93" s="64"/>
      <c r="KPX93" s="64"/>
      <c r="KPY93" s="64"/>
      <c r="KPZ93" s="64"/>
      <c r="KQA93" s="64"/>
      <c r="KQB93" s="64"/>
      <c r="KQC93" s="64"/>
      <c r="KQD93" s="64"/>
      <c r="KQE93" s="64"/>
      <c r="KQF93" s="64"/>
      <c r="KQG93" s="64"/>
      <c r="KQH93" s="64"/>
      <c r="KQI93" s="64"/>
      <c r="KQJ93" s="64"/>
      <c r="KQK93" s="64"/>
      <c r="KQL93" s="64"/>
      <c r="KQM93" s="64"/>
      <c r="KQN93" s="64"/>
      <c r="KQO93" s="64"/>
      <c r="KQP93" s="64"/>
      <c r="KQQ93" s="64"/>
      <c r="KQR93" s="64"/>
      <c r="KQS93" s="64"/>
      <c r="KQT93" s="64"/>
      <c r="KQU93" s="64"/>
      <c r="KQV93" s="64"/>
      <c r="KQW93" s="64"/>
      <c r="KQX93" s="64"/>
      <c r="KQY93" s="64"/>
      <c r="KQZ93" s="64"/>
      <c r="KRA93" s="64"/>
      <c r="KRB93" s="64"/>
      <c r="KRC93" s="64"/>
      <c r="KRD93" s="64"/>
      <c r="KRE93" s="64"/>
      <c r="KRF93" s="64"/>
      <c r="KRG93" s="64"/>
      <c r="KRH93" s="64"/>
      <c r="KRI93" s="64"/>
      <c r="KRJ93" s="64"/>
      <c r="KRK93" s="64"/>
      <c r="KRL93" s="64"/>
      <c r="KRM93" s="64"/>
      <c r="KRN93" s="64"/>
      <c r="KRO93" s="64"/>
      <c r="KRP93" s="64"/>
      <c r="KRQ93" s="64"/>
      <c r="KRR93" s="64"/>
      <c r="KRS93" s="64"/>
      <c r="KRT93" s="64"/>
      <c r="KRU93" s="64"/>
      <c r="KRV93" s="64"/>
      <c r="KRW93" s="64"/>
      <c r="KRX93" s="64"/>
      <c r="KRY93" s="64"/>
      <c r="KRZ93" s="64"/>
      <c r="KSA93" s="64"/>
      <c r="KSB93" s="64"/>
      <c r="KSC93" s="64"/>
      <c r="KSD93" s="64"/>
      <c r="KSE93" s="64"/>
      <c r="KSF93" s="64"/>
      <c r="KSG93" s="64"/>
      <c r="KSH93" s="64"/>
      <c r="KSI93" s="64"/>
      <c r="KSJ93" s="64"/>
      <c r="KSK93" s="64"/>
      <c r="KSL93" s="64"/>
      <c r="KSM93" s="64"/>
      <c r="KSN93" s="64"/>
      <c r="KSO93" s="64"/>
      <c r="KSP93" s="64"/>
      <c r="KSQ93" s="64"/>
      <c r="KSR93" s="64"/>
      <c r="KSS93" s="64"/>
      <c r="KST93" s="64"/>
      <c r="KSU93" s="64"/>
      <c r="KSV93" s="64"/>
      <c r="KSW93" s="64"/>
      <c r="KSX93" s="64"/>
      <c r="KSY93" s="64"/>
      <c r="KSZ93" s="64"/>
      <c r="KTA93" s="64"/>
      <c r="KTB93" s="64"/>
      <c r="KTC93" s="64"/>
      <c r="KTD93" s="64"/>
      <c r="KTE93" s="64"/>
      <c r="KTF93" s="64"/>
      <c r="KTG93" s="64"/>
      <c r="KTH93" s="64"/>
      <c r="KTI93" s="64"/>
      <c r="KTJ93" s="64"/>
      <c r="KTK93" s="64"/>
      <c r="KTL93" s="64"/>
      <c r="KTM93" s="64"/>
      <c r="KTN93" s="64"/>
      <c r="KTO93" s="64"/>
      <c r="KTP93" s="64"/>
      <c r="KTQ93" s="64"/>
      <c r="KTR93" s="64"/>
      <c r="KTS93" s="64"/>
      <c r="KTT93" s="64"/>
      <c r="KTU93" s="64"/>
      <c r="KTV93" s="64"/>
      <c r="KTW93" s="64"/>
      <c r="KTX93" s="64"/>
      <c r="KTY93" s="64"/>
      <c r="KTZ93" s="64"/>
      <c r="KUA93" s="64"/>
      <c r="KUB93" s="64"/>
      <c r="KUC93" s="64"/>
      <c r="KUD93" s="64"/>
      <c r="KUE93" s="64"/>
      <c r="KUF93" s="64"/>
      <c r="KUG93" s="64"/>
      <c r="KUH93" s="64"/>
      <c r="KUI93" s="64"/>
      <c r="KUJ93" s="64"/>
      <c r="KUK93" s="64"/>
      <c r="KUL93" s="64"/>
      <c r="KUM93" s="64"/>
      <c r="KUN93" s="64"/>
      <c r="KUO93" s="64"/>
      <c r="KUP93" s="64"/>
      <c r="KUQ93" s="64"/>
      <c r="KUR93" s="64"/>
      <c r="KUS93" s="64"/>
      <c r="KUT93" s="64"/>
      <c r="KUU93" s="64"/>
      <c r="KUV93" s="64"/>
      <c r="KUW93" s="64"/>
      <c r="KUX93" s="64"/>
      <c r="KUY93" s="64"/>
      <c r="KUZ93" s="64"/>
      <c r="KVA93" s="64"/>
      <c r="KVB93" s="64"/>
      <c r="KVC93" s="64"/>
      <c r="KVD93" s="64"/>
      <c r="KVE93" s="64"/>
      <c r="KVF93" s="64"/>
      <c r="KVG93" s="64"/>
      <c r="KVH93" s="64"/>
      <c r="KVI93" s="64"/>
      <c r="KVJ93" s="64"/>
      <c r="KVK93" s="64"/>
      <c r="KVL93" s="64"/>
      <c r="KVM93" s="64"/>
      <c r="KVN93" s="64"/>
      <c r="KVO93" s="64"/>
      <c r="KVP93" s="64"/>
      <c r="KVQ93" s="64"/>
      <c r="KVR93" s="64"/>
      <c r="KVS93" s="64"/>
      <c r="KVT93" s="64"/>
      <c r="KVU93" s="64"/>
      <c r="KVV93" s="64"/>
      <c r="KVW93" s="64"/>
      <c r="KVX93" s="64"/>
      <c r="KVY93" s="64"/>
      <c r="KVZ93" s="64"/>
      <c r="KWA93" s="64"/>
      <c r="KWB93" s="64"/>
      <c r="KWC93" s="64"/>
      <c r="KWD93" s="64"/>
      <c r="KWE93" s="64"/>
      <c r="KWF93" s="64"/>
      <c r="KWG93" s="64"/>
      <c r="KWH93" s="64"/>
      <c r="KWI93" s="64"/>
      <c r="KWJ93" s="64"/>
      <c r="KWK93" s="64"/>
      <c r="KWL93" s="64"/>
      <c r="KWM93" s="64"/>
      <c r="KWN93" s="64"/>
      <c r="KWO93" s="64"/>
      <c r="KWP93" s="64"/>
      <c r="KWQ93" s="64"/>
      <c r="KWR93" s="64"/>
      <c r="KWS93" s="64"/>
      <c r="KWT93" s="64"/>
      <c r="KWU93" s="64"/>
      <c r="KWV93" s="64"/>
      <c r="KWW93" s="64"/>
      <c r="KWX93" s="64"/>
      <c r="KWY93" s="64"/>
      <c r="KWZ93" s="64"/>
      <c r="KXA93" s="64"/>
      <c r="KXB93" s="64"/>
      <c r="KXC93" s="64"/>
      <c r="KXD93" s="64"/>
      <c r="KXE93" s="64"/>
      <c r="KXF93" s="64"/>
      <c r="KXG93" s="64"/>
      <c r="KXH93" s="64"/>
      <c r="KXI93" s="64"/>
      <c r="KXJ93" s="64"/>
      <c r="KXK93" s="64"/>
      <c r="KXL93" s="64"/>
      <c r="KXM93" s="64"/>
      <c r="KXN93" s="64"/>
      <c r="KXO93" s="64"/>
      <c r="KXP93" s="64"/>
      <c r="KXQ93" s="64"/>
      <c r="KXR93" s="64"/>
      <c r="KXS93" s="64"/>
      <c r="KXT93" s="64"/>
      <c r="KXU93" s="64"/>
      <c r="KXV93" s="64"/>
      <c r="KXW93" s="64"/>
      <c r="KXX93" s="64"/>
      <c r="KXY93" s="64"/>
      <c r="KXZ93" s="64"/>
      <c r="KYA93" s="64"/>
      <c r="KYB93" s="64"/>
      <c r="KYC93" s="64"/>
      <c r="KYD93" s="64"/>
      <c r="KYE93" s="64"/>
      <c r="KYF93" s="64"/>
      <c r="KYG93" s="64"/>
      <c r="KYH93" s="64"/>
      <c r="KYI93" s="64"/>
      <c r="KYJ93" s="64"/>
      <c r="KYK93" s="64"/>
      <c r="KYL93" s="64"/>
      <c r="KYM93" s="64"/>
      <c r="KYN93" s="64"/>
      <c r="KYO93" s="64"/>
      <c r="KYP93" s="64"/>
      <c r="KYQ93" s="64"/>
      <c r="KYR93" s="64"/>
      <c r="KYS93" s="64"/>
      <c r="KYT93" s="64"/>
      <c r="KYU93" s="64"/>
      <c r="KYV93" s="64"/>
      <c r="KYW93" s="64"/>
      <c r="KYX93" s="64"/>
      <c r="KYY93" s="64"/>
      <c r="KYZ93" s="64"/>
      <c r="KZA93" s="64"/>
      <c r="KZB93" s="64"/>
      <c r="KZC93" s="64"/>
      <c r="KZD93" s="64"/>
      <c r="KZE93" s="64"/>
      <c r="KZF93" s="64"/>
      <c r="KZG93" s="64"/>
      <c r="KZH93" s="64"/>
      <c r="KZI93" s="64"/>
      <c r="KZJ93" s="64"/>
      <c r="KZK93" s="64"/>
      <c r="KZL93" s="64"/>
      <c r="KZM93" s="64"/>
      <c r="KZN93" s="64"/>
      <c r="KZO93" s="64"/>
      <c r="KZP93" s="64"/>
      <c r="KZQ93" s="64"/>
      <c r="KZR93" s="64"/>
      <c r="KZS93" s="64"/>
      <c r="KZT93" s="64"/>
      <c r="KZU93" s="64"/>
      <c r="KZV93" s="64"/>
      <c r="KZW93" s="64"/>
      <c r="KZX93" s="64"/>
      <c r="KZY93" s="64"/>
      <c r="KZZ93" s="64"/>
      <c r="LAA93" s="64"/>
      <c r="LAB93" s="64"/>
      <c r="LAC93" s="64"/>
      <c r="LAD93" s="64"/>
      <c r="LAE93" s="64"/>
      <c r="LAF93" s="64"/>
      <c r="LAG93" s="64"/>
      <c r="LAH93" s="64"/>
      <c r="LAI93" s="64"/>
      <c r="LAJ93" s="64"/>
      <c r="LAK93" s="64"/>
      <c r="LAL93" s="64"/>
      <c r="LAM93" s="64"/>
      <c r="LAN93" s="64"/>
      <c r="LAO93" s="64"/>
      <c r="LAP93" s="64"/>
      <c r="LAQ93" s="64"/>
      <c r="LAR93" s="64"/>
      <c r="LAS93" s="64"/>
      <c r="LAT93" s="64"/>
      <c r="LAU93" s="64"/>
      <c r="LAV93" s="64"/>
      <c r="LAW93" s="64"/>
      <c r="LAX93" s="64"/>
      <c r="LAY93" s="64"/>
      <c r="LAZ93" s="64"/>
      <c r="LBA93" s="64"/>
      <c r="LBB93" s="64"/>
      <c r="LBC93" s="64"/>
      <c r="LBD93" s="64"/>
      <c r="LBE93" s="64"/>
      <c r="LBF93" s="64"/>
      <c r="LBG93" s="64"/>
      <c r="LBH93" s="64"/>
      <c r="LBI93" s="64"/>
      <c r="LBJ93" s="64"/>
      <c r="LBK93" s="64"/>
      <c r="LBL93" s="64"/>
      <c r="LBM93" s="64"/>
      <c r="LBN93" s="64"/>
      <c r="LBO93" s="64"/>
      <c r="LBP93" s="64"/>
      <c r="LBQ93" s="64"/>
      <c r="LBR93" s="64"/>
      <c r="LBS93" s="64"/>
      <c r="LBT93" s="64"/>
      <c r="LBU93" s="64"/>
      <c r="LBV93" s="64"/>
      <c r="LBW93" s="64"/>
      <c r="LBX93" s="64"/>
      <c r="LBY93" s="64"/>
      <c r="LBZ93" s="64"/>
      <c r="LCA93" s="64"/>
      <c r="LCB93" s="64"/>
      <c r="LCC93" s="64"/>
      <c r="LCD93" s="64"/>
      <c r="LCE93" s="64"/>
      <c r="LCF93" s="64"/>
      <c r="LCG93" s="64"/>
      <c r="LCH93" s="64"/>
      <c r="LCI93" s="64"/>
      <c r="LCJ93" s="64"/>
      <c r="LCK93" s="64"/>
      <c r="LCL93" s="64"/>
      <c r="LCM93" s="64"/>
      <c r="LCN93" s="64"/>
      <c r="LCO93" s="64"/>
      <c r="LCP93" s="64"/>
      <c r="LCQ93" s="64"/>
      <c r="LCR93" s="64"/>
      <c r="LCS93" s="64"/>
      <c r="LCT93" s="64"/>
      <c r="LCU93" s="64"/>
      <c r="LCV93" s="64"/>
      <c r="LCW93" s="64"/>
      <c r="LCX93" s="64"/>
      <c r="LCY93" s="64"/>
      <c r="LCZ93" s="64"/>
      <c r="LDA93" s="64"/>
      <c r="LDB93" s="64"/>
      <c r="LDC93" s="64"/>
      <c r="LDD93" s="64"/>
      <c r="LDE93" s="64"/>
      <c r="LDF93" s="64"/>
      <c r="LDG93" s="64"/>
      <c r="LDH93" s="64"/>
      <c r="LDI93" s="64"/>
      <c r="LDJ93" s="64"/>
      <c r="LDK93" s="64"/>
      <c r="LDL93" s="64"/>
      <c r="LDM93" s="64"/>
      <c r="LDN93" s="64"/>
      <c r="LDO93" s="64"/>
      <c r="LDP93" s="64"/>
      <c r="LDQ93" s="64"/>
      <c r="LDR93" s="64"/>
      <c r="LDS93" s="64"/>
      <c r="LDT93" s="64"/>
      <c r="LDU93" s="64"/>
      <c r="LDV93" s="64"/>
      <c r="LDW93" s="64"/>
      <c r="LDX93" s="64"/>
      <c r="LDY93" s="64"/>
      <c r="LDZ93" s="64"/>
      <c r="LEA93" s="64"/>
      <c r="LEB93" s="64"/>
      <c r="LEC93" s="64"/>
      <c r="LED93" s="64"/>
      <c r="LEE93" s="64"/>
      <c r="LEF93" s="64"/>
      <c r="LEG93" s="64"/>
      <c r="LEH93" s="64"/>
      <c r="LEI93" s="64"/>
      <c r="LEJ93" s="64"/>
      <c r="LEK93" s="64"/>
      <c r="LEL93" s="64"/>
      <c r="LEM93" s="64"/>
      <c r="LEN93" s="64"/>
      <c r="LEO93" s="64"/>
      <c r="LEP93" s="64"/>
      <c r="LEQ93" s="64"/>
      <c r="LER93" s="64"/>
      <c r="LES93" s="64"/>
      <c r="LET93" s="64"/>
      <c r="LEU93" s="64"/>
      <c r="LEV93" s="64"/>
      <c r="LEW93" s="64"/>
      <c r="LEX93" s="64"/>
      <c r="LEY93" s="64"/>
      <c r="LEZ93" s="64"/>
      <c r="LFA93" s="64"/>
      <c r="LFB93" s="64"/>
      <c r="LFC93" s="64"/>
      <c r="LFD93" s="64"/>
      <c r="LFE93" s="64"/>
      <c r="LFF93" s="64"/>
      <c r="LFG93" s="64"/>
      <c r="LFH93" s="64"/>
      <c r="LFI93" s="64"/>
      <c r="LFJ93" s="64"/>
      <c r="LFK93" s="64"/>
      <c r="LFL93" s="64"/>
      <c r="LFM93" s="64"/>
      <c r="LFN93" s="64"/>
      <c r="LFO93" s="64"/>
      <c r="LFP93" s="64"/>
      <c r="LFQ93" s="64"/>
      <c r="LFR93" s="64"/>
      <c r="LFS93" s="64"/>
      <c r="LFT93" s="64"/>
      <c r="LFU93" s="64"/>
      <c r="LFV93" s="64"/>
      <c r="LFW93" s="64"/>
      <c r="LFX93" s="64"/>
      <c r="LFY93" s="64"/>
      <c r="LFZ93" s="64"/>
      <c r="LGA93" s="64"/>
      <c r="LGB93" s="64"/>
      <c r="LGC93" s="64"/>
      <c r="LGD93" s="64"/>
      <c r="LGE93" s="64"/>
      <c r="LGF93" s="64"/>
      <c r="LGG93" s="64"/>
      <c r="LGH93" s="64"/>
      <c r="LGI93" s="64"/>
      <c r="LGJ93" s="64"/>
      <c r="LGK93" s="64"/>
      <c r="LGL93" s="64"/>
      <c r="LGM93" s="64"/>
      <c r="LGN93" s="64"/>
      <c r="LGO93" s="64"/>
      <c r="LGP93" s="64"/>
      <c r="LGQ93" s="64"/>
      <c r="LGR93" s="64"/>
      <c r="LGS93" s="64"/>
      <c r="LGT93" s="64"/>
      <c r="LGU93" s="64"/>
      <c r="LGV93" s="64"/>
      <c r="LGW93" s="64"/>
      <c r="LGX93" s="64"/>
      <c r="LGY93" s="64"/>
      <c r="LGZ93" s="64"/>
      <c r="LHA93" s="64"/>
      <c r="LHB93" s="64"/>
      <c r="LHC93" s="64"/>
      <c r="LHD93" s="64"/>
      <c r="LHE93" s="64"/>
      <c r="LHF93" s="64"/>
      <c r="LHG93" s="64"/>
      <c r="LHH93" s="64"/>
      <c r="LHI93" s="64"/>
      <c r="LHJ93" s="64"/>
      <c r="LHK93" s="64"/>
      <c r="LHL93" s="64"/>
      <c r="LHM93" s="64"/>
      <c r="LHN93" s="64"/>
      <c r="LHO93" s="64"/>
      <c r="LHP93" s="64"/>
      <c r="LHQ93" s="64"/>
      <c r="LHR93" s="64"/>
      <c r="LHS93" s="64"/>
      <c r="LHT93" s="64"/>
      <c r="LHU93" s="64"/>
      <c r="LHV93" s="64"/>
      <c r="LHW93" s="64"/>
      <c r="LHX93" s="64"/>
      <c r="LHY93" s="64"/>
      <c r="LHZ93" s="64"/>
      <c r="LIA93" s="64"/>
      <c r="LIB93" s="64"/>
      <c r="LIC93" s="64"/>
      <c r="LID93" s="64"/>
      <c r="LIE93" s="64"/>
      <c r="LIF93" s="64"/>
      <c r="LIG93" s="64"/>
      <c r="LIH93" s="64"/>
      <c r="LII93" s="64"/>
      <c r="LIJ93" s="64"/>
      <c r="LIK93" s="64"/>
      <c r="LIL93" s="64"/>
      <c r="LIM93" s="64"/>
      <c r="LIN93" s="64"/>
      <c r="LIO93" s="64"/>
      <c r="LIP93" s="64"/>
      <c r="LIQ93" s="64"/>
      <c r="LIR93" s="64"/>
      <c r="LIS93" s="64"/>
      <c r="LIT93" s="64"/>
      <c r="LIU93" s="64"/>
      <c r="LIV93" s="64"/>
      <c r="LIW93" s="64"/>
      <c r="LIX93" s="64"/>
      <c r="LIY93" s="64"/>
      <c r="LIZ93" s="64"/>
      <c r="LJA93" s="64"/>
      <c r="LJB93" s="64"/>
      <c r="LJC93" s="64"/>
      <c r="LJD93" s="64"/>
      <c r="LJE93" s="64"/>
      <c r="LJF93" s="64"/>
      <c r="LJG93" s="64"/>
      <c r="LJH93" s="64"/>
      <c r="LJI93" s="64"/>
      <c r="LJJ93" s="64"/>
      <c r="LJK93" s="64"/>
      <c r="LJL93" s="64"/>
      <c r="LJM93" s="64"/>
      <c r="LJN93" s="64"/>
      <c r="LJO93" s="64"/>
      <c r="LJP93" s="64"/>
      <c r="LJQ93" s="64"/>
      <c r="LJR93" s="64"/>
      <c r="LJS93" s="64"/>
      <c r="LJT93" s="64"/>
      <c r="LJU93" s="64"/>
      <c r="LJV93" s="64"/>
      <c r="LJW93" s="64"/>
      <c r="LJX93" s="64"/>
      <c r="LJY93" s="64"/>
      <c r="LJZ93" s="64"/>
      <c r="LKA93" s="64"/>
      <c r="LKB93" s="64"/>
      <c r="LKC93" s="64"/>
      <c r="LKD93" s="64"/>
      <c r="LKE93" s="64"/>
      <c r="LKF93" s="64"/>
      <c r="LKG93" s="64"/>
      <c r="LKH93" s="64"/>
      <c r="LKI93" s="64"/>
      <c r="LKJ93" s="64"/>
      <c r="LKK93" s="64"/>
      <c r="LKL93" s="64"/>
      <c r="LKM93" s="64"/>
      <c r="LKN93" s="64"/>
      <c r="LKO93" s="64"/>
      <c r="LKP93" s="64"/>
      <c r="LKQ93" s="64"/>
      <c r="LKR93" s="64"/>
      <c r="LKS93" s="64"/>
      <c r="LKT93" s="64"/>
      <c r="LKU93" s="64"/>
      <c r="LKV93" s="64"/>
      <c r="LKW93" s="64"/>
      <c r="LKX93" s="64"/>
      <c r="LKY93" s="64"/>
      <c r="LKZ93" s="64"/>
      <c r="LLA93" s="64"/>
      <c r="LLB93" s="64"/>
      <c r="LLC93" s="64"/>
      <c r="LLD93" s="64"/>
      <c r="LLE93" s="64"/>
      <c r="LLF93" s="64"/>
      <c r="LLG93" s="64"/>
      <c r="LLH93" s="64"/>
      <c r="LLI93" s="64"/>
      <c r="LLJ93" s="64"/>
      <c r="LLK93" s="64"/>
      <c r="LLL93" s="64"/>
      <c r="LLM93" s="64"/>
      <c r="LLN93" s="64"/>
      <c r="LLO93" s="64"/>
      <c r="LLP93" s="64"/>
      <c r="LLQ93" s="64"/>
      <c r="LLR93" s="64"/>
      <c r="LLS93" s="64"/>
      <c r="LLT93" s="64"/>
      <c r="LLU93" s="64"/>
      <c r="LLV93" s="64"/>
      <c r="LLW93" s="64"/>
      <c r="LLX93" s="64"/>
      <c r="LLY93" s="64"/>
      <c r="LLZ93" s="64"/>
      <c r="LMA93" s="64"/>
      <c r="LMB93" s="64"/>
      <c r="LMC93" s="64"/>
      <c r="LMD93" s="64"/>
      <c r="LME93" s="64"/>
      <c r="LMF93" s="64"/>
      <c r="LMG93" s="64"/>
      <c r="LMH93" s="64"/>
      <c r="LMI93" s="64"/>
      <c r="LMJ93" s="64"/>
      <c r="LMK93" s="64"/>
      <c r="LML93" s="64"/>
      <c r="LMM93" s="64"/>
      <c r="LMN93" s="64"/>
      <c r="LMO93" s="64"/>
      <c r="LMP93" s="64"/>
      <c r="LMQ93" s="64"/>
      <c r="LMR93" s="64"/>
      <c r="LMS93" s="64"/>
      <c r="LMT93" s="64"/>
      <c r="LMU93" s="64"/>
      <c r="LMV93" s="64"/>
      <c r="LMW93" s="64"/>
      <c r="LMX93" s="64"/>
      <c r="LMY93" s="64"/>
      <c r="LMZ93" s="64"/>
      <c r="LNA93" s="64"/>
      <c r="LNB93" s="64"/>
      <c r="LNC93" s="64"/>
      <c r="LND93" s="64"/>
      <c r="LNE93" s="64"/>
      <c r="LNF93" s="64"/>
      <c r="LNG93" s="64"/>
      <c r="LNH93" s="64"/>
      <c r="LNI93" s="64"/>
      <c r="LNJ93" s="64"/>
      <c r="LNK93" s="64"/>
      <c r="LNL93" s="64"/>
      <c r="LNM93" s="64"/>
      <c r="LNN93" s="64"/>
      <c r="LNO93" s="64"/>
      <c r="LNP93" s="64"/>
      <c r="LNQ93" s="64"/>
      <c r="LNR93" s="64"/>
      <c r="LNS93" s="64"/>
      <c r="LNT93" s="64"/>
      <c r="LNU93" s="64"/>
      <c r="LNV93" s="64"/>
      <c r="LNW93" s="64"/>
      <c r="LNX93" s="64"/>
      <c r="LNY93" s="64"/>
      <c r="LNZ93" s="64"/>
      <c r="LOA93" s="64"/>
      <c r="LOB93" s="64"/>
      <c r="LOC93" s="64"/>
      <c r="LOD93" s="64"/>
      <c r="LOE93" s="64"/>
      <c r="LOF93" s="64"/>
      <c r="LOG93" s="64"/>
      <c r="LOH93" s="64"/>
      <c r="LOI93" s="64"/>
      <c r="LOJ93" s="64"/>
      <c r="LOK93" s="64"/>
      <c r="LOL93" s="64"/>
      <c r="LOM93" s="64"/>
      <c r="LON93" s="64"/>
      <c r="LOO93" s="64"/>
      <c r="LOP93" s="64"/>
      <c r="LOQ93" s="64"/>
      <c r="LOR93" s="64"/>
      <c r="LOS93" s="64"/>
      <c r="LOT93" s="64"/>
      <c r="LOU93" s="64"/>
      <c r="LOV93" s="64"/>
      <c r="LOW93" s="64"/>
      <c r="LOX93" s="64"/>
      <c r="LOY93" s="64"/>
      <c r="LOZ93" s="64"/>
      <c r="LPA93" s="64"/>
      <c r="LPB93" s="64"/>
      <c r="LPC93" s="64"/>
      <c r="LPD93" s="64"/>
      <c r="LPE93" s="64"/>
      <c r="LPF93" s="64"/>
      <c r="LPG93" s="64"/>
      <c r="LPH93" s="64"/>
      <c r="LPI93" s="64"/>
      <c r="LPJ93" s="64"/>
      <c r="LPK93" s="64"/>
      <c r="LPL93" s="64"/>
      <c r="LPM93" s="64"/>
      <c r="LPN93" s="64"/>
      <c r="LPO93" s="64"/>
      <c r="LPP93" s="64"/>
      <c r="LPQ93" s="64"/>
      <c r="LPR93" s="64"/>
      <c r="LPS93" s="64"/>
      <c r="LPT93" s="64"/>
      <c r="LPU93" s="64"/>
      <c r="LPV93" s="64"/>
      <c r="LPW93" s="64"/>
      <c r="LPX93" s="64"/>
      <c r="LPY93" s="64"/>
      <c r="LPZ93" s="64"/>
      <c r="LQA93" s="64"/>
      <c r="LQB93" s="64"/>
      <c r="LQC93" s="64"/>
      <c r="LQD93" s="64"/>
      <c r="LQE93" s="64"/>
      <c r="LQF93" s="64"/>
      <c r="LQG93" s="64"/>
      <c r="LQH93" s="64"/>
      <c r="LQI93" s="64"/>
      <c r="LQJ93" s="64"/>
      <c r="LQK93" s="64"/>
      <c r="LQL93" s="64"/>
      <c r="LQM93" s="64"/>
      <c r="LQN93" s="64"/>
      <c r="LQO93" s="64"/>
      <c r="LQP93" s="64"/>
      <c r="LQQ93" s="64"/>
      <c r="LQR93" s="64"/>
      <c r="LQS93" s="64"/>
      <c r="LQT93" s="64"/>
      <c r="LQU93" s="64"/>
      <c r="LQV93" s="64"/>
      <c r="LQW93" s="64"/>
      <c r="LQX93" s="64"/>
      <c r="LQY93" s="64"/>
      <c r="LQZ93" s="64"/>
      <c r="LRA93" s="64"/>
      <c r="LRB93" s="64"/>
      <c r="LRC93" s="64"/>
      <c r="LRD93" s="64"/>
      <c r="LRE93" s="64"/>
      <c r="LRF93" s="64"/>
      <c r="LRG93" s="64"/>
      <c r="LRH93" s="64"/>
      <c r="LRI93" s="64"/>
      <c r="LRJ93" s="64"/>
      <c r="LRK93" s="64"/>
      <c r="LRL93" s="64"/>
      <c r="LRM93" s="64"/>
      <c r="LRN93" s="64"/>
      <c r="LRO93" s="64"/>
      <c r="LRP93" s="64"/>
      <c r="LRQ93" s="64"/>
      <c r="LRR93" s="64"/>
      <c r="LRS93" s="64"/>
      <c r="LRT93" s="64"/>
      <c r="LRU93" s="64"/>
      <c r="LRV93" s="64"/>
      <c r="LRW93" s="64"/>
      <c r="LRX93" s="64"/>
      <c r="LRY93" s="64"/>
      <c r="LRZ93" s="64"/>
      <c r="LSA93" s="64"/>
      <c r="LSB93" s="64"/>
      <c r="LSC93" s="64"/>
      <c r="LSD93" s="64"/>
      <c r="LSE93" s="64"/>
      <c r="LSF93" s="64"/>
      <c r="LSG93" s="64"/>
      <c r="LSH93" s="64"/>
      <c r="LSI93" s="64"/>
      <c r="LSJ93" s="64"/>
      <c r="LSK93" s="64"/>
      <c r="LSL93" s="64"/>
      <c r="LSM93" s="64"/>
      <c r="LSN93" s="64"/>
      <c r="LSO93" s="64"/>
      <c r="LSP93" s="64"/>
      <c r="LSQ93" s="64"/>
      <c r="LSR93" s="64"/>
      <c r="LSS93" s="64"/>
      <c r="LST93" s="64"/>
      <c r="LSU93" s="64"/>
      <c r="LSV93" s="64"/>
      <c r="LSW93" s="64"/>
      <c r="LSX93" s="64"/>
      <c r="LSY93" s="64"/>
      <c r="LSZ93" s="64"/>
      <c r="LTA93" s="64"/>
      <c r="LTB93" s="64"/>
      <c r="LTC93" s="64"/>
      <c r="LTD93" s="64"/>
      <c r="LTE93" s="64"/>
      <c r="LTF93" s="64"/>
      <c r="LTG93" s="64"/>
      <c r="LTH93" s="64"/>
      <c r="LTI93" s="64"/>
      <c r="LTJ93" s="64"/>
      <c r="LTK93" s="64"/>
      <c r="LTL93" s="64"/>
      <c r="LTM93" s="64"/>
      <c r="LTN93" s="64"/>
      <c r="LTO93" s="64"/>
      <c r="LTP93" s="64"/>
      <c r="LTQ93" s="64"/>
      <c r="LTR93" s="64"/>
      <c r="LTS93" s="64"/>
      <c r="LTT93" s="64"/>
      <c r="LTU93" s="64"/>
      <c r="LTV93" s="64"/>
      <c r="LTW93" s="64"/>
      <c r="LTX93" s="64"/>
      <c r="LTY93" s="64"/>
      <c r="LTZ93" s="64"/>
      <c r="LUA93" s="64"/>
      <c r="LUB93" s="64"/>
      <c r="LUC93" s="64"/>
      <c r="LUD93" s="64"/>
      <c r="LUE93" s="64"/>
      <c r="LUF93" s="64"/>
      <c r="LUG93" s="64"/>
      <c r="LUH93" s="64"/>
      <c r="LUI93" s="64"/>
      <c r="LUJ93" s="64"/>
      <c r="LUK93" s="64"/>
      <c r="LUL93" s="64"/>
      <c r="LUM93" s="64"/>
      <c r="LUN93" s="64"/>
      <c r="LUO93" s="64"/>
      <c r="LUP93" s="64"/>
      <c r="LUQ93" s="64"/>
      <c r="LUR93" s="64"/>
      <c r="LUS93" s="64"/>
      <c r="LUT93" s="64"/>
      <c r="LUU93" s="64"/>
      <c r="LUV93" s="64"/>
      <c r="LUW93" s="64"/>
      <c r="LUX93" s="64"/>
      <c r="LUY93" s="64"/>
      <c r="LUZ93" s="64"/>
      <c r="LVA93" s="64"/>
      <c r="LVB93" s="64"/>
      <c r="LVC93" s="64"/>
      <c r="LVD93" s="64"/>
      <c r="LVE93" s="64"/>
      <c r="LVF93" s="64"/>
      <c r="LVG93" s="64"/>
      <c r="LVH93" s="64"/>
      <c r="LVI93" s="64"/>
      <c r="LVJ93" s="64"/>
      <c r="LVK93" s="64"/>
      <c r="LVL93" s="64"/>
      <c r="LVM93" s="64"/>
      <c r="LVN93" s="64"/>
      <c r="LVO93" s="64"/>
      <c r="LVP93" s="64"/>
      <c r="LVQ93" s="64"/>
      <c r="LVR93" s="64"/>
      <c r="LVS93" s="64"/>
      <c r="LVT93" s="64"/>
      <c r="LVU93" s="64"/>
      <c r="LVV93" s="64"/>
      <c r="LVW93" s="64"/>
      <c r="LVX93" s="64"/>
      <c r="LVY93" s="64"/>
      <c r="LVZ93" s="64"/>
      <c r="LWA93" s="64"/>
      <c r="LWB93" s="64"/>
      <c r="LWC93" s="64"/>
      <c r="LWD93" s="64"/>
      <c r="LWE93" s="64"/>
      <c r="LWF93" s="64"/>
      <c r="LWG93" s="64"/>
      <c r="LWH93" s="64"/>
      <c r="LWI93" s="64"/>
      <c r="LWJ93" s="64"/>
      <c r="LWK93" s="64"/>
      <c r="LWL93" s="64"/>
      <c r="LWM93" s="64"/>
      <c r="LWN93" s="64"/>
      <c r="LWO93" s="64"/>
      <c r="LWP93" s="64"/>
      <c r="LWQ93" s="64"/>
      <c r="LWR93" s="64"/>
      <c r="LWS93" s="64"/>
      <c r="LWT93" s="64"/>
      <c r="LWU93" s="64"/>
      <c r="LWV93" s="64"/>
      <c r="LWW93" s="64"/>
      <c r="LWX93" s="64"/>
      <c r="LWY93" s="64"/>
      <c r="LWZ93" s="64"/>
      <c r="LXA93" s="64"/>
      <c r="LXB93" s="64"/>
      <c r="LXC93" s="64"/>
      <c r="LXD93" s="64"/>
      <c r="LXE93" s="64"/>
      <c r="LXF93" s="64"/>
      <c r="LXG93" s="64"/>
      <c r="LXH93" s="64"/>
      <c r="LXI93" s="64"/>
      <c r="LXJ93" s="64"/>
      <c r="LXK93" s="64"/>
      <c r="LXL93" s="64"/>
      <c r="LXM93" s="64"/>
      <c r="LXN93" s="64"/>
      <c r="LXO93" s="64"/>
      <c r="LXP93" s="64"/>
      <c r="LXQ93" s="64"/>
      <c r="LXR93" s="64"/>
      <c r="LXS93" s="64"/>
      <c r="LXT93" s="64"/>
      <c r="LXU93" s="64"/>
      <c r="LXV93" s="64"/>
      <c r="LXW93" s="64"/>
      <c r="LXX93" s="64"/>
      <c r="LXY93" s="64"/>
      <c r="LXZ93" s="64"/>
      <c r="LYA93" s="64"/>
      <c r="LYB93" s="64"/>
      <c r="LYC93" s="64"/>
      <c r="LYD93" s="64"/>
      <c r="LYE93" s="64"/>
      <c r="LYF93" s="64"/>
      <c r="LYG93" s="64"/>
      <c r="LYH93" s="64"/>
      <c r="LYI93" s="64"/>
      <c r="LYJ93" s="64"/>
      <c r="LYK93" s="64"/>
      <c r="LYL93" s="64"/>
      <c r="LYM93" s="64"/>
      <c r="LYN93" s="64"/>
      <c r="LYO93" s="64"/>
      <c r="LYP93" s="64"/>
      <c r="LYQ93" s="64"/>
      <c r="LYR93" s="64"/>
      <c r="LYS93" s="64"/>
      <c r="LYT93" s="64"/>
      <c r="LYU93" s="64"/>
      <c r="LYV93" s="64"/>
      <c r="LYW93" s="64"/>
      <c r="LYX93" s="64"/>
      <c r="LYY93" s="64"/>
      <c r="LYZ93" s="64"/>
      <c r="LZA93" s="64"/>
      <c r="LZB93" s="64"/>
      <c r="LZC93" s="64"/>
      <c r="LZD93" s="64"/>
      <c r="LZE93" s="64"/>
      <c r="LZF93" s="64"/>
      <c r="LZG93" s="64"/>
      <c r="LZH93" s="64"/>
      <c r="LZI93" s="64"/>
      <c r="LZJ93" s="64"/>
      <c r="LZK93" s="64"/>
      <c r="LZL93" s="64"/>
      <c r="LZM93" s="64"/>
      <c r="LZN93" s="64"/>
      <c r="LZO93" s="64"/>
      <c r="LZP93" s="64"/>
      <c r="LZQ93" s="64"/>
      <c r="LZR93" s="64"/>
      <c r="LZS93" s="64"/>
      <c r="LZT93" s="64"/>
      <c r="LZU93" s="64"/>
      <c r="LZV93" s="64"/>
      <c r="LZW93" s="64"/>
      <c r="LZX93" s="64"/>
      <c r="LZY93" s="64"/>
      <c r="LZZ93" s="64"/>
      <c r="MAA93" s="64"/>
      <c r="MAB93" s="64"/>
      <c r="MAC93" s="64"/>
      <c r="MAD93" s="64"/>
      <c r="MAE93" s="64"/>
      <c r="MAF93" s="64"/>
      <c r="MAG93" s="64"/>
      <c r="MAH93" s="64"/>
      <c r="MAI93" s="64"/>
      <c r="MAJ93" s="64"/>
      <c r="MAK93" s="64"/>
      <c r="MAL93" s="64"/>
      <c r="MAM93" s="64"/>
      <c r="MAN93" s="64"/>
      <c r="MAO93" s="64"/>
      <c r="MAP93" s="64"/>
      <c r="MAQ93" s="64"/>
      <c r="MAR93" s="64"/>
      <c r="MAS93" s="64"/>
      <c r="MAT93" s="64"/>
      <c r="MAU93" s="64"/>
      <c r="MAV93" s="64"/>
      <c r="MAW93" s="64"/>
      <c r="MAX93" s="64"/>
      <c r="MAY93" s="64"/>
      <c r="MAZ93" s="64"/>
      <c r="MBA93" s="64"/>
      <c r="MBB93" s="64"/>
      <c r="MBC93" s="64"/>
      <c r="MBD93" s="64"/>
      <c r="MBE93" s="64"/>
      <c r="MBF93" s="64"/>
      <c r="MBG93" s="64"/>
      <c r="MBH93" s="64"/>
      <c r="MBI93" s="64"/>
      <c r="MBJ93" s="64"/>
      <c r="MBK93" s="64"/>
      <c r="MBL93" s="64"/>
      <c r="MBM93" s="64"/>
      <c r="MBN93" s="64"/>
      <c r="MBO93" s="64"/>
      <c r="MBP93" s="64"/>
      <c r="MBQ93" s="64"/>
      <c r="MBR93" s="64"/>
      <c r="MBS93" s="64"/>
      <c r="MBT93" s="64"/>
      <c r="MBU93" s="64"/>
      <c r="MBV93" s="64"/>
      <c r="MBW93" s="64"/>
      <c r="MBX93" s="64"/>
      <c r="MBY93" s="64"/>
      <c r="MBZ93" s="64"/>
      <c r="MCA93" s="64"/>
      <c r="MCB93" s="64"/>
      <c r="MCC93" s="64"/>
      <c r="MCD93" s="64"/>
      <c r="MCE93" s="64"/>
      <c r="MCF93" s="64"/>
      <c r="MCG93" s="64"/>
      <c r="MCH93" s="64"/>
      <c r="MCI93" s="64"/>
      <c r="MCJ93" s="64"/>
      <c r="MCK93" s="64"/>
      <c r="MCL93" s="64"/>
      <c r="MCM93" s="64"/>
      <c r="MCN93" s="64"/>
      <c r="MCO93" s="64"/>
      <c r="MCP93" s="64"/>
      <c r="MCQ93" s="64"/>
      <c r="MCR93" s="64"/>
      <c r="MCS93" s="64"/>
      <c r="MCT93" s="64"/>
      <c r="MCU93" s="64"/>
      <c r="MCV93" s="64"/>
      <c r="MCW93" s="64"/>
      <c r="MCX93" s="64"/>
      <c r="MCY93" s="64"/>
      <c r="MCZ93" s="64"/>
      <c r="MDA93" s="64"/>
      <c r="MDB93" s="64"/>
      <c r="MDC93" s="64"/>
      <c r="MDD93" s="64"/>
      <c r="MDE93" s="64"/>
      <c r="MDF93" s="64"/>
      <c r="MDG93" s="64"/>
      <c r="MDH93" s="64"/>
      <c r="MDI93" s="64"/>
      <c r="MDJ93" s="64"/>
      <c r="MDK93" s="64"/>
      <c r="MDL93" s="64"/>
      <c r="MDM93" s="64"/>
      <c r="MDN93" s="64"/>
      <c r="MDO93" s="64"/>
      <c r="MDP93" s="64"/>
      <c r="MDQ93" s="64"/>
      <c r="MDR93" s="64"/>
      <c r="MDS93" s="64"/>
      <c r="MDT93" s="64"/>
      <c r="MDU93" s="64"/>
      <c r="MDV93" s="64"/>
      <c r="MDW93" s="64"/>
      <c r="MDX93" s="64"/>
      <c r="MDY93" s="64"/>
      <c r="MDZ93" s="64"/>
      <c r="MEA93" s="64"/>
      <c r="MEB93" s="64"/>
      <c r="MEC93" s="64"/>
      <c r="MED93" s="64"/>
      <c r="MEE93" s="64"/>
      <c r="MEF93" s="64"/>
      <c r="MEG93" s="64"/>
      <c r="MEH93" s="64"/>
      <c r="MEI93" s="64"/>
      <c r="MEJ93" s="64"/>
      <c r="MEK93" s="64"/>
      <c r="MEL93" s="64"/>
      <c r="MEM93" s="64"/>
      <c r="MEN93" s="64"/>
      <c r="MEO93" s="64"/>
      <c r="MEP93" s="64"/>
      <c r="MEQ93" s="64"/>
      <c r="MER93" s="64"/>
      <c r="MES93" s="64"/>
      <c r="MET93" s="64"/>
      <c r="MEU93" s="64"/>
      <c r="MEV93" s="64"/>
      <c r="MEW93" s="64"/>
      <c r="MEX93" s="64"/>
      <c r="MEY93" s="64"/>
      <c r="MEZ93" s="64"/>
      <c r="MFA93" s="64"/>
      <c r="MFB93" s="64"/>
      <c r="MFC93" s="64"/>
      <c r="MFD93" s="64"/>
      <c r="MFE93" s="64"/>
      <c r="MFF93" s="64"/>
      <c r="MFG93" s="64"/>
      <c r="MFH93" s="64"/>
      <c r="MFI93" s="64"/>
      <c r="MFJ93" s="64"/>
      <c r="MFK93" s="64"/>
      <c r="MFL93" s="64"/>
      <c r="MFM93" s="64"/>
      <c r="MFN93" s="64"/>
      <c r="MFO93" s="64"/>
      <c r="MFP93" s="64"/>
      <c r="MFQ93" s="64"/>
      <c r="MFR93" s="64"/>
      <c r="MFS93" s="64"/>
      <c r="MFT93" s="64"/>
      <c r="MFU93" s="64"/>
      <c r="MFV93" s="64"/>
      <c r="MFW93" s="64"/>
      <c r="MFX93" s="64"/>
      <c r="MFY93" s="64"/>
      <c r="MFZ93" s="64"/>
      <c r="MGA93" s="64"/>
      <c r="MGB93" s="64"/>
      <c r="MGC93" s="64"/>
      <c r="MGD93" s="64"/>
      <c r="MGE93" s="64"/>
      <c r="MGF93" s="64"/>
      <c r="MGG93" s="64"/>
      <c r="MGH93" s="64"/>
      <c r="MGI93" s="64"/>
      <c r="MGJ93" s="64"/>
      <c r="MGK93" s="64"/>
      <c r="MGL93" s="64"/>
      <c r="MGM93" s="64"/>
      <c r="MGN93" s="64"/>
      <c r="MGO93" s="64"/>
      <c r="MGP93" s="64"/>
      <c r="MGQ93" s="64"/>
      <c r="MGR93" s="64"/>
      <c r="MGS93" s="64"/>
      <c r="MGT93" s="64"/>
      <c r="MGU93" s="64"/>
      <c r="MGV93" s="64"/>
      <c r="MGW93" s="64"/>
      <c r="MGX93" s="64"/>
      <c r="MGY93" s="64"/>
      <c r="MGZ93" s="64"/>
      <c r="MHA93" s="64"/>
      <c r="MHB93" s="64"/>
      <c r="MHC93" s="64"/>
      <c r="MHD93" s="64"/>
      <c r="MHE93" s="64"/>
      <c r="MHF93" s="64"/>
      <c r="MHG93" s="64"/>
      <c r="MHH93" s="64"/>
      <c r="MHI93" s="64"/>
      <c r="MHJ93" s="64"/>
      <c r="MHK93" s="64"/>
      <c r="MHL93" s="64"/>
      <c r="MHM93" s="64"/>
      <c r="MHN93" s="64"/>
      <c r="MHO93" s="64"/>
      <c r="MHP93" s="64"/>
      <c r="MHQ93" s="64"/>
      <c r="MHR93" s="64"/>
      <c r="MHS93" s="64"/>
      <c r="MHT93" s="64"/>
      <c r="MHU93" s="64"/>
      <c r="MHV93" s="64"/>
      <c r="MHW93" s="64"/>
      <c r="MHX93" s="64"/>
      <c r="MHY93" s="64"/>
      <c r="MHZ93" s="64"/>
      <c r="MIA93" s="64"/>
      <c r="MIB93" s="64"/>
      <c r="MIC93" s="64"/>
      <c r="MID93" s="64"/>
      <c r="MIE93" s="64"/>
      <c r="MIF93" s="64"/>
      <c r="MIG93" s="64"/>
      <c r="MIH93" s="64"/>
      <c r="MII93" s="64"/>
      <c r="MIJ93" s="64"/>
      <c r="MIK93" s="64"/>
      <c r="MIL93" s="64"/>
      <c r="MIM93" s="64"/>
      <c r="MIN93" s="64"/>
      <c r="MIO93" s="64"/>
      <c r="MIP93" s="64"/>
      <c r="MIQ93" s="64"/>
      <c r="MIR93" s="64"/>
      <c r="MIS93" s="64"/>
      <c r="MIT93" s="64"/>
      <c r="MIU93" s="64"/>
      <c r="MIV93" s="64"/>
      <c r="MIW93" s="64"/>
      <c r="MIX93" s="64"/>
      <c r="MIY93" s="64"/>
      <c r="MIZ93" s="64"/>
      <c r="MJA93" s="64"/>
      <c r="MJB93" s="64"/>
      <c r="MJC93" s="64"/>
      <c r="MJD93" s="64"/>
      <c r="MJE93" s="64"/>
      <c r="MJF93" s="64"/>
      <c r="MJG93" s="64"/>
      <c r="MJH93" s="64"/>
      <c r="MJI93" s="64"/>
      <c r="MJJ93" s="64"/>
      <c r="MJK93" s="64"/>
      <c r="MJL93" s="64"/>
      <c r="MJM93" s="64"/>
      <c r="MJN93" s="64"/>
      <c r="MJO93" s="64"/>
      <c r="MJP93" s="64"/>
      <c r="MJQ93" s="64"/>
      <c r="MJR93" s="64"/>
      <c r="MJS93" s="64"/>
      <c r="MJT93" s="64"/>
      <c r="MJU93" s="64"/>
      <c r="MJV93" s="64"/>
      <c r="MJW93" s="64"/>
      <c r="MJX93" s="64"/>
      <c r="MJY93" s="64"/>
      <c r="MJZ93" s="64"/>
      <c r="MKA93" s="64"/>
      <c r="MKB93" s="64"/>
      <c r="MKC93" s="64"/>
      <c r="MKD93" s="64"/>
      <c r="MKE93" s="64"/>
      <c r="MKF93" s="64"/>
      <c r="MKG93" s="64"/>
      <c r="MKH93" s="64"/>
      <c r="MKI93" s="64"/>
      <c r="MKJ93" s="64"/>
      <c r="MKK93" s="64"/>
      <c r="MKL93" s="64"/>
      <c r="MKM93" s="64"/>
      <c r="MKN93" s="64"/>
      <c r="MKO93" s="64"/>
      <c r="MKP93" s="64"/>
      <c r="MKQ93" s="64"/>
      <c r="MKR93" s="64"/>
      <c r="MKS93" s="64"/>
      <c r="MKT93" s="64"/>
      <c r="MKU93" s="64"/>
      <c r="MKV93" s="64"/>
      <c r="MKW93" s="64"/>
      <c r="MKX93" s="64"/>
      <c r="MKY93" s="64"/>
      <c r="MKZ93" s="64"/>
      <c r="MLA93" s="64"/>
      <c r="MLB93" s="64"/>
      <c r="MLC93" s="64"/>
      <c r="MLD93" s="64"/>
      <c r="MLE93" s="64"/>
      <c r="MLF93" s="64"/>
      <c r="MLG93" s="64"/>
      <c r="MLH93" s="64"/>
      <c r="MLI93" s="64"/>
      <c r="MLJ93" s="64"/>
      <c r="MLK93" s="64"/>
      <c r="MLL93" s="64"/>
      <c r="MLM93" s="64"/>
      <c r="MLN93" s="64"/>
      <c r="MLO93" s="64"/>
      <c r="MLP93" s="64"/>
      <c r="MLQ93" s="64"/>
      <c r="MLR93" s="64"/>
      <c r="MLS93" s="64"/>
      <c r="MLT93" s="64"/>
      <c r="MLU93" s="64"/>
      <c r="MLV93" s="64"/>
      <c r="MLW93" s="64"/>
      <c r="MLX93" s="64"/>
      <c r="MLY93" s="64"/>
      <c r="MLZ93" s="64"/>
      <c r="MMA93" s="64"/>
      <c r="MMB93" s="64"/>
      <c r="MMC93" s="64"/>
      <c r="MMD93" s="64"/>
      <c r="MME93" s="64"/>
      <c r="MMF93" s="64"/>
      <c r="MMG93" s="64"/>
      <c r="MMH93" s="64"/>
      <c r="MMI93" s="64"/>
      <c r="MMJ93" s="64"/>
      <c r="MMK93" s="64"/>
      <c r="MML93" s="64"/>
      <c r="MMM93" s="64"/>
      <c r="MMN93" s="64"/>
      <c r="MMO93" s="64"/>
      <c r="MMP93" s="64"/>
      <c r="MMQ93" s="64"/>
      <c r="MMR93" s="64"/>
      <c r="MMS93" s="64"/>
      <c r="MMT93" s="64"/>
      <c r="MMU93" s="64"/>
      <c r="MMV93" s="64"/>
      <c r="MMW93" s="64"/>
      <c r="MMX93" s="64"/>
      <c r="MMY93" s="64"/>
      <c r="MMZ93" s="64"/>
      <c r="MNA93" s="64"/>
      <c r="MNB93" s="64"/>
      <c r="MNC93" s="64"/>
      <c r="MND93" s="64"/>
      <c r="MNE93" s="64"/>
      <c r="MNF93" s="64"/>
      <c r="MNG93" s="64"/>
      <c r="MNH93" s="64"/>
      <c r="MNI93" s="64"/>
      <c r="MNJ93" s="64"/>
      <c r="MNK93" s="64"/>
      <c r="MNL93" s="64"/>
      <c r="MNM93" s="64"/>
      <c r="MNN93" s="64"/>
      <c r="MNO93" s="64"/>
      <c r="MNP93" s="64"/>
      <c r="MNQ93" s="64"/>
      <c r="MNR93" s="64"/>
      <c r="MNS93" s="64"/>
      <c r="MNT93" s="64"/>
      <c r="MNU93" s="64"/>
      <c r="MNV93" s="64"/>
      <c r="MNW93" s="64"/>
      <c r="MNX93" s="64"/>
      <c r="MNY93" s="64"/>
      <c r="MNZ93" s="64"/>
      <c r="MOA93" s="64"/>
      <c r="MOB93" s="64"/>
      <c r="MOC93" s="64"/>
      <c r="MOD93" s="64"/>
      <c r="MOE93" s="64"/>
      <c r="MOF93" s="64"/>
      <c r="MOG93" s="64"/>
      <c r="MOH93" s="64"/>
      <c r="MOI93" s="64"/>
      <c r="MOJ93" s="64"/>
      <c r="MOK93" s="64"/>
      <c r="MOL93" s="64"/>
      <c r="MOM93" s="64"/>
      <c r="MON93" s="64"/>
      <c r="MOO93" s="64"/>
      <c r="MOP93" s="64"/>
      <c r="MOQ93" s="64"/>
      <c r="MOR93" s="64"/>
      <c r="MOS93" s="64"/>
      <c r="MOT93" s="64"/>
      <c r="MOU93" s="64"/>
      <c r="MOV93" s="64"/>
      <c r="MOW93" s="64"/>
      <c r="MOX93" s="64"/>
      <c r="MOY93" s="64"/>
      <c r="MOZ93" s="64"/>
      <c r="MPA93" s="64"/>
      <c r="MPB93" s="64"/>
      <c r="MPC93" s="64"/>
      <c r="MPD93" s="64"/>
      <c r="MPE93" s="64"/>
      <c r="MPF93" s="64"/>
      <c r="MPG93" s="64"/>
      <c r="MPH93" s="64"/>
      <c r="MPI93" s="64"/>
      <c r="MPJ93" s="64"/>
      <c r="MPK93" s="64"/>
      <c r="MPL93" s="64"/>
      <c r="MPM93" s="64"/>
      <c r="MPN93" s="64"/>
      <c r="MPO93" s="64"/>
      <c r="MPP93" s="64"/>
      <c r="MPQ93" s="64"/>
      <c r="MPR93" s="64"/>
      <c r="MPS93" s="64"/>
      <c r="MPT93" s="64"/>
      <c r="MPU93" s="64"/>
      <c r="MPV93" s="64"/>
      <c r="MPW93" s="64"/>
      <c r="MPX93" s="64"/>
      <c r="MPY93" s="64"/>
      <c r="MPZ93" s="64"/>
      <c r="MQA93" s="64"/>
      <c r="MQB93" s="64"/>
      <c r="MQC93" s="64"/>
      <c r="MQD93" s="64"/>
      <c r="MQE93" s="64"/>
      <c r="MQF93" s="64"/>
      <c r="MQG93" s="64"/>
      <c r="MQH93" s="64"/>
      <c r="MQI93" s="64"/>
      <c r="MQJ93" s="64"/>
      <c r="MQK93" s="64"/>
      <c r="MQL93" s="64"/>
      <c r="MQM93" s="64"/>
      <c r="MQN93" s="64"/>
      <c r="MQO93" s="64"/>
      <c r="MQP93" s="64"/>
      <c r="MQQ93" s="64"/>
      <c r="MQR93" s="64"/>
      <c r="MQS93" s="64"/>
      <c r="MQT93" s="64"/>
      <c r="MQU93" s="64"/>
      <c r="MQV93" s="64"/>
      <c r="MQW93" s="64"/>
      <c r="MQX93" s="64"/>
      <c r="MQY93" s="64"/>
      <c r="MQZ93" s="64"/>
      <c r="MRA93" s="64"/>
      <c r="MRB93" s="64"/>
      <c r="MRC93" s="64"/>
      <c r="MRD93" s="64"/>
      <c r="MRE93" s="64"/>
      <c r="MRF93" s="64"/>
      <c r="MRG93" s="64"/>
      <c r="MRH93" s="64"/>
      <c r="MRI93" s="64"/>
      <c r="MRJ93" s="64"/>
      <c r="MRK93" s="64"/>
      <c r="MRL93" s="64"/>
      <c r="MRM93" s="64"/>
      <c r="MRN93" s="64"/>
      <c r="MRO93" s="64"/>
      <c r="MRP93" s="64"/>
      <c r="MRQ93" s="64"/>
      <c r="MRR93" s="64"/>
      <c r="MRS93" s="64"/>
      <c r="MRT93" s="64"/>
      <c r="MRU93" s="64"/>
      <c r="MRV93" s="64"/>
      <c r="MRW93" s="64"/>
      <c r="MRX93" s="64"/>
      <c r="MRY93" s="64"/>
      <c r="MRZ93" s="64"/>
      <c r="MSA93" s="64"/>
      <c r="MSB93" s="64"/>
      <c r="MSC93" s="64"/>
      <c r="MSD93" s="64"/>
      <c r="MSE93" s="64"/>
      <c r="MSF93" s="64"/>
      <c r="MSG93" s="64"/>
      <c r="MSH93" s="64"/>
      <c r="MSI93" s="64"/>
      <c r="MSJ93" s="64"/>
      <c r="MSK93" s="64"/>
      <c r="MSL93" s="64"/>
      <c r="MSM93" s="64"/>
      <c r="MSN93" s="64"/>
      <c r="MSO93" s="64"/>
      <c r="MSP93" s="64"/>
      <c r="MSQ93" s="64"/>
      <c r="MSR93" s="64"/>
      <c r="MSS93" s="64"/>
      <c r="MST93" s="64"/>
      <c r="MSU93" s="64"/>
      <c r="MSV93" s="64"/>
      <c r="MSW93" s="64"/>
      <c r="MSX93" s="64"/>
      <c r="MSY93" s="64"/>
      <c r="MSZ93" s="64"/>
      <c r="MTA93" s="64"/>
      <c r="MTB93" s="64"/>
      <c r="MTC93" s="64"/>
      <c r="MTD93" s="64"/>
      <c r="MTE93" s="64"/>
      <c r="MTF93" s="64"/>
      <c r="MTG93" s="64"/>
      <c r="MTH93" s="64"/>
      <c r="MTI93" s="64"/>
      <c r="MTJ93" s="64"/>
      <c r="MTK93" s="64"/>
      <c r="MTL93" s="64"/>
      <c r="MTM93" s="64"/>
      <c r="MTN93" s="64"/>
      <c r="MTO93" s="64"/>
      <c r="MTP93" s="64"/>
      <c r="MTQ93" s="64"/>
      <c r="MTR93" s="64"/>
      <c r="MTS93" s="64"/>
      <c r="MTT93" s="64"/>
      <c r="MTU93" s="64"/>
      <c r="MTV93" s="64"/>
      <c r="MTW93" s="64"/>
      <c r="MTX93" s="64"/>
      <c r="MTY93" s="64"/>
      <c r="MTZ93" s="64"/>
      <c r="MUA93" s="64"/>
      <c r="MUB93" s="64"/>
      <c r="MUC93" s="64"/>
      <c r="MUD93" s="64"/>
      <c r="MUE93" s="64"/>
      <c r="MUF93" s="64"/>
      <c r="MUG93" s="64"/>
      <c r="MUH93" s="64"/>
      <c r="MUI93" s="64"/>
      <c r="MUJ93" s="64"/>
      <c r="MUK93" s="64"/>
      <c r="MUL93" s="64"/>
      <c r="MUM93" s="64"/>
      <c r="MUN93" s="64"/>
      <c r="MUO93" s="64"/>
      <c r="MUP93" s="64"/>
      <c r="MUQ93" s="64"/>
      <c r="MUR93" s="64"/>
      <c r="MUS93" s="64"/>
      <c r="MUT93" s="64"/>
      <c r="MUU93" s="64"/>
      <c r="MUV93" s="64"/>
      <c r="MUW93" s="64"/>
      <c r="MUX93" s="64"/>
      <c r="MUY93" s="64"/>
      <c r="MUZ93" s="64"/>
      <c r="MVA93" s="64"/>
      <c r="MVB93" s="64"/>
      <c r="MVC93" s="64"/>
      <c r="MVD93" s="64"/>
      <c r="MVE93" s="64"/>
      <c r="MVF93" s="64"/>
      <c r="MVG93" s="64"/>
      <c r="MVH93" s="64"/>
      <c r="MVI93" s="64"/>
      <c r="MVJ93" s="64"/>
      <c r="MVK93" s="64"/>
      <c r="MVL93" s="64"/>
      <c r="MVM93" s="64"/>
      <c r="MVN93" s="64"/>
      <c r="MVO93" s="64"/>
      <c r="MVP93" s="64"/>
      <c r="MVQ93" s="64"/>
      <c r="MVR93" s="64"/>
      <c r="MVS93" s="64"/>
      <c r="MVT93" s="64"/>
      <c r="MVU93" s="64"/>
      <c r="MVV93" s="64"/>
      <c r="MVW93" s="64"/>
      <c r="MVX93" s="64"/>
      <c r="MVY93" s="64"/>
      <c r="MVZ93" s="64"/>
      <c r="MWA93" s="64"/>
      <c r="MWB93" s="64"/>
      <c r="MWC93" s="64"/>
      <c r="MWD93" s="64"/>
      <c r="MWE93" s="64"/>
      <c r="MWF93" s="64"/>
      <c r="MWG93" s="64"/>
      <c r="MWH93" s="64"/>
      <c r="MWI93" s="64"/>
      <c r="MWJ93" s="64"/>
      <c r="MWK93" s="64"/>
      <c r="MWL93" s="64"/>
      <c r="MWM93" s="64"/>
      <c r="MWN93" s="64"/>
      <c r="MWO93" s="64"/>
      <c r="MWP93" s="64"/>
      <c r="MWQ93" s="64"/>
      <c r="MWR93" s="64"/>
      <c r="MWS93" s="64"/>
      <c r="MWT93" s="64"/>
      <c r="MWU93" s="64"/>
      <c r="MWV93" s="64"/>
      <c r="MWW93" s="64"/>
      <c r="MWX93" s="64"/>
      <c r="MWY93" s="64"/>
      <c r="MWZ93" s="64"/>
      <c r="MXA93" s="64"/>
      <c r="MXB93" s="64"/>
      <c r="MXC93" s="64"/>
      <c r="MXD93" s="64"/>
      <c r="MXE93" s="64"/>
      <c r="MXF93" s="64"/>
      <c r="MXG93" s="64"/>
      <c r="MXH93" s="64"/>
      <c r="MXI93" s="64"/>
      <c r="MXJ93" s="64"/>
      <c r="MXK93" s="64"/>
      <c r="MXL93" s="64"/>
      <c r="MXM93" s="64"/>
      <c r="MXN93" s="64"/>
      <c r="MXO93" s="64"/>
      <c r="MXP93" s="64"/>
      <c r="MXQ93" s="64"/>
      <c r="MXR93" s="64"/>
      <c r="MXS93" s="64"/>
      <c r="MXT93" s="64"/>
      <c r="MXU93" s="64"/>
      <c r="MXV93" s="64"/>
      <c r="MXW93" s="64"/>
      <c r="MXX93" s="64"/>
      <c r="MXY93" s="64"/>
      <c r="MXZ93" s="64"/>
      <c r="MYA93" s="64"/>
      <c r="MYB93" s="64"/>
      <c r="MYC93" s="64"/>
      <c r="MYD93" s="64"/>
      <c r="MYE93" s="64"/>
      <c r="MYF93" s="64"/>
      <c r="MYG93" s="64"/>
      <c r="MYH93" s="64"/>
      <c r="MYI93" s="64"/>
      <c r="MYJ93" s="64"/>
      <c r="MYK93" s="64"/>
      <c r="MYL93" s="64"/>
      <c r="MYM93" s="64"/>
      <c r="MYN93" s="64"/>
      <c r="MYO93" s="64"/>
      <c r="MYP93" s="64"/>
      <c r="MYQ93" s="64"/>
      <c r="MYR93" s="64"/>
      <c r="MYS93" s="64"/>
      <c r="MYT93" s="64"/>
      <c r="MYU93" s="64"/>
      <c r="MYV93" s="64"/>
      <c r="MYW93" s="64"/>
      <c r="MYX93" s="64"/>
      <c r="MYY93" s="64"/>
      <c r="MYZ93" s="64"/>
      <c r="MZA93" s="64"/>
      <c r="MZB93" s="64"/>
      <c r="MZC93" s="64"/>
      <c r="MZD93" s="64"/>
      <c r="MZE93" s="64"/>
      <c r="MZF93" s="64"/>
      <c r="MZG93" s="64"/>
      <c r="MZH93" s="64"/>
      <c r="MZI93" s="64"/>
      <c r="MZJ93" s="64"/>
      <c r="MZK93" s="64"/>
      <c r="MZL93" s="64"/>
      <c r="MZM93" s="64"/>
      <c r="MZN93" s="64"/>
      <c r="MZO93" s="64"/>
      <c r="MZP93" s="64"/>
      <c r="MZQ93" s="64"/>
      <c r="MZR93" s="64"/>
      <c r="MZS93" s="64"/>
      <c r="MZT93" s="64"/>
      <c r="MZU93" s="64"/>
      <c r="MZV93" s="64"/>
      <c r="MZW93" s="64"/>
      <c r="MZX93" s="64"/>
      <c r="MZY93" s="64"/>
      <c r="MZZ93" s="64"/>
      <c r="NAA93" s="64"/>
      <c r="NAB93" s="64"/>
      <c r="NAC93" s="64"/>
      <c r="NAD93" s="64"/>
      <c r="NAE93" s="64"/>
      <c r="NAF93" s="64"/>
      <c r="NAG93" s="64"/>
      <c r="NAH93" s="64"/>
      <c r="NAI93" s="64"/>
      <c r="NAJ93" s="64"/>
      <c r="NAK93" s="64"/>
      <c r="NAL93" s="64"/>
      <c r="NAM93" s="64"/>
      <c r="NAN93" s="64"/>
      <c r="NAO93" s="64"/>
      <c r="NAP93" s="64"/>
      <c r="NAQ93" s="64"/>
      <c r="NAR93" s="64"/>
      <c r="NAS93" s="64"/>
      <c r="NAT93" s="64"/>
      <c r="NAU93" s="64"/>
      <c r="NAV93" s="64"/>
      <c r="NAW93" s="64"/>
      <c r="NAX93" s="64"/>
      <c r="NAY93" s="64"/>
      <c r="NAZ93" s="64"/>
      <c r="NBA93" s="64"/>
      <c r="NBB93" s="64"/>
      <c r="NBC93" s="64"/>
      <c r="NBD93" s="64"/>
      <c r="NBE93" s="64"/>
      <c r="NBF93" s="64"/>
      <c r="NBG93" s="64"/>
      <c r="NBH93" s="64"/>
      <c r="NBI93" s="64"/>
      <c r="NBJ93" s="64"/>
      <c r="NBK93" s="64"/>
      <c r="NBL93" s="64"/>
      <c r="NBM93" s="64"/>
      <c r="NBN93" s="64"/>
      <c r="NBO93" s="64"/>
      <c r="NBP93" s="64"/>
      <c r="NBQ93" s="64"/>
      <c r="NBR93" s="64"/>
      <c r="NBS93" s="64"/>
      <c r="NBT93" s="64"/>
      <c r="NBU93" s="64"/>
      <c r="NBV93" s="64"/>
      <c r="NBW93" s="64"/>
      <c r="NBX93" s="64"/>
      <c r="NBY93" s="64"/>
      <c r="NBZ93" s="64"/>
      <c r="NCA93" s="64"/>
      <c r="NCB93" s="64"/>
      <c r="NCC93" s="64"/>
      <c r="NCD93" s="64"/>
      <c r="NCE93" s="64"/>
      <c r="NCF93" s="64"/>
      <c r="NCG93" s="64"/>
      <c r="NCH93" s="64"/>
      <c r="NCI93" s="64"/>
      <c r="NCJ93" s="64"/>
      <c r="NCK93" s="64"/>
      <c r="NCL93" s="64"/>
      <c r="NCM93" s="64"/>
      <c r="NCN93" s="64"/>
      <c r="NCO93" s="64"/>
      <c r="NCP93" s="64"/>
      <c r="NCQ93" s="64"/>
      <c r="NCR93" s="64"/>
      <c r="NCS93" s="64"/>
      <c r="NCT93" s="64"/>
      <c r="NCU93" s="64"/>
      <c r="NCV93" s="64"/>
      <c r="NCW93" s="64"/>
      <c r="NCX93" s="64"/>
      <c r="NCY93" s="64"/>
      <c r="NCZ93" s="64"/>
      <c r="NDA93" s="64"/>
      <c r="NDB93" s="64"/>
      <c r="NDC93" s="64"/>
      <c r="NDD93" s="64"/>
      <c r="NDE93" s="64"/>
      <c r="NDF93" s="64"/>
      <c r="NDG93" s="64"/>
      <c r="NDH93" s="64"/>
      <c r="NDI93" s="64"/>
      <c r="NDJ93" s="64"/>
      <c r="NDK93" s="64"/>
      <c r="NDL93" s="64"/>
      <c r="NDM93" s="64"/>
      <c r="NDN93" s="64"/>
      <c r="NDO93" s="64"/>
      <c r="NDP93" s="64"/>
      <c r="NDQ93" s="64"/>
      <c r="NDR93" s="64"/>
      <c r="NDS93" s="64"/>
      <c r="NDT93" s="64"/>
      <c r="NDU93" s="64"/>
      <c r="NDV93" s="64"/>
      <c r="NDW93" s="64"/>
      <c r="NDX93" s="64"/>
      <c r="NDY93" s="64"/>
      <c r="NDZ93" s="64"/>
      <c r="NEA93" s="64"/>
      <c r="NEB93" s="64"/>
      <c r="NEC93" s="64"/>
      <c r="NED93" s="64"/>
      <c r="NEE93" s="64"/>
      <c r="NEF93" s="64"/>
      <c r="NEG93" s="64"/>
      <c r="NEH93" s="64"/>
      <c r="NEI93" s="64"/>
      <c r="NEJ93" s="64"/>
      <c r="NEK93" s="64"/>
      <c r="NEL93" s="64"/>
      <c r="NEM93" s="64"/>
      <c r="NEN93" s="64"/>
      <c r="NEO93" s="64"/>
      <c r="NEP93" s="64"/>
      <c r="NEQ93" s="64"/>
      <c r="NER93" s="64"/>
      <c r="NES93" s="64"/>
      <c r="NET93" s="64"/>
      <c r="NEU93" s="64"/>
      <c r="NEV93" s="64"/>
      <c r="NEW93" s="64"/>
      <c r="NEX93" s="64"/>
      <c r="NEY93" s="64"/>
      <c r="NEZ93" s="64"/>
      <c r="NFA93" s="64"/>
      <c r="NFB93" s="64"/>
      <c r="NFC93" s="64"/>
      <c r="NFD93" s="64"/>
      <c r="NFE93" s="64"/>
      <c r="NFF93" s="64"/>
      <c r="NFG93" s="64"/>
      <c r="NFH93" s="64"/>
      <c r="NFI93" s="64"/>
      <c r="NFJ93" s="64"/>
      <c r="NFK93" s="64"/>
      <c r="NFL93" s="64"/>
      <c r="NFM93" s="64"/>
      <c r="NFN93" s="64"/>
      <c r="NFO93" s="64"/>
      <c r="NFP93" s="64"/>
      <c r="NFQ93" s="64"/>
      <c r="NFR93" s="64"/>
      <c r="NFS93" s="64"/>
      <c r="NFT93" s="64"/>
      <c r="NFU93" s="64"/>
      <c r="NFV93" s="64"/>
      <c r="NFW93" s="64"/>
      <c r="NFX93" s="64"/>
      <c r="NFY93" s="64"/>
      <c r="NFZ93" s="64"/>
      <c r="NGA93" s="64"/>
      <c r="NGB93" s="64"/>
      <c r="NGC93" s="64"/>
      <c r="NGD93" s="64"/>
      <c r="NGE93" s="64"/>
      <c r="NGF93" s="64"/>
      <c r="NGG93" s="64"/>
      <c r="NGH93" s="64"/>
      <c r="NGI93" s="64"/>
      <c r="NGJ93" s="64"/>
      <c r="NGK93" s="64"/>
      <c r="NGL93" s="64"/>
      <c r="NGM93" s="64"/>
      <c r="NGN93" s="64"/>
      <c r="NGO93" s="64"/>
      <c r="NGP93" s="64"/>
      <c r="NGQ93" s="64"/>
      <c r="NGR93" s="64"/>
      <c r="NGS93" s="64"/>
      <c r="NGT93" s="64"/>
      <c r="NGU93" s="64"/>
      <c r="NGV93" s="64"/>
      <c r="NGW93" s="64"/>
      <c r="NGX93" s="64"/>
      <c r="NGY93" s="64"/>
      <c r="NGZ93" s="64"/>
      <c r="NHA93" s="64"/>
      <c r="NHB93" s="64"/>
      <c r="NHC93" s="64"/>
      <c r="NHD93" s="64"/>
      <c r="NHE93" s="64"/>
      <c r="NHF93" s="64"/>
      <c r="NHG93" s="64"/>
      <c r="NHH93" s="64"/>
      <c r="NHI93" s="64"/>
      <c r="NHJ93" s="64"/>
      <c r="NHK93" s="64"/>
      <c r="NHL93" s="64"/>
      <c r="NHM93" s="64"/>
      <c r="NHN93" s="64"/>
      <c r="NHO93" s="64"/>
      <c r="NHP93" s="64"/>
      <c r="NHQ93" s="64"/>
      <c r="NHR93" s="64"/>
      <c r="NHS93" s="64"/>
      <c r="NHT93" s="64"/>
      <c r="NHU93" s="64"/>
      <c r="NHV93" s="64"/>
      <c r="NHW93" s="64"/>
      <c r="NHX93" s="64"/>
      <c r="NHY93" s="64"/>
      <c r="NHZ93" s="64"/>
      <c r="NIA93" s="64"/>
      <c r="NIB93" s="64"/>
      <c r="NIC93" s="64"/>
      <c r="NID93" s="64"/>
      <c r="NIE93" s="64"/>
      <c r="NIF93" s="64"/>
      <c r="NIG93" s="64"/>
      <c r="NIH93" s="64"/>
      <c r="NII93" s="64"/>
      <c r="NIJ93" s="64"/>
      <c r="NIK93" s="64"/>
      <c r="NIL93" s="64"/>
      <c r="NIM93" s="64"/>
      <c r="NIN93" s="64"/>
      <c r="NIO93" s="64"/>
      <c r="NIP93" s="64"/>
      <c r="NIQ93" s="64"/>
      <c r="NIR93" s="64"/>
      <c r="NIS93" s="64"/>
      <c r="NIT93" s="64"/>
      <c r="NIU93" s="64"/>
      <c r="NIV93" s="64"/>
      <c r="NIW93" s="64"/>
      <c r="NIX93" s="64"/>
      <c r="NIY93" s="64"/>
      <c r="NIZ93" s="64"/>
      <c r="NJA93" s="64"/>
      <c r="NJB93" s="64"/>
      <c r="NJC93" s="64"/>
      <c r="NJD93" s="64"/>
      <c r="NJE93" s="64"/>
      <c r="NJF93" s="64"/>
      <c r="NJG93" s="64"/>
      <c r="NJH93" s="64"/>
      <c r="NJI93" s="64"/>
      <c r="NJJ93" s="64"/>
      <c r="NJK93" s="64"/>
      <c r="NJL93" s="64"/>
      <c r="NJM93" s="64"/>
      <c r="NJN93" s="64"/>
      <c r="NJO93" s="64"/>
      <c r="NJP93" s="64"/>
      <c r="NJQ93" s="64"/>
      <c r="NJR93" s="64"/>
      <c r="NJS93" s="64"/>
      <c r="NJT93" s="64"/>
      <c r="NJU93" s="64"/>
      <c r="NJV93" s="64"/>
      <c r="NJW93" s="64"/>
      <c r="NJX93" s="64"/>
      <c r="NJY93" s="64"/>
      <c r="NJZ93" s="64"/>
      <c r="NKA93" s="64"/>
      <c r="NKB93" s="64"/>
      <c r="NKC93" s="64"/>
      <c r="NKD93" s="64"/>
      <c r="NKE93" s="64"/>
      <c r="NKF93" s="64"/>
      <c r="NKG93" s="64"/>
      <c r="NKH93" s="64"/>
      <c r="NKI93" s="64"/>
      <c r="NKJ93" s="64"/>
      <c r="NKK93" s="64"/>
      <c r="NKL93" s="64"/>
      <c r="NKM93" s="64"/>
      <c r="NKN93" s="64"/>
      <c r="NKO93" s="64"/>
      <c r="NKP93" s="64"/>
      <c r="NKQ93" s="64"/>
      <c r="NKR93" s="64"/>
      <c r="NKS93" s="64"/>
      <c r="NKT93" s="64"/>
      <c r="NKU93" s="64"/>
      <c r="NKV93" s="64"/>
      <c r="NKW93" s="64"/>
      <c r="NKX93" s="64"/>
      <c r="NKY93" s="64"/>
      <c r="NKZ93" s="64"/>
      <c r="NLA93" s="64"/>
      <c r="NLB93" s="64"/>
      <c r="NLC93" s="64"/>
      <c r="NLD93" s="64"/>
      <c r="NLE93" s="64"/>
      <c r="NLF93" s="64"/>
      <c r="NLG93" s="64"/>
      <c r="NLH93" s="64"/>
      <c r="NLI93" s="64"/>
      <c r="NLJ93" s="64"/>
      <c r="NLK93" s="64"/>
      <c r="NLL93" s="64"/>
      <c r="NLM93" s="64"/>
      <c r="NLN93" s="64"/>
      <c r="NLO93" s="64"/>
      <c r="NLP93" s="64"/>
      <c r="NLQ93" s="64"/>
      <c r="NLR93" s="64"/>
      <c r="NLS93" s="64"/>
      <c r="NLT93" s="64"/>
      <c r="NLU93" s="64"/>
      <c r="NLV93" s="64"/>
      <c r="NLW93" s="64"/>
      <c r="NLX93" s="64"/>
      <c r="NLY93" s="64"/>
      <c r="NLZ93" s="64"/>
      <c r="NMA93" s="64"/>
      <c r="NMB93" s="64"/>
      <c r="NMC93" s="64"/>
      <c r="NMD93" s="64"/>
      <c r="NME93" s="64"/>
      <c r="NMF93" s="64"/>
      <c r="NMG93" s="64"/>
      <c r="NMH93" s="64"/>
      <c r="NMI93" s="64"/>
      <c r="NMJ93" s="64"/>
      <c r="NMK93" s="64"/>
      <c r="NML93" s="64"/>
      <c r="NMM93" s="64"/>
      <c r="NMN93" s="64"/>
      <c r="NMO93" s="64"/>
      <c r="NMP93" s="64"/>
      <c r="NMQ93" s="64"/>
      <c r="NMR93" s="64"/>
      <c r="NMS93" s="64"/>
      <c r="NMT93" s="64"/>
      <c r="NMU93" s="64"/>
      <c r="NMV93" s="64"/>
      <c r="NMW93" s="64"/>
      <c r="NMX93" s="64"/>
      <c r="NMY93" s="64"/>
      <c r="NMZ93" s="64"/>
      <c r="NNA93" s="64"/>
      <c r="NNB93" s="64"/>
      <c r="NNC93" s="64"/>
      <c r="NND93" s="64"/>
      <c r="NNE93" s="64"/>
      <c r="NNF93" s="64"/>
      <c r="NNG93" s="64"/>
      <c r="NNH93" s="64"/>
      <c r="NNI93" s="64"/>
      <c r="NNJ93" s="64"/>
      <c r="NNK93" s="64"/>
      <c r="NNL93" s="64"/>
      <c r="NNM93" s="64"/>
      <c r="NNN93" s="64"/>
      <c r="NNO93" s="64"/>
      <c r="NNP93" s="64"/>
      <c r="NNQ93" s="64"/>
      <c r="NNR93" s="64"/>
      <c r="NNS93" s="64"/>
      <c r="NNT93" s="64"/>
      <c r="NNU93" s="64"/>
      <c r="NNV93" s="64"/>
      <c r="NNW93" s="64"/>
      <c r="NNX93" s="64"/>
      <c r="NNY93" s="64"/>
      <c r="NNZ93" s="64"/>
      <c r="NOA93" s="64"/>
      <c r="NOB93" s="64"/>
      <c r="NOC93" s="64"/>
      <c r="NOD93" s="64"/>
      <c r="NOE93" s="64"/>
      <c r="NOF93" s="64"/>
      <c r="NOG93" s="64"/>
      <c r="NOH93" s="64"/>
      <c r="NOI93" s="64"/>
      <c r="NOJ93" s="64"/>
      <c r="NOK93" s="64"/>
      <c r="NOL93" s="64"/>
      <c r="NOM93" s="64"/>
      <c r="NON93" s="64"/>
      <c r="NOO93" s="64"/>
      <c r="NOP93" s="64"/>
      <c r="NOQ93" s="64"/>
      <c r="NOR93" s="64"/>
      <c r="NOS93" s="64"/>
      <c r="NOT93" s="64"/>
      <c r="NOU93" s="64"/>
      <c r="NOV93" s="64"/>
      <c r="NOW93" s="64"/>
      <c r="NOX93" s="64"/>
      <c r="NOY93" s="64"/>
      <c r="NOZ93" s="64"/>
      <c r="NPA93" s="64"/>
      <c r="NPB93" s="64"/>
      <c r="NPC93" s="64"/>
      <c r="NPD93" s="64"/>
      <c r="NPE93" s="64"/>
      <c r="NPF93" s="64"/>
      <c r="NPG93" s="64"/>
      <c r="NPH93" s="64"/>
      <c r="NPI93" s="64"/>
      <c r="NPJ93" s="64"/>
      <c r="NPK93" s="64"/>
      <c r="NPL93" s="64"/>
      <c r="NPM93" s="64"/>
      <c r="NPN93" s="64"/>
      <c r="NPO93" s="64"/>
      <c r="NPP93" s="64"/>
      <c r="NPQ93" s="64"/>
      <c r="NPR93" s="64"/>
      <c r="NPS93" s="64"/>
      <c r="NPT93" s="64"/>
      <c r="NPU93" s="64"/>
      <c r="NPV93" s="64"/>
      <c r="NPW93" s="64"/>
      <c r="NPX93" s="64"/>
      <c r="NPY93" s="64"/>
      <c r="NPZ93" s="64"/>
      <c r="NQA93" s="64"/>
      <c r="NQB93" s="64"/>
      <c r="NQC93" s="64"/>
      <c r="NQD93" s="64"/>
      <c r="NQE93" s="64"/>
      <c r="NQF93" s="64"/>
      <c r="NQG93" s="64"/>
      <c r="NQH93" s="64"/>
      <c r="NQI93" s="64"/>
      <c r="NQJ93" s="64"/>
      <c r="NQK93" s="64"/>
      <c r="NQL93" s="64"/>
      <c r="NQM93" s="64"/>
      <c r="NQN93" s="64"/>
      <c r="NQO93" s="64"/>
      <c r="NQP93" s="64"/>
      <c r="NQQ93" s="64"/>
      <c r="NQR93" s="64"/>
      <c r="NQS93" s="64"/>
      <c r="NQT93" s="64"/>
      <c r="NQU93" s="64"/>
      <c r="NQV93" s="64"/>
      <c r="NQW93" s="64"/>
      <c r="NQX93" s="64"/>
      <c r="NQY93" s="64"/>
      <c r="NQZ93" s="64"/>
      <c r="NRA93" s="64"/>
      <c r="NRB93" s="64"/>
      <c r="NRC93" s="64"/>
      <c r="NRD93" s="64"/>
      <c r="NRE93" s="64"/>
      <c r="NRF93" s="64"/>
      <c r="NRG93" s="64"/>
      <c r="NRH93" s="64"/>
      <c r="NRI93" s="64"/>
      <c r="NRJ93" s="64"/>
      <c r="NRK93" s="64"/>
      <c r="NRL93" s="64"/>
      <c r="NRM93" s="64"/>
      <c r="NRN93" s="64"/>
      <c r="NRO93" s="64"/>
      <c r="NRP93" s="64"/>
      <c r="NRQ93" s="64"/>
      <c r="NRR93" s="64"/>
      <c r="NRS93" s="64"/>
      <c r="NRT93" s="64"/>
      <c r="NRU93" s="64"/>
      <c r="NRV93" s="64"/>
      <c r="NRW93" s="64"/>
      <c r="NRX93" s="64"/>
      <c r="NRY93" s="64"/>
      <c r="NRZ93" s="64"/>
      <c r="NSA93" s="64"/>
      <c r="NSB93" s="64"/>
      <c r="NSC93" s="64"/>
      <c r="NSD93" s="64"/>
      <c r="NSE93" s="64"/>
      <c r="NSF93" s="64"/>
      <c r="NSG93" s="64"/>
      <c r="NSH93" s="64"/>
      <c r="NSI93" s="64"/>
      <c r="NSJ93" s="64"/>
      <c r="NSK93" s="64"/>
      <c r="NSL93" s="64"/>
      <c r="NSM93" s="64"/>
      <c r="NSN93" s="64"/>
      <c r="NSO93" s="64"/>
      <c r="NSP93" s="64"/>
      <c r="NSQ93" s="64"/>
      <c r="NSR93" s="64"/>
      <c r="NSS93" s="64"/>
      <c r="NST93" s="64"/>
      <c r="NSU93" s="64"/>
      <c r="NSV93" s="64"/>
      <c r="NSW93" s="64"/>
      <c r="NSX93" s="64"/>
      <c r="NSY93" s="64"/>
      <c r="NSZ93" s="64"/>
      <c r="NTA93" s="64"/>
      <c r="NTB93" s="64"/>
      <c r="NTC93" s="64"/>
      <c r="NTD93" s="64"/>
      <c r="NTE93" s="64"/>
      <c r="NTF93" s="64"/>
      <c r="NTG93" s="64"/>
      <c r="NTH93" s="64"/>
      <c r="NTI93" s="64"/>
      <c r="NTJ93" s="64"/>
      <c r="NTK93" s="64"/>
      <c r="NTL93" s="64"/>
      <c r="NTM93" s="64"/>
      <c r="NTN93" s="64"/>
      <c r="NTO93" s="64"/>
      <c r="NTP93" s="64"/>
      <c r="NTQ93" s="64"/>
      <c r="NTR93" s="64"/>
      <c r="NTS93" s="64"/>
      <c r="NTT93" s="64"/>
      <c r="NTU93" s="64"/>
      <c r="NTV93" s="64"/>
      <c r="NTW93" s="64"/>
      <c r="NTX93" s="64"/>
      <c r="NTY93" s="64"/>
      <c r="NTZ93" s="64"/>
      <c r="NUA93" s="64"/>
      <c r="NUB93" s="64"/>
      <c r="NUC93" s="64"/>
      <c r="NUD93" s="64"/>
      <c r="NUE93" s="64"/>
      <c r="NUF93" s="64"/>
      <c r="NUG93" s="64"/>
      <c r="NUH93" s="64"/>
      <c r="NUI93" s="64"/>
      <c r="NUJ93" s="64"/>
      <c r="NUK93" s="64"/>
      <c r="NUL93" s="64"/>
      <c r="NUM93" s="64"/>
      <c r="NUN93" s="64"/>
      <c r="NUO93" s="64"/>
      <c r="NUP93" s="64"/>
      <c r="NUQ93" s="64"/>
      <c r="NUR93" s="64"/>
      <c r="NUS93" s="64"/>
      <c r="NUT93" s="64"/>
      <c r="NUU93" s="64"/>
      <c r="NUV93" s="64"/>
      <c r="NUW93" s="64"/>
      <c r="NUX93" s="64"/>
      <c r="NUY93" s="64"/>
      <c r="NUZ93" s="64"/>
      <c r="NVA93" s="64"/>
      <c r="NVB93" s="64"/>
      <c r="NVC93" s="64"/>
      <c r="NVD93" s="64"/>
      <c r="NVE93" s="64"/>
      <c r="NVF93" s="64"/>
      <c r="NVG93" s="64"/>
      <c r="NVH93" s="64"/>
      <c r="NVI93" s="64"/>
      <c r="NVJ93" s="64"/>
      <c r="NVK93" s="64"/>
      <c r="NVL93" s="64"/>
      <c r="NVM93" s="64"/>
      <c r="NVN93" s="64"/>
      <c r="NVO93" s="64"/>
      <c r="NVP93" s="64"/>
      <c r="NVQ93" s="64"/>
      <c r="NVR93" s="64"/>
      <c r="NVS93" s="64"/>
      <c r="NVT93" s="64"/>
      <c r="NVU93" s="64"/>
      <c r="NVV93" s="64"/>
      <c r="NVW93" s="64"/>
      <c r="NVX93" s="64"/>
      <c r="NVY93" s="64"/>
      <c r="NVZ93" s="64"/>
      <c r="NWA93" s="64"/>
      <c r="NWB93" s="64"/>
      <c r="NWC93" s="64"/>
      <c r="NWD93" s="64"/>
      <c r="NWE93" s="64"/>
      <c r="NWF93" s="64"/>
      <c r="NWG93" s="64"/>
      <c r="NWH93" s="64"/>
      <c r="NWI93" s="64"/>
      <c r="NWJ93" s="64"/>
      <c r="NWK93" s="64"/>
      <c r="NWL93" s="64"/>
      <c r="NWM93" s="64"/>
      <c r="NWN93" s="64"/>
      <c r="NWO93" s="64"/>
      <c r="NWP93" s="64"/>
      <c r="NWQ93" s="64"/>
      <c r="NWR93" s="64"/>
      <c r="NWS93" s="64"/>
      <c r="NWT93" s="64"/>
      <c r="NWU93" s="64"/>
      <c r="NWV93" s="64"/>
      <c r="NWW93" s="64"/>
      <c r="NWX93" s="64"/>
      <c r="NWY93" s="64"/>
      <c r="NWZ93" s="64"/>
      <c r="NXA93" s="64"/>
      <c r="NXB93" s="64"/>
      <c r="NXC93" s="64"/>
      <c r="NXD93" s="64"/>
      <c r="NXE93" s="64"/>
      <c r="NXF93" s="64"/>
      <c r="NXG93" s="64"/>
      <c r="NXH93" s="64"/>
      <c r="NXI93" s="64"/>
      <c r="NXJ93" s="64"/>
      <c r="NXK93" s="64"/>
      <c r="NXL93" s="64"/>
      <c r="NXM93" s="64"/>
      <c r="NXN93" s="64"/>
      <c r="NXO93" s="64"/>
      <c r="NXP93" s="64"/>
      <c r="NXQ93" s="64"/>
      <c r="NXR93" s="64"/>
      <c r="NXS93" s="64"/>
      <c r="NXT93" s="64"/>
      <c r="NXU93" s="64"/>
      <c r="NXV93" s="64"/>
      <c r="NXW93" s="64"/>
      <c r="NXX93" s="64"/>
      <c r="NXY93" s="64"/>
      <c r="NXZ93" s="64"/>
      <c r="NYA93" s="64"/>
      <c r="NYB93" s="64"/>
      <c r="NYC93" s="64"/>
      <c r="NYD93" s="64"/>
      <c r="NYE93" s="64"/>
      <c r="NYF93" s="64"/>
      <c r="NYG93" s="64"/>
      <c r="NYH93" s="64"/>
      <c r="NYI93" s="64"/>
      <c r="NYJ93" s="64"/>
      <c r="NYK93" s="64"/>
      <c r="NYL93" s="64"/>
      <c r="NYM93" s="64"/>
      <c r="NYN93" s="64"/>
      <c r="NYO93" s="64"/>
      <c r="NYP93" s="64"/>
      <c r="NYQ93" s="64"/>
      <c r="NYR93" s="64"/>
      <c r="NYS93" s="64"/>
      <c r="NYT93" s="64"/>
      <c r="NYU93" s="64"/>
      <c r="NYV93" s="64"/>
      <c r="NYW93" s="64"/>
      <c r="NYX93" s="64"/>
      <c r="NYY93" s="64"/>
      <c r="NYZ93" s="64"/>
      <c r="NZA93" s="64"/>
      <c r="NZB93" s="64"/>
      <c r="NZC93" s="64"/>
      <c r="NZD93" s="64"/>
      <c r="NZE93" s="64"/>
      <c r="NZF93" s="64"/>
      <c r="NZG93" s="64"/>
      <c r="NZH93" s="64"/>
      <c r="NZI93" s="64"/>
      <c r="NZJ93" s="64"/>
      <c r="NZK93" s="64"/>
      <c r="NZL93" s="64"/>
      <c r="NZM93" s="64"/>
      <c r="NZN93" s="64"/>
      <c r="NZO93" s="64"/>
      <c r="NZP93" s="64"/>
      <c r="NZQ93" s="64"/>
      <c r="NZR93" s="64"/>
      <c r="NZS93" s="64"/>
      <c r="NZT93" s="64"/>
      <c r="NZU93" s="64"/>
      <c r="NZV93" s="64"/>
      <c r="NZW93" s="64"/>
      <c r="NZX93" s="64"/>
      <c r="NZY93" s="64"/>
      <c r="NZZ93" s="64"/>
      <c r="OAA93" s="64"/>
      <c r="OAB93" s="64"/>
      <c r="OAC93" s="64"/>
      <c r="OAD93" s="64"/>
      <c r="OAE93" s="64"/>
      <c r="OAF93" s="64"/>
      <c r="OAG93" s="64"/>
      <c r="OAH93" s="64"/>
      <c r="OAI93" s="64"/>
      <c r="OAJ93" s="64"/>
      <c r="OAK93" s="64"/>
      <c r="OAL93" s="64"/>
      <c r="OAM93" s="64"/>
      <c r="OAN93" s="64"/>
      <c r="OAO93" s="64"/>
      <c r="OAP93" s="64"/>
      <c r="OAQ93" s="64"/>
      <c r="OAR93" s="64"/>
      <c r="OAS93" s="64"/>
      <c r="OAT93" s="64"/>
      <c r="OAU93" s="64"/>
      <c r="OAV93" s="64"/>
      <c r="OAW93" s="64"/>
      <c r="OAX93" s="64"/>
      <c r="OAY93" s="64"/>
      <c r="OAZ93" s="64"/>
      <c r="OBA93" s="64"/>
      <c r="OBB93" s="64"/>
      <c r="OBC93" s="64"/>
      <c r="OBD93" s="64"/>
      <c r="OBE93" s="64"/>
      <c r="OBF93" s="64"/>
      <c r="OBG93" s="64"/>
      <c r="OBH93" s="64"/>
      <c r="OBI93" s="64"/>
      <c r="OBJ93" s="64"/>
      <c r="OBK93" s="64"/>
      <c r="OBL93" s="64"/>
      <c r="OBM93" s="64"/>
      <c r="OBN93" s="64"/>
      <c r="OBO93" s="64"/>
      <c r="OBP93" s="64"/>
      <c r="OBQ93" s="64"/>
      <c r="OBR93" s="64"/>
      <c r="OBS93" s="64"/>
      <c r="OBT93" s="64"/>
      <c r="OBU93" s="64"/>
      <c r="OBV93" s="64"/>
      <c r="OBW93" s="64"/>
      <c r="OBX93" s="64"/>
      <c r="OBY93" s="64"/>
      <c r="OBZ93" s="64"/>
      <c r="OCA93" s="64"/>
      <c r="OCB93" s="64"/>
      <c r="OCC93" s="64"/>
      <c r="OCD93" s="64"/>
      <c r="OCE93" s="64"/>
      <c r="OCF93" s="64"/>
      <c r="OCG93" s="64"/>
      <c r="OCH93" s="64"/>
      <c r="OCI93" s="64"/>
      <c r="OCJ93" s="64"/>
      <c r="OCK93" s="64"/>
      <c r="OCL93" s="64"/>
      <c r="OCM93" s="64"/>
      <c r="OCN93" s="64"/>
      <c r="OCO93" s="64"/>
      <c r="OCP93" s="64"/>
      <c r="OCQ93" s="64"/>
      <c r="OCR93" s="64"/>
      <c r="OCS93" s="64"/>
      <c r="OCT93" s="64"/>
      <c r="OCU93" s="64"/>
      <c r="OCV93" s="64"/>
      <c r="OCW93" s="64"/>
      <c r="OCX93" s="64"/>
      <c r="OCY93" s="64"/>
      <c r="OCZ93" s="64"/>
      <c r="ODA93" s="64"/>
      <c r="ODB93" s="64"/>
      <c r="ODC93" s="64"/>
      <c r="ODD93" s="64"/>
      <c r="ODE93" s="64"/>
      <c r="ODF93" s="64"/>
      <c r="ODG93" s="64"/>
      <c r="ODH93" s="64"/>
      <c r="ODI93" s="64"/>
      <c r="ODJ93" s="64"/>
      <c r="ODK93" s="64"/>
      <c r="ODL93" s="64"/>
      <c r="ODM93" s="64"/>
      <c r="ODN93" s="64"/>
      <c r="ODO93" s="64"/>
      <c r="ODP93" s="64"/>
      <c r="ODQ93" s="64"/>
      <c r="ODR93" s="64"/>
      <c r="ODS93" s="64"/>
      <c r="ODT93" s="64"/>
      <c r="ODU93" s="64"/>
      <c r="ODV93" s="64"/>
      <c r="ODW93" s="64"/>
      <c r="ODX93" s="64"/>
      <c r="ODY93" s="64"/>
      <c r="ODZ93" s="64"/>
      <c r="OEA93" s="64"/>
      <c r="OEB93" s="64"/>
      <c r="OEC93" s="64"/>
      <c r="OED93" s="64"/>
      <c r="OEE93" s="64"/>
      <c r="OEF93" s="64"/>
      <c r="OEG93" s="64"/>
      <c r="OEH93" s="64"/>
      <c r="OEI93" s="64"/>
      <c r="OEJ93" s="64"/>
      <c r="OEK93" s="64"/>
      <c r="OEL93" s="64"/>
      <c r="OEM93" s="64"/>
      <c r="OEN93" s="64"/>
      <c r="OEO93" s="64"/>
      <c r="OEP93" s="64"/>
      <c r="OEQ93" s="64"/>
      <c r="OER93" s="64"/>
      <c r="OES93" s="64"/>
      <c r="OET93" s="64"/>
      <c r="OEU93" s="64"/>
      <c r="OEV93" s="64"/>
      <c r="OEW93" s="64"/>
      <c r="OEX93" s="64"/>
      <c r="OEY93" s="64"/>
      <c r="OEZ93" s="64"/>
      <c r="OFA93" s="64"/>
      <c r="OFB93" s="64"/>
      <c r="OFC93" s="64"/>
      <c r="OFD93" s="64"/>
      <c r="OFE93" s="64"/>
      <c r="OFF93" s="64"/>
      <c r="OFG93" s="64"/>
      <c r="OFH93" s="64"/>
      <c r="OFI93" s="64"/>
      <c r="OFJ93" s="64"/>
      <c r="OFK93" s="64"/>
      <c r="OFL93" s="64"/>
      <c r="OFM93" s="64"/>
      <c r="OFN93" s="64"/>
      <c r="OFO93" s="64"/>
      <c r="OFP93" s="64"/>
      <c r="OFQ93" s="64"/>
      <c r="OFR93" s="64"/>
      <c r="OFS93" s="64"/>
      <c r="OFT93" s="64"/>
      <c r="OFU93" s="64"/>
      <c r="OFV93" s="64"/>
      <c r="OFW93" s="64"/>
      <c r="OFX93" s="64"/>
      <c r="OFY93" s="64"/>
      <c r="OFZ93" s="64"/>
      <c r="OGA93" s="64"/>
      <c r="OGB93" s="64"/>
      <c r="OGC93" s="64"/>
      <c r="OGD93" s="64"/>
      <c r="OGE93" s="64"/>
      <c r="OGF93" s="64"/>
      <c r="OGG93" s="64"/>
      <c r="OGH93" s="64"/>
      <c r="OGI93" s="64"/>
      <c r="OGJ93" s="64"/>
      <c r="OGK93" s="64"/>
      <c r="OGL93" s="64"/>
      <c r="OGM93" s="64"/>
      <c r="OGN93" s="64"/>
      <c r="OGO93" s="64"/>
      <c r="OGP93" s="64"/>
      <c r="OGQ93" s="64"/>
      <c r="OGR93" s="64"/>
      <c r="OGS93" s="64"/>
      <c r="OGT93" s="64"/>
      <c r="OGU93" s="64"/>
      <c r="OGV93" s="64"/>
      <c r="OGW93" s="64"/>
      <c r="OGX93" s="64"/>
      <c r="OGY93" s="64"/>
      <c r="OGZ93" s="64"/>
      <c r="OHA93" s="64"/>
      <c r="OHB93" s="64"/>
      <c r="OHC93" s="64"/>
      <c r="OHD93" s="64"/>
      <c r="OHE93" s="64"/>
      <c r="OHF93" s="64"/>
      <c r="OHG93" s="64"/>
      <c r="OHH93" s="64"/>
      <c r="OHI93" s="64"/>
      <c r="OHJ93" s="64"/>
      <c r="OHK93" s="64"/>
      <c r="OHL93" s="64"/>
      <c r="OHM93" s="64"/>
      <c r="OHN93" s="64"/>
      <c r="OHO93" s="64"/>
      <c r="OHP93" s="64"/>
      <c r="OHQ93" s="64"/>
      <c r="OHR93" s="64"/>
      <c r="OHS93" s="64"/>
      <c r="OHT93" s="64"/>
      <c r="OHU93" s="64"/>
      <c r="OHV93" s="64"/>
      <c r="OHW93" s="64"/>
      <c r="OHX93" s="64"/>
      <c r="OHY93" s="64"/>
      <c r="OHZ93" s="64"/>
      <c r="OIA93" s="64"/>
      <c r="OIB93" s="64"/>
      <c r="OIC93" s="64"/>
      <c r="OID93" s="64"/>
      <c r="OIE93" s="64"/>
      <c r="OIF93" s="64"/>
      <c r="OIG93" s="64"/>
      <c r="OIH93" s="64"/>
      <c r="OII93" s="64"/>
      <c r="OIJ93" s="64"/>
      <c r="OIK93" s="64"/>
      <c r="OIL93" s="64"/>
      <c r="OIM93" s="64"/>
      <c r="OIN93" s="64"/>
      <c r="OIO93" s="64"/>
      <c r="OIP93" s="64"/>
      <c r="OIQ93" s="64"/>
      <c r="OIR93" s="64"/>
      <c r="OIS93" s="64"/>
      <c r="OIT93" s="64"/>
      <c r="OIU93" s="64"/>
      <c r="OIV93" s="64"/>
      <c r="OIW93" s="64"/>
      <c r="OIX93" s="64"/>
      <c r="OIY93" s="64"/>
      <c r="OIZ93" s="64"/>
      <c r="OJA93" s="64"/>
      <c r="OJB93" s="64"/>
      <c r="OJC93" s="64"/>
      <c r="OJD93" s="64"/>
      <c r="OJE93" s="64"/>
      <c r="OJF93" s="64"/>
      <c r="OJG93" s="64"/>
      <c r="OJH93" s="64"/>
      <c r="OJI93" s="64"/>
      <c r="OJJ93" s="64"/>
      <c r="OJK93" s="64"/>
      <c r="OJL93" s="64"/>
      <c r="OJM93" s="64"/>
      <c r="OJN93" s="64"/>
      <c r="OJO93" s="64"/>
      <c r="OJP93" s="64"/>
      <c r="OJQ93" s="64"/>
      <c r="OJR93" s="64"/>
      <c r="OJS93" s="64"/>
      <c r="OJT93" s="64"/>
      <c r="OJU93" s="64"/>
      <c r="OJV93" s="64"/>
      <c r="OJW93" s="64"/>
      <c r="OJX93" s="64"/>
      <c r="OJY93" s="64"/>
      <c r="OJZ93" s="64"/>
      <c r="OKA93" s="64"/>
      <c r="OKB93" s="64"/>
      <c r="OKC93" s="64"/>
      <c r="OKD93" s="64"/>
      <c r="OKE93" s="64"/>
      <c r="OKF93" s="64"/>
      <c r="OKG93" s="64"/>
      <c r="OKH93" s="64"/>
      <c r="OKI93" s="64"/>
      <c r="OKJ93" s="64"/>
      <c r="OKK93" s="64"/>
      <c r="OKL93" s="64"/>
      <c r="OKM93" s="64"/>
      <c r="OKN93" s="64"/>
      <c r="OKO93" s="64"/>
      <c r="OKP93" s="64"/>
      <c r="OKQ93" s="64"/>
      <c r="OKR93" s="64"/>
      <c r="OKS93" s="64"/>
      <c r="OKT93" s="64"/>
      <c r="OKU93" s="64"/>
      <c r="OKV93" s="64"/>
      <c r="OKW93" s="64"/>
      <c r="OKX93" s="64"/>
      <c r="OKY93" s="64"/>
      <c r="OKZ93" s="64"/>
      <c r="OLA93" s="64"/>
      <c r="OLB93" s="64"/>
      <c r="OLC93" s="64"/>
      <c r="OLD93" s="64"/>
      <c r="OLE93" s="64"/>
      <c r="OLF93" s="64"/>
      <c r="OLG93" s="64"/>
      <c r="OLH93" s="64"/>
      <c r="OLI93" s="64"/>
      <c r="OLJ93" s="64"/>
      <c r="OLK93" s="64"/>
      <c r="OLL93" s="64"/>
      <c r="OLM93" s="64"/>
      <c r="OLN93" s="64"/>
      <c r="OLO93" s="64"/>
      <c r="OLP93" s="64"/>
      <c r="OLQ93" s="64"/>
      <c r="OLR93" s="64"/>
      <c r="OLS93" s="64"/>
      <c r="OLT93" s="64"/>
      <c r="OLU93" s="64"/>
      <c r="OLV93" s="64"/>
      <c r="OLW93" s="64"/>
      <c r="OLX93" s="64"/>
      <c r="OLY93" s="64"/>
      <c r="OLZ93" s="64"/>
      <c r="OMA93" s="64"/>
      <c r="OMB93" s="64"/>
      <c r="OMC93" s="64"/>
      <c r="OMD93" s="64"/>
      <c r="OME93" s="64"/>
      <c r="OMF93" s="64"/>
      <c r="OMG93" s="64"/>
      <c r="OMH93" s="64"/>
      <c r="OMI93" s="64"/>
      <c r="OMJ93" s="64"/>
      <c r="OMK93" s="64"/>
      <c r="OML93" s="64"/>
      <c r="OMM93" s="64"/>
      <c r="OMN93" s="64"/>
      <c r="OMO93" s="64"/>
      <c r="OMP93" s="64"/>
      <c r="OMQ93" s="64"/>
      <c r="OMR93" s="64"/>
      <c r="OMS93" s="64"/>
      <c r="OMT93" s="64"/>
      <c r="OMU93" s="64"/>
      <c r="OMV93" s="64"/>
      <c r="OMW93" s="64"/>
      <c r="OMX93" s="64"/>
      <c r="OMY93" s="64"/>
      <c r="OMZ93" s="64"/>
      <c r="ONA93" s="64"/>
      <c r="ONB93" s="64"/>
      <c r="ONC93" s="64"/>
      <c r="OND93" s="64"/>
      <c r="ONE93" s="64"/>
      <c r="ONF93" s="64"/>
      <c r="ONG93" s="64"/>
      <c r="ONH93" s="64"/>
      <c r="ONI93" s="64"/>
      <c r="ONJ93" s="64"/>
      <c r="ONK93" s="64"/>
      <c r="ONL93" s="64"/>
      <c r="ONM93" s="64"/>
      <c r="ONN93" s="64"/>
      <c r="ONO93" s="64"/>
      <c r="ONP93" s="64"/>
      <c r="ONQ93" s="64"/>
      <c r="ONR93" s="64"/>
      <c r="ONS93" s="64"/>
      <c r="ONT93" s="64"/>
      <c r="ONU93" s="64"/>
      <c r="ONV93" s="64"/>
      <c r="ONW93" s="64"/>
      <c r="ONX93" s="64"/>
      <c r="ONY93" s="64"/>
      <c r="ONZ93" s="64"/>
      <c r="OOA93" s="64"/>
      <c r="OOB93" s="64"/>
      <c r="OOC93" s="64"/>
      <c r="OOD93" s="64"/>
      <c r="OOE93" s="64"/>
      <c r="OOF93" s="64"/>
      <c r="OOG93" s="64"/>
      <c r="OOH93" s="64"/>
      <c r="OOI93" s="64"/>
      <c r="OOJ93" s="64"/>
      <c r="OOK93" s="64"/>
      <c r="OOL93" s="64"/>
      <c r="OOM93" s="64"/>
      <c r="OON93" s="64"/>
      <c r="OOO93" s="64"/>
      <c r="OOP93" s="64"/>
      <c r="OOQ93" s="64"/>
      <c r="OOR93" s="64"/>
      <c r="OOS93" s="64"/>
      <c r="OOT93" s="64"/>
      <c r="OOU93" s="64"/>
      <c r="OOV93" s="64"/>
      <c r="OOW93" s="64"/>
      <c r="OOX93" s="64"/>
      <c r="OOY93" s="64"/>
      <c r="OOZ93" s="64"/>
      <c r="OPA93" s="64"/>
      <c r="OPB93" s="64"/>
      <c r="OPC93" s="64"/>
      <c r="OPD93" s="64"/>
      <c r="OPE93" s="64"/>
      <c r="OPF93" s="64"/>
      <c r="OPG93" s="64"/>
      <c r="OPH93" s="64"/>
      <c r="OPI93" s="64"/>
      <c r="OPJ93" s="64"/>
      <c r="OPK93" s="64"/>
      <c r="OPL93" s="64"/>
      <c r="OPM93" s="64"/>
      <c r="OPN93" s="64"/>
      <c r="OPO93" s="64"/>
      <c r="OPP93" s="64"/>
      <c r="OPQ93" s="64"/>
      <c r="OPR93" s="64"/>
      <c r="OPS93" s="64"/>
      <c r="OPT93" s="64"/>
      <c r="OPU93" s="64"/>
      <c r="OPV93" s="64"/>
      <c r="OPW93" s="64"/>
      <c r="OPX93" s="64"/>
      <c r="OPY93" s="64"/>
      <c r="OPZ93" s="64"/>
      <c r="OQA93" s="64"/>
      <c r="OQB93" s="64"/>
      <c r="OQC93" s="64"/>
      <c r="OQD93" s="64"/>
      <c r="OQE93" s="64"/>
      <c r="OQF93" s="64"/>
      <c r="OQG93" s="64"/>
      <c r="OQH93" s="64"/>
      <c r="OQI93" s="64"/>
      <c r="OQJ93" s="64"/>
      <c r="OQK93" s="64"/>
      <c r="OQL93" s="64"/>
      <c r="OQM93" s="64"/>
      <c r="OQN93" s="64"/>
      <c r="OQO93" s="64"/>
      <c r="OQP93" s="64"/>
      <c r="OQQ93" s="64"/>
      <c r="OQR93" s="64"/>
      <c r="OQS93" s="64"/>
      <c r="OQT93" s="64"/>
      <c r="OQU93" s="64"/>
      <c r="OQV93" s="64"/>
      <c r="OQW93" s="64"/>
      <c r="OQX93" s="64"/>
      <c r="OQY93" s="64"/>
      <c r="OQZ93" s="64"/>
      <c r="ORA93" s="64"/>
      <c r="ORB93" s="64"/>
      <c r="ORC93" s="64"/>
      <c r="ORD93" s="64"/>
      <c r="ORE93" s="64"/>
      <c r="ORF93" s="64"/>
      <c r="ORG93" s="64"/>
      <c r="ORH93" s="64"/>
      <c r="ORI93" s="64"/>
      <c r="ORJ93" s="64"/>
      <c r="ORK93" s="64"/>
      <c r="ORL93" s="64"/>
      <c r="ORM93" s="64"/>
      <c r="ORN93" s="64"/>
      <c r="ORO93" s="64"/>
      <c r="ORP93" s="64"/>
      <c r="ORQ93" s="64"/>
      <c r="ORR93" s="64"/>
      <c r="ORS93" s="64"/>
      <c r="ORT93" s="64"/>
      <c r="ORU93" s="64"/>
      <c r="ORV93" s="64"/>
      <c r="ORW93" s="64"/>
      <c r="ORX93" s="64"/>
      <c r="ORY93" s="64"/>
      <c r="ORZ93" s="64"/>
      <c r="OSA93" s="64"/>
      <c r="OSB93" s="64"/>
      <c r="OSC93" s="64"/>
      <c r="OSD93" s="64"/>
      <c r="OSE93" s="64"/>
      <c r="OSF93" s="64"/>
      <c r="OSG93" s="64"/>
      <c r="OSH93" s="64"/>
      <c r="OSI93" s="64"/>
      <c r="OSJ93" s="64"/>
      <c r="OSK93" s="64"/>
      <c r="OSL93" s="64"/>
      <c r="OSM93" s="64"/>
      <c r="OSN93" s="64"/>
      <c r="OSO93" s="64"/>
      <c r="OSP93" s="64"/>
      <c r="OSQ93" s="64"/>
      <c r="OSR93" s="64"/>
      <c r="OSS93" s="64"/>
      <c r="OST93" s="64"/>
      <c r="OSU93" s="64"/>
      <c r="OSV93" s="64"/>
      <c r="OSW93" s="64"/>
      <c r="OSX93" s="64"/>
      <c r="OSY93" s="64"/>
      <c r="OSZ93" s="64"/>
      <c r="OTA93" s="64"/>
      <c r="OTB93" s="64"/>
      <c r="OTC93" s="64"/>
      <c r="OTD93" s="64"/>
      <c r="OTE93" s="64"/>
      <c r="OTF93" s="64"/>
      <c r="OTG93" s="64"/>
      <c r="OTH93" s="64"/>
      <c r="OTI93" s="64"/>
      <c r="OTJ93" s="64"/>
      <c r="OTK93" s="64"/>
      <c r="OTL93" s="64"/>
      <c r="OTM93" s="64"/>
      <c r="OTN93" s="64"/>
      <c r="OTO93" s="64"/>
      <c r="OTP93" s="64"/>
      <c r="OTQ93" s="64"/>
      <c r="OTR93" s="64"/>
      <c r="OTS93" s="64"/>
      <c r="OTT93" s="64"/>
      <c r="OTU93" s="64"/>
      <c r="OTV93" s="64"/>
      <c r="OTW93" s="64"/>
      <c r="OTX93" s="64"/>
      <c r="OTY93" s="64"/>
      <c r="OTZ93" s="64"/>
      <c r="OUA93" s="64"/>
      <c r="OUB93" s="64"/>
      <c r="OUC93" s="64"/>
      <c r="OUD93" s="64"/>
      <c r="OUE93" s="64"/>
      <c r="OUF93" s="64"/>
      <c r="OUG93" s="64"/>
      <c r="OUH93" s="64"/>
      <c r="OUI93" s="64"/>
      <c r="OUJ93" s="64"/>
      <c r="OUK93" s="64"/>
      <c r="OUL93" s="64"/>
      <c r="OUM93" s="64"/>
      <c r="OUN93" s="64"/>
      <c r="OUO93" s="64"/>
      <c r="OUP93" s="64"/>
      <c r="OUQ93" s="64"/>
      <c r="OUR93" s="64"/>
      <c r="OUS93" s="64"/>
      <c r="OUT93" s="64"/>
      <c r="OUU93" s="64"/>
      <c r="OUV93" s="64"/>
      <c r="OUW93" s="64"/>
      <c r="OUX93" s="64"/>
      <c r="OUY93" s="64"/>
      <c r="OUZ93" s="64"/>
      <c r="OVA93" s="64"/>
      <c r="OVB93" s="64"/>
      <c r="OVC93" s="64"/>
      <c r="OVD93" s="64"/>
      <c r="OVE93" s="64"/>
      <c r="OVF93" s="64"/>
      <c r="OVG93" s="64"/>
      <c r="OVH93" s="64"/>
      <c r="OVI93" s="64"/>
      <c r="OVJ93" s="64"/>
      <c r="OVK93" s="64"/>
      <c r="OVL93" s="64"/>
      <c r="OVM93" s="64"/>
      <c r="OVN93" s="64"/>
      <c r="OVO93" s="64"/>
      <c r="OVP93" s="64"/>
      <c r="OVQ93" s="64"/>
      <c r="OVR93" s="64"/>
      <c r="OVS93" s="64"/>
      <c r="OVT93" s="64"/>
      <c r="OVU93" s="64"/>
      <c r="OVV93" s="64"/>
      <c r="OVW93" s="64"/>
      <c r="OVX93" s="64"/>
      <c r="OVY93" s="64"/>
      <c r="OVZ93" s="64"/>
      <c r="OWA93" s="64"/>
      <c r="OWB93" s="64"/>
      <c r="OWC93" s="64"/>
      <c r="OWD93" s="64"/>
      <c r="OWE93" s="64"/>
      <c r="OWF93" s="64"/>
      <c r="OWG93" s="64"/>
      <c r="OWH93" s="64"/>
      <c r="OWI93" s="64"/>
      <c r="OWJ93" s="64"/>
      <c r="OWK93" s="64"/>
      <c r="OWL93" s="64"/>
      <c r="OWM93" s="64"/>
      <c r="OWN93" s="64"/>
      <c r="OWO93" s="64"/>
      <c r="OWP93" s="64"/>
      <c r="OWQ93" s="64"/>
      <c r="OWR93" s="64"/>
      <c r="OWS93" s="64"/>
      <c r="OWT93" s="64"/>
      <c r="OWU93" s="64"/>
      <c r="OWV93" s="64"/>
      <c r="OWW93" s="64"/>
      <c r="OWX93" s="64"/>
      <c r="OWY93" s="64"/>
      <c r="OWZ93" s="64"/>
      <c r="OXA93" s="64"/>
      <c r="OXB93" s="64"/>
      <c r="OXC93" s="64"/>
      <c r="OXD93" s="64"/>
      <c r="OXE93" s="64"/>
      <c r="OXF93" s="64"/>
      <c r="OXG93" s="64"/>
      <c r="OXH93" s="64"/>
      <c r="OXI93" s="64"/>
      <c r="OXJ93" s="64"/>
      <c r="OXK93" s="64"/>
      <c r="OXL93" s="64"/>
      <c r="OXM93" s="64"/>
      <c r="OXN93" s="64"/>
      <c r="OXO93" s="64"/>
      <c r="OXP93" s="64"/>
      <c r="OXQ93" s="64"/>
      <c r="OXR93" s="64"/>
      <c r="OXS93" s="64"/>
      <c r="OXT93" s="64"/>
      <c r="OXU93" s="64"/>
      <c r="OXV93" s="64"/>
      <c r="OXW93" s="64"/>
      <c r="OXX93" s="64"/>
      <c r="OXY93" s="64"/>
      <c r="OXZ93" s="64"/>
      <c r="OYA93" s="64"/>
      <c r="OYB93" s="64"/>
      <c r="OYC93" s="64"/>
      <c r="OYD93" s="64"/>
      <c r="OYE93" s="64"/>
      <c r="OYF93" s="64"/>
      <c r="OYG93" s="64"/>
      <c r="OYH93" s="64"/>
      <c r="OYI93" s="64"/>
      <c r="OYJ93" s="64"/>
      <c r="OYK93" s="64"/>
      <c r="OYL93" s="64"/>
      <c r="OYM93" s="64"/>
      <c r="OYN93" s="64"/>
      <c r="OYO93" s="64"/>
      <c r="OYP93" s="64"/>
      <c r="OYQ93" s="64"/>
      <c r="OYR93" s="64"/>
      <c r="OYS93" s="64"/>
      <c r="OYT93" s="64"/>
      <c r="OYU93" s="64"/>
      <c r="OYV93" s="64"/>
      <c r="OYW93" s="64"/>
      <c r="OYX93" s="64"/>
      <c r="OYY93" s="64"/>
      <c r="OYZ93" s="64"/>
      <c r="OZA93" s="64"/>
      <c r="OZB93" s="64"/>
      <c r="OZC93" s="64"/>
      <c r="OZD93" s="64"/>
      <c r="OZE93" s="64"/>
      <c r="OZF93" s="64"/>
      <c r="OZG93" s="64"/>
      <c r="OZH93" s="64"/>
      <c r="OZI93" s="64"/>
      <c r="OZJ93" s="64"/>
      <c r="OZK93" s="64"/>
      <c r="OZL93" s="64"/>
      <c r="OZM93" s="64"/>
      <c r="OZN93" s="64"/>
      <c r="OZO93" s="64"/>
      <c r="OZP93" s="64"/>
      <c r="OZQ93" s="64"/>
      <c r="OZR93" s="64"/>
      <c r="OZS93" s="64"/>
      <c r="OZT93" s="64"/>
      <c r="OZU93" s="64"/>
      <c r="OZV93" s="64"/>
      <c r="OZW93" s="64"/>
      <c r="OZX93" s="64"/>
      <c r="OZY93" s="64"/>
      <c r="OZZ93" s="64"/>
      <c r="PAA93" s="64"/>
      <c r="PAB93" s="64"/>
      <c r="PAC93" s="64"/>
      <c r="PAD93" s="64"/>
      <c r="PAE93" s="64"/>
      <c r="PAF93" s="64"/>
      <c r="PAG93" s="64"/>
      <c r="PAH93" s="64"/>
      <c r="PAI93" s="64"/>
      <c r="PAJ93" s="64"/>
      <c r="PAK93" s="64"/>
      <c r="PAL93" s="64"/>
      <c r="PAM93" s="64"/>
      <c r="PAN93" s="64"/>
      <c r="PAO93" s="64"/>
      <c r="PAP93" s="64"/>
      <c r="PAQ93" s="64"/>
      <c r="PAR93" s="64"/>
      <c r="PAS93" s="64"/>
      <c r="PAT93" s="64"/>
      <c r="PAU93" s="64"/>
      <c r="PAV93" s="64"/>
      <c r="PAW93" s="64"/>
      <c r="PAX93" s="64"/>
      <c r="PAY93" s="64"/>
      <c r="PAZ93" s="64"/>
      <c r="PBA93" s="64"/>
      <c r="PBB93" s="64"/>
      <c r="PBC93" s="64"/>
      <c r="PBD93" s="64"/>
      <c r="PBE93" s="64"/>
      <c r="PBF93" s="64"/>
      <c r="PBG93" s="64"/>
      <c r="PBH93" s="64"/>
      <c r="PBI93" s="64"/>
      <c r="PBJ93" s="64"/>
      <c r="PBK93" s="64"/>
      <c r="PBL93" s="64"/>
      <c r="PBM93" s="64"/>
      <c r="PBN93" s="64"/>
      <c r="PBO93" s="64"/>
      <c r="PBP93" s="64"/>
      <c r="PBQ93" s="64"/>
      <c r="PBR93" s="64"/>
      <c r="PBS93" s="64"/>
      <c r="PBT93" s="64"/>
      <c r="PBU93" s="64"/>
      <c r="PBV93" s="64"/>
      <c r="PBW93" s="64"/>
      <c r="PBX93" s="64"/>
      <c r="PBY93" s="64"/>
      <c r="PBZ93" s="64"/>
      <c r="PCA93" s="64"/>
      <c r="PCB93" s="64"/>
      <c r="PCC93" s="64"/>
      <c r="PCD93" s="64"/>
      <c r="PCE93" s="64"/>
      <c r="PCF93" s="64"/>
      <c r="PCG93" s="64"/>
      <c r="PCH93" s="64"/>
      <c r="PCI93" s="64"/>
      <c r="PCJ93" s="64"/>
      <c r="PCK93" s="64"/>
      <c r="PCL93" s="64"/>
      <c r="PCM93" s="64"/>
      <c r="PCN93" s="64"/>
      <c r="PCO93" s="64"/>
      <c r="PCP93" s="64"/>
      <c r="PCQ93" s="64"/>
      <c r="PCR93" s="64"/>
      <c r="PCS93" s="64"/>
      <c r="PCT93" s="64"/>
      <c r="PCU93" s="64"/>
      <c r="PCV93" s="64"/>
      <c r="PCW93" s="64"/>
      <c r="PCX93" s="64"/>
      <c r="PCY93" s="64"/>
      <c r="PCZ93" s="64"/>
      <c r="PDA93" s="64"/>
      <c r="PDB93" s="64"/>
      <c r="PDC93" s="64"/>
      <c r="PDD93" s="64"/>
      <c r="PDE93" s="64"/>
      <c r="PDF93" s="64"/>
      <c r="PDG93" s="64"/>
      <c r="PDH93" s="64"/>
      <c r="PDI93" s="64"/>
      <c r="PDJ93" s="64"/>
      <c r="PDK93" s="64"/>
      <c r="PDL93" s="64"/>
      <c r="PDM93" s="64"/>
      <c r="PDN93" s="64"/>
      <c r="PDO93" s="64"/>
      <c r="PDP93" s="64"/>
      <c r="PDQ93" s="64"/>
      <c r="PDR93" s="64"/>
      <c r="PDS93" s="64"/>
      <c r="PDT93" s="64"/>
      <c r="PDU93" s="64"/>
      <c r="PDV93" s="64"/>
      <c r="PDW93" s="64"/>
      <c r="PDX93" s="64"/>
      <c r="PDY93" s="64"/>
      <c r="PDZ93" s="64"/>
      <c r="PEA93" s="64"/>
      <c r="PEB93" s="64"/>
      <c r="PEC93" s="64"/>
      <c r="PED93" s="64"/>
      <c r="PEE93" s="64"/>
      <c r="PEF93" s="64"/>
      <c r="PEG93" s="64"/>
      <c r="PEH93" s="64"/>
      <c r="PEI93" s="64"/>
      <c r="PEJ93" s="64"/>
      <c r="PEK93" s="64"/>
      <c r="PEL93" s="64"/>
      <c r="PEM93" s="64"/>
      <c r="PEN93" s="64"/>
      <c r="PEO93" s="64"/>
      <c r="PEP93" s="64"/>
      <c r="PEQ93" s="64"/>
      <c r="PER93" s="64"/>
      <c r="PES93" s="64"/>
      <c r="PET93" s="64"/>
      <c r="PEU93" s="64"/>
      <c r="PEV93" s="64"/>
      <c r="PEW93" s="64"/>
      <c r="PEX93" s="64"/>
      <c r="PEY93" s="64"/>
      <c r="PEZ93" s="64"/>
      <c r="PFA93" s="64"/>
      <c r="PFB93" s="64"/>
      <c r="PFC93" s="64"/>
      <c r="PFD93" s="64"/>
      <c r="PFE93" s="64"/>
      <c r="PFF93" s="64"/>
      <c r="PFG93" s="64"/>
      <c r="PFH93" s="64"/>
      <c r="PFI93" s="64"/>
      <c r="PFJ93" s="64"/>
      <c r="PFK93" s="64"/>
      <c r="PFL93" s="64"/>
      <c r="PFM93" s="64"/>
      <c r="PFN93" s="64"/>
      <c r="PFO93" s="64"/>
      <c r="PFP93" s="64"/>
      <c r="PFQ93" s="64"/>
      <c r="PFR93" s="64"/>
      <c r="PFS93" s="64"/>
      <c r="PFT93" s="64"/>
      <c r="PFU93" s="64"/>
      <c r="PFV93" s="64"/>
      <c r="PFW93" s="64"/>
      <c r="PFX93" s="64"/>
      <c r="PFY93" s="64"/>
      <c r="PFZ93" s="64"/>
      <c r="PGA93" s="64"/>
      <c r="PGB93" s="64"/>
      <c r="PGC93" s="64"/>
      <c r="PGD93" s="64"/>
      <c r="PGE93" s="64"/>
      <c r="PGF93" s="64"/>
      <c r="PGG93" s="64"/>
      <c r="PGH93" s="64"/>
      <c r="PGI93" s="64"/>
      <c r="PGJ93" s="64"/>
      <c r="PGK93" s="64"/>
      <c r="PGL93" s="64"/>
      <c r="PGM93" s="64"/>
      <c r="PGN93" s="64"/>
      <c r="PGO93" s="64"/>
      <c r="PGP93" s="64"/>
      <c r="PGQ93" s="64"/>
      <c r="PGR93" s="64"/>
      <c r="PGS93" s="64"/>
      <c r="PGT93" s="64"/>
      <c r="PGU93" s="64"/>
      <c r="PGV93" s="64"/>
      <c r="PGW93" s="64"/>
      <c r="PGX93" s="64"/>
      <c r="PGY93" s="64"/>
      <c r="PGZ93" s="64"/>
      <c r="PHA93" s="64"/>
      <c r="PHB93" s="64"/>
      <c r="PHC93" s="64"/>
      <c r="PHD93" s="64"/>
      <c r="PHE93" s="64"/>
      <c r="PHF93" s="64"/>
      <c r="PHG93" s="64"/>
      <c r="PHH93" s="64"/>
      <c r="PHI93" s="64"/>
      <c r="PHJ93" s="64"/>
      <c r="PHK93" s="64"/>
      <c r="PHL93" s="64"/>
      <c r="PHM93" s="64"/>
      <c r="PHN93" s="64"/>
      <c r="PHO93" s="64"/>
      <c r="PHP93" s="64"/>
      <c r="PHQ93" s="64"/>
      <c r="PHR93" s="64"/>
      <c r="PHS93" s="64"/>
      <c r="PHT93" s="64"/>
      <c r="PHU93" s="64"/>
      <c r="PHV93" s="64"/>
      <c r="PHW93" s="64"/>
      <c r="PHX93" s="64"/>
      <c r="PHY93" s="64"/>
      <c r="PHZ93" s="64"/>
      <c r="PIA93" s="64"/>
      <c r="PIB93" s="64"/>
      <c r="PIC93" s="64"/>
      <c r="PID93" s="64"/>
      <c r="PIE93" s="64"/>
      <c r="PIF93" s="64"/>
      <c r="PIG93" s="64"/>
      <c r="PIH93" s="64"/>
      <c r="PII93" s="64"/>
      <c r="PIJ93" s="64"/>
      <c r="PIK93" s="64"/>
      <c r="PIL93" s="64"/>
      <c r="PIM93" s="64"/>
      <c r="PIN93" s="64"/>
      <c r="PIO93" s="64"/>
      <c r="PIP93" s="64"/>
      <c r="PIQ93" s="64"/>
      <c r="PIR93" s="64"/>
      <c r="PIS93" s="64"/>
      <c r="PIT93" s="64"/>
      <c r="PIU93" s="64"/>
      <c r="PIV93" s="64"/>
      <c r="PIW93" s="64"/>
      <c r="PIX93" s="64"/>
      <c r="PIY93" s="64"/>
      <c r="PIZ93" s="64"/>
      <c r="PJA93" s="64"/>
      <c r="PJB93" s="64"/>
      <c r="PJC93" s="64"/>
      <c r="PJD93" s="64"/>
      <c r="PJE93" s="64"/>
      <c r="PJF93" s="64"/>
      <c r="PJG93" s="64"/>
      <c r="PJH93" s="64"/>
      <c r="PJI93" s="64"/>
      <c r="PJJ93" s="64"/>
      <c r="PJK93" s="64"/>
      <c r="PJL93" s="64"/>
      <c r="PJM93" s="64"/>
      <c r="PJN93" s="64"/>
      <c r="PJO93" s="64"/>
      <c r="PJP93" s="64"/>
      <c r="PJQ93" s="64"/>
      <c r="PJR93" s="64"/>
      <c r="PJS93" s="64"/>
      <c r="PJT93" s="64"/>
      <c r="PJU93" s="64"/>
      <c r="PJV93" s="64"/>
      <c r="PJW93" s="64"/>
      <c r="PJX93" s="64"/>
      <c r="PJY93" s="64"/>
      <c r="PJZ93" s="64"/>
      <c r="PKA93" s="64"/>
      <c r="PKB93" s="64"/>
      <c r="PKC93" s="64"/>
      <c r="PKD93" s="64"/>
      <c r="PKE93" s="64"/>
      <c r="PKF93" s="64"/>
      <c r="PKG93" s="64"/>
      <c r="PKH93" s="64"/>
      <c r="PKI93" s="64"/>
      <c r="PKJ93" s="64"/>
      <c r="PKK93" s="64"/>
      <c r="PKL93" s="64"/>
      <c r="PKM93" s="64"/>
      <c r="PKN93" s="64"/>
      <c r="PKO93" s="64"/>
      <c r="PKP93" s="64"/>
      <c r="PKQ93" s="64"/>
      <c r="PKR93" s="64"/>
      <c r="PKS93" s="64"/>
      <c r="PKT93" s="64"/>
      <c r="PKU93" s="64"/>
      <c r="PKV93" s="64"/>
      <c r="PKW93" s="64"/>
      <c r="PKX93" s="64"/>
      <c r="PKY93" s="64"/>
      <c r="PKZ93" s="64"/>
      <c r="PLA93" s="64"/>
      <c r="PLB93" s="64"/>
      <c r="PLC93" s="64"/>
      <c r="PLD93" s="64"/>
      <c r="PLE93" s="64"/>
      <c r="PLF93" s="64"/>
      <c r="PLG93" s="64"/>
      <c r="PLH93" s="64"/>
      <c r="PLI93" s="64"/>
      <c r="PLJ93" s="64"/>
      <c r="PLK93" s="64"/>
      <c r="PLL93" s="64"/>
      <c r="PLM93" s="64"/>
      <c r="PLN93" s="64"/>
      <c r="PLO93" s="64"/>
      <c r="PLP93" s="64"/>
      <c r="PLQ93" s="64"/>
      <c r="PLR93" s="64"/>
      <c r="PLS93" s="64"/>
      <c r="PLT93" s="64"/>
      <c r="PLU93" s="64"/>
      <c r="PLV93" s="64"/>
      <c r="PLW93" s="64"/>
      <c r="PLX93" s="64"/>
      <c r="PLY93" s="64"/>
      <c r="PLZ93" s="64"/>
      <c r="PMA93" s="64"/>
      <c r="PMB93" s="64"/>
      <c r="PMC93" s="64"/>
      <c r="PMD93" s="64"/>
      <c r="PME93" s="64"/>
      <c r="PMF93" s="64"/>
      <c r="PMG93" s="64"/>
      <c r="PMH93" s="64"/>
      <c r="PMI93" s="64"/>
      <c r="PMJ93" s="64"/>
      <c r="PMK93" s="64"/>
      <c r="PML93" s="64"/>
      <c r="PMM93" s="64"/>
      <c r="PMN93" s="64"/>
      <c r="PMO93" s="64"/>
      <c r="PMP93" s="64"/>
      <c r="PMQ93" s="64"/>
      <c r="PMR93" s="64"/>
      <c r="PMS93" s="64"/>
      <c r="PMT93" s="64"/>
      <c r="PMU93" s="64"/>
      <c r="PMV93" s="64"/>
      <c r="PMW93" s="64"/>
      <c r="PMX93" s="64"/>
      <c r="PMY93" s="64"/>
      <c r="PMZ93" s="64"/>
      <c r="PNA93" s="64"/>
      <c r="PNB93" s="64"/>
      <c r="PNC93" s="64"/>
      <c r="PND93" s="64"/>
      <c r="PNE93" s="64"/>
      <c r="PNF93" s="64"/>
      <c r="PNG93" s="64"/>
      <c r="PNH93" s="64"/>
      <c r="PNI93" s="64"/>
      <c r="PNJ93" s="64"/>
      <c r="PNK93" s="64"/>
      <c r="PNL93" s="64"/>
      <c r="PNM93" s="64"/>
      <c r="PNN93" s="64"/>
      <c r="PNO93" s="64"/>
      <c r="PNP93" s="64"/>
      <c r="PNQ93" s="64"/>
      <c r="PNR93" s="64"/>
      <c r="PNS93" s="64"/>
      <c r="PNT93" s="64"/>
      <c r="PNU93" s="64"/>
      <c r="PNV93" s="64"/>
      <c r="PNW93" s="64"/>
      <c r="PNX93" s="64"/>
      <c r="PNY93" s="64"/>
      <c r="PNZ93" s="64"/>
      <c r="POA93" s="64"/>
      <c r="POB93" s="64"/>
      <c r="POC93" s="64"/>
      <c r="POD93" s="64"/>
      <c r="POE93" s="64"/>
      <c r="POF93" s="64"/>
      <c r="POG93" s="64"/>
      <c r="POH93" s="64"/>
      <c r="POI93" s="64"/>
      <c r="POJ93" s="64"/>
      <c r="POK93" s="64"/>
      <c r="POL93" s="64"/>
      <c r="POM93" s="64"/>
      <c r="PON93" s="64"/>
      <c r="POO93" s="64"/>
      <c r="POP93" s="64"/>
      <c r="POQ93" s="64"/>
      <c r="POR93" s="64"/>
      <c r="POS93" s="64"/>
      <c r="POT93" s="64"/>
      <c r="POU93" s="64"/>
      <c r="POV93" s="64"/>
      <c r="POW93" s="64"/>
      <c r="POX93" s="64"/>
      <c r="POY93" s="64"/>
      <c r="POZ93" s="64"/>
      <c r="PPA93" s="64"/>
      <c r="PPB93" s="64"/>
      <c r="PPC93" s="64"/>
      <c r="PPD93" s="64"/>
      <c r="PPE93" s="64"/>
      <c r="PPF93" s="64"/>
      <c r="PPG93" s="64"/>
      <c r="PPH93" s="64"/>
      <c r="PPI93" s="64"/>
      <c r="PPJ93" s="64"/>
      <c r="PPK93" s="64"/>
      <c r="PPL93" s="64"/>
      <c r="PPM93" s="64"/>
      <c r="PPN93" s="64"/>
      <c r="PPO93" s="64"/>
      <c r="PPP93" s="64"/>
      <c r="PPQ93" s="64"/>
      <c r="PPR93" s="64"/>
      <c r="PPS93" s="64"/>
      <c r="PPT93" s="64"/>
      <c r="PPU93" s="64"/>
      <c r="PPV93" s="64"/>
      <c r="PPW93" s="64"/>
      <c r="PPX93" s="64"/>
      <c r="PPY93" s="64"/>
      <c r="PPZ93" s="64"/>
      <c r="PQA93" s="64"/>
      <c r="PQB93" s="64"/>
      <c r="PQC93" s="64"/>
      <c r="PQD93" s="64"/>
      <c r="PQE93" s="64"/>
      <c r="PQF93" s="64"/>
      <c r="PQG93" s="64"/>
      <c r="PQH93" s="64"/>
      <c r="PQI93" s="64"/>
      <c r="PQJ93" s="64"/>
      <c r="PQK93" s="64"/>
      <c r="PQL93" s="64"/>
      <c r="PQM93" s="64"/>
      <c r="PQN93" s="64"/>
      <c r="PQO93" s="64"/>
      <c r="PQP93" s="64"/>
      <c r="PQQ93" s="64"/>
      <c r="PQR93" s="64"/>
      <c r="PQS93" s="64"/>
      <c r="PQT93" s="64"/>
      <c r="PQU93" s="64"/>
      <c r="PQV93" s="64"/>
      <c r="PQW93" s="64"/>
      <c r="PQX93" s="64"/>
      <c r="PQY93" s="64"/>
      <c r="PQZ93" s="64"/>
      <c r="PRA93" s="64"/>
      <c r="PRB93" s="64"/>
      <c r="PRC93" s="64"/>
      <c r="PRD93" s="64"/>
      <c r="PRE93" s="64"/>
      <c r="PRF93" s="64"/>
      <c r="PRG93" s="64"/>
      <c r="PRH93" s="64"/>
      <c r="PRI93" s="64"/>
      <c r="PRJ93" s="64"/>
      <c r="PRK93" s="64"/>
      <c r="PRL93" s="64"/>
      <c r="PRM93" s="64"/>
      <c r="PRN93" s="64"/>
      <c r="PRO93" s="64"/>
      <c r="PRP93" s="64"/>
      <c r="PRQ93" s="64"/>
      <c r="PRR93" s="64"/>
      <c r="PRS93" s="64"/>
      <c r="PRT93" s="64"/>
      <c r="PRU93" s="64"/>
      <c r="PRV93" s="64"/>
      <c r="PRW93" s="64"/>
      <c r="PRX93" s="64"/>
      <c r="PRY93" s="64"/>
      <c r="PRZ93" s="64"/>
      <c r="PSA93" s="64"/>
      <c r="PSB93" s="64"/>
      <c r="PSC93" s="64"/>
      <c r="PSD93" s="64"/>
      <c r="PSE93" s="64"/>
      <c r="PSF93" s="64"/>
      <c r="PSG93" s="64"/>
      <c r="PSH93" s="64"/>
      <c r="PSI93" s="64"/>
      <c r="PSJ93" s="64"/>
      <c r="PSK93" s="64"/>
      <c r="PSL93" s="64"/>
      <c r="PSM93" s="64"/>
      <c r="PSN93" s="64"/>
      <c r="PSO93" s="64"/>
      <c r="PSP93" s="64"/>
      <c r="PSQ93" s="64"/>
      <c r="PSR93" s="64"/>
      <c r="PSS93" s="64"/>
      <c r="PST93" s="64"/>
      <c r="PSU93" s="64"/>
      <c r="PSV93" s="64"/>
      <c r="PSW93" s="64"/>
      <c r="PSX93" s="64"/>
      <c r="PSY93" s="64"/>
      <c r="PSZ93" s="64"/>
      <c r="PTA93" s="64"/>
      <c r="PTB93" s="64"/>
      <c r="PTC93" s="64"/>
      <c r="PTD93" s="64"/>
      <c r="PTE93" s="64"/>
      <c r="PTF93" s="64"/>
      <c r="PTG93" s="64"/>
      <c r="PTH93" s="64"/>
      <c r="PTI93" s="64"/>
      <c r="PTJ93" s="64"/>
      <c r="PTK93" s="64"/>
      <c r="PTL93" s="64"/>
      <c r="PTM93" s="64"/>
      <c r="PTN93" s="64"/>
      <c r="PTO93" s="64"/>
      <c r="PTP93" s="64"/>
      <c r="PTQ93" s="64"/>
      <c r="PTR93" s="64"/>
      <c r="PTS93" s="64"/>
      <c r="PTT93" s="64"/>
      <c r="PTU93" s="64"/>
      <c r="PTV93" s="64"/>
      <c r="PTW93" s="64"/>
      <c r="PTX93" s="64"/>
      <c r="PTY93" s="64"/>
      <c r="PTZ93" s="64"/>
      <c r="PUA93" s="64"/>
      <c r="PUB93" s="64"/>
      <c r="PUC93" s="64"/>
      <c r="PUD93" s="64"/>
      <c r="PUE93" s="64"/>
      <c r="PUF93" s="64"/>
      <c r="PUG93" s="64"/>
      <c r="PUH93" s="64"/>
      <c r="PUI93" s="64"/>
      <c r="PUJ93" s="64"/>
      <c r="PUK93" s="64"/>
      <c r="PUL93" s="64"/>
      <c r="PUM93" s="64"/>
      <c r="PUN93" s="64"/>
      <c r="PUO93" s="64"/>
      <c r="PUP93" s="64"/>
      <c r="PUQ93" s="64"/>
      <c r="PUR93" s="64"/>
      <c r="PUS93" s="64"/>
      <c r="PUT93" s="64"/>
      <c r="PUU93" s="64"/>
      <c r="PUV93" s="64"/>
      <c r="PUW93" s="64"/>
      <c r="PUX93" s="64"/>
      <c r="PUY93" s="64"/>
      <c r="PUZ93" s="64"/>
      <c r="PVA93" s="64"/>
      <c r="PVB93" s="64"/>
      <c r="PVC93" s="64"/>
      <c r="PVD93" s="64"/>
      <c r="PVE93" s="64"/>
      <c r="PVF93" s="64"/>
      <c r="PVG93" s="64"/>
      <c r="PVH93" s="64"/>
      <c r="PVI93" s="64"/>
      <c r="PVJ93" s="64"/>
      <c r="PVK93" s="64"/>
      <c r="PVL93" s="64"/>
      <c r="PVM93" s="64"/>
      <c r="PVN93" s="64"/>
      <c r="PVO93" s="64"/>
      <c r="PVP93" s="64"/>
      <c r="PVQ93" s="64"/>
      <c r="PVR93" s="64"/>
      <c r="PVS93" s="64"/>
      <c r="PVT93" s="64"/>
      <c r="PVU93" s="64"/>
      <c r="PVV93" s="64"/>
      <c r="PVW93" s="64"/>
      <c r="PVX93" s="64"/>
      <c r="PVY93" s="64"/>
      <c r="PVZ93" s="64"/>
      <c r="PWA93" s="64"/>
      <c r="PWB93" s="64"/>
      <c r="PWC93" s="64"/>
      <c r="PWD93" s="64"/>
      <c r="PWE93" s="64"/>
      <c r="PWF93" s="64"/>
      <c r="PWG93" s="64"/>
      <c r="PWH93" s="64"/>
      <c r="PWI93" s="64"/>
      <c r="PWJ93" s="64"/>
      <c r="PWK93" s="64"/>
      <c r="PWL93" s="64"/>
      <c r="PWM93" s="64"/>
      <c r="PWN93" s="64"/>
      <c r="PWO93" s="64"/>
      <c r="PWP93" s="64"/>
      <c r="PWQ93" s="64"/>
      <c r="PWR93" s="64"/>
      <c r="PWS93" s="64"/>
      <c r="PWT93" s="64"/>
      <c r="PWU93" s="64"/>
      <c r="PWV93" s="64"/>
      <c r="PWW93" s="64"/>
      <c r="PWX93" s="64"/>
      <c r="PWY93" s="64"/>
      <c r="PWZ93" s="64"/>
      <c r="PXA93" s="64"/>
      <c r="PXB93" s="64"/>
      <c r="PXC93" s="64"/>
      <c r="PXD93" s="64"/>
      <c r="PXE93" s="64"/>
      <c r="PXF93" s="64"/>
      <c r="PXG93" s="64"/>
      <c r="PXH93" s="64"/>
      <c r="PXI93" s="64"/>
      <c r="PXJ93" s="64"/>
      <c r="PXK93" s="64"/>
      <c r="PXL93" s="64"/>
      <c r="PXM93" s="64"/>
      <c r="PXN93" s="64"/>
      <c r="PXO93" s="64"/>
      <c r="PXP93" s="64"/>
      <c r="PXQ93" s="64"/>
      <c r="PXR93" s="64"/>
      <c r="PXS93" s="64"/>
      <c r="PXT93" s="64"/>
      <c r="PXU93" s="64"/>
      <c r="PXV93" s="64"/>
      <c r="PXW93" s="64"/>
      <c r="PXX93" s="64"/>
      <c r="PXY93" s="64"/>
      <c r="PXZ93" s="64"/>
      <c r="PYA93" s="64"/>
      <c r="PYB93" s="64"/>
      <c r="PYC93" s="64"/>
      <c r="PYD93" s="64"/>
      <c r="PYE93" s="64"/>
      <c r="PYF93" s="64"/>
      <c r="PYG93" s="64"/>
      <c r="PYH93" s="64"/>
      <c r="PYI93" s="64"/>
      <c r="PYJ93" s="64"/>
      <c r="PYK93" s="64"/>
      <c r="PYL93" s="64"/>
      <c r="PYM93" s="64"/>
      <c r="PYN93" s="64"/>
      <c r="PYO93" s="64"/>
      <c r="PYP93" s="64"/>
      <c r="PYQ93" s="64"/>
      <c r="PYR93" s="64"/>
      <c r="PYS93" s="64"/>
      <c r="PYT93" s="64"/>
      <c r="PYU93" s="64"/>
      <c r="PYV93" s="64"/>
      <c r="PYW93" s="64"/>
      <c r="PYX93" s="64"/>
      <c r="PYY93" s="64"/>
      <c r="PYZ93" s="64"/>
      <c r="PZA93" s="64"/>
      <c r="PZB93" s="64"/>
      <c r="PZC93" s="64"/>
      <c r="PZD93" s="64"/>
      <c r="PZE93" s="64"/>
      <c r="PZF93" s="64"/>
      <c r="PZG93" s="64"/>
      <c r="PZH93" s="64"/>
      <c r="PZI93" s="64"/>
      <c r="PZJ93" s="64"/>
      <c r="PZK93" s="64"/>
      <c r="PZL93" s="64"/>
      <c r="PZM93" s="64"/>
      <c r="PZN93" s="64"/>
      <c r="PZO93" s="64"/>
      <c r="PZP93" s="64"/>
      <c r="PZQ93" s="64"/>
      <c r="PZR93" s="64"/>
      <c r="PZS93" s="64"/>
      <c r="PZT93" s="64"/>
      <c r="PZU93" s="64"/>
      <c r="PZV93" s="64"/>
      <c r="PZW93" s="64"/>
      <c r="PZX93" s="64"/>
      <c r="PZY93" s="64"/>
      <c r="PZZ93" s="64"/>
      <c r="QAA93" s="64"/>
      <c r="QAB93" s="64"/>
      <c r="QAC93" s="64"/>
      <c r="QAD93" s="64"/>
      <c r="QAE93" s="64"/>
      <c r="QAF93" s="64"/>
      <c r="QAG93" s="64"/>
      <c r="QAH93" s="64"/>
      <c r="QAI93" s="64"/>
      <c r="QAJ93" s="64"/>
      <c r="QAK93" s="64"/>
      <c r="QAL93" s="64"/>
      <c r="QAM93" s="64"/>
      <c r="QAN93" s="64"/>
      <c r="QAO93" s="64"/>
      <c r="QAP93" s="64"/>
      <c r="QAQ93" s="64"/>
      <c r="QAR93" s="64"/>
      <c r="QAS93" s="64"/>
      <c r="QAT93" s="64"/>
      <c r="QAU93" s="64"/>
      <c r="QAV93" s="64"/>
      <c r="QAW93" s="64"/>
      <c r="QAX93" s="64"/>
      <c r="QAY93" s="64"/>
      <c r="QAZ93" s="64"/>
      <c r="QBA93" s="64"/>
      <c r="QBB93" s="64"/>
      <c r="QBC93" s="64"/>
      <c r="QBD93" s="64"/>
      <c r="QBE93" s="64"/>
      <c r="QBF93" s="64"/>
      <c r="QBG93" s="64"/>
      <c r="QBH93" s="64"/>
      <c r="QBI93" s="64"/>
      <c r="QBJ93" s="64"/>
      <c r="QBK93" s="64"/>
      <c r="QBL93" s="64"/>
      <c r="QBM93" s="64"/>
      <c r="QBN93" s="64"/>
      <c r="QBO93" s="64"/>
      <c r="QBP93" s="64"/>
      <c r="QBQ93" s="64"/>
      <c r="QBR93" s="64"/>
      <c r="QBS93" s="64"/>
      <c r="QBT93" s="64"/>
      <c r="QBU93" s="64"/>
      <c r="QBV93" s="64"/>
      <c r="QBW93" s="64"/>
      <c r="QBX93" s="64"/>
      <c r="QBY93" s="64"/>
      <c r="QBZ93" s="64"/>
      <c r="QCA93" s="64"/>
      <c r="QCB93" s="64"/>
      <c r="QCC93" s="64"/>
      <c r="QCD93" s="64"/>
      <c r="QCE93" s="64"/>
      <c r="QCF93" s="64"/>
      <c r="QCG93" s="64"/>
      <c r="QCH93" s="64"/>
      <c r="QCI93" s="64"/>
      <c r="QCJ93" s="64"/>
      <c r="QCK93" s="64"/>
      <c r="QCL93" s="64"/>
      <c r="QCM93" s="64"/>
      <c r="QCN93" s="64"/>
      <c r="QCO93" s="64"/>
      <c r="QCP93" s="64"/>
      <c r="QCQ93" s="64"/>
      <c r="QCR93" s="64"/>
      <c r="QCS93" s="64"/>
      <c r="QCT93" s="64"/>
      <c r="QCU93" s="64"/>
      <c r="QCV93" s="64"/>
      <c r="QCW93" s="64"/>
      <c r="QCX93" s="64"/>
      <c r="QCY93" s="64"/>
      <c r="QCZ93" s="64"/>
      <c r="QDA93" s="64"/>
      <c r="QDB93" s="64"/>
      <c r="QDC93" s="64"/>
      <c r="QDD93" s="64"/>
      <c r="QDE93" s="64"/>
      <c r="QDF93" s="64"/>
      <c r="QDG93" s="64"/>
      <c r="QDH93" s="64"/>
      <c r="QDI93" s="64"/>
      <c r="QDJ93" s="64"/>
      <c r="QDK93" s="64"/>
      <c r="QDL93" s="64"/>
      <c r="QDM93" s="64"/>
      <c r="QDN93" s="64"/>
      <c r="QDO93" s="64"/>
      <c r="QDP93" s="64"/>
      <c r="QDQ93" s="64"/>
      <c r="QDR93" s="64"/>
      <c r="QDS93" s="64"/>
      <c r="QDT93" s="64"/>
      <c r="QDU93" s="64"/>
      <c r="QDV93" s="64"/>
      <c r="QDW93" s="64"/>
      <c r="QDX93" s="64"/>
      <c r="QDY93" s="64"/>
      <c r="QDZ93" s="64"/>
      <c r="QEA93" s="64"/>
      <c r="QEB93" s="64"/>
      <c r="QEC93" s="64"/>
      <c r="QED93" s="64"/>
      <c r="QEE93" s="64"/>
      <c r="QEF93" s="64"/>
      <c r="QEG93" s="64"/>
      <c r="QEH93" s="64"/>
      <c r="QEI93" s="64"/>
      <c r="QEJ93" s="64"/>
      <c r="QEK93" s="64"/>
      <c r="QEL93" s="64"/>
      <c r="QEM93" s="64"/>
      <c r="QEN93" s="64"/>
      <c r="QEO93" s="64"/>
      <c r="QEP93" s="64"/>
      <c r="QEQ93" s="64"/>
      <c r="QER93" s="64"/>
      <c r="QES93" s="64"/>
      <c r="QET93" s="64"/>
      <c r="QEU93" s="64"/>
      <c r="QEV93" s="64"/>
      <c r="QEW93" s="64"/>
      <c r="QEX93" s="64"/>
      <c r="QEY93" s="64"/>
      <c r="QEZ93" s="64"/>
      <c r="QFA93" s="64"/>
      <c r="QFB93" s="64"/>
      <c r="QFC93" s="64"/>
      <c r="QFD93" s="64"/>
      <c r="QFE93" s="64"/>
      <c r="QFF93" s="64"/>
      <c r="QFG93" s="64"/>
      <c r="QFH93" s="64"/>
      <c r="QFI93" s="64"/>
      <c r="QFJ93" s="64"/>
      <c r="QFK93" s="64"/>
      <c r="QFL93" s="64"/>
      <c r="QFM93" s="64"/>
      <c r="QFN93" s="64"/>
      <c r="QFO93" s="64"/>
      <c r="QFP93" s="64"/>
      <c r="QFQ93" s="64"/>
      <c r="QFR93" s="64"/>
      <c r="QFS93" s="64"/>
      <c r="QFT93" s="64"/>
      <c r="QFU93" s="64"/>
      <c r="QFV93" s="64"/>
      <c r="QFW93" s="64"/>
      <c r="QFX93" s="64"/>
      <c r="QFY93" s="64"/>
      <c r="QFZ93" s="64"/>
      <c r="QGA93" s="64"/>
      <c r="QGB93" s="64"/>
      <c r="QGC93" s="64"/>
      <c r="QGD93" s="64"/>
      <c r="QGE93" s="64"/>
      <c r="QGF93" s="64"/>
      <c r="QGG93" s="64"/>
      <c r="QGH93" s="64"/>
      <c r="QGI93" s="64"/>
      <c r="QGJ93" s="64"/>
      <c r="QGK93" s="64"/>
      <c r="QGL93" s="64"/>
      <c r="QGM93" s="64"/>
      <c r="QGN93" s="64"/>
      <c r="QGO93" s="64"/>
      <c r="QGP93" s="64"/>
      <c r="QGQ93" s="64"/>
      <c r="QGR93" s="64"/>
      <c r="QGS93" s="64"/>
      <c r="QGT93" s="64"/>
      <c r="QGU93" s="64"/>
      <c r="QGV93" s="64"/>
      <c r="QGW93" s="64"/>
      <c r="QGX93" s="64"/>
      <c r="QGY93" s="64"/>
      <c r="QGZ93" s="64"/>
      <c r="QHA93" s="64"/>
      <c r="QHB93" s="64"/>
      <c r="QHC93" s="64"/>
      <c r="QHD93" s="64"/>
      <c r="QHE93" s="64"/>
      <c r="QHF93" s="64"/>
      <c r="QHG93" s="64"/>
      <c r="QHH93" s="64"/>
      <c r="QHI93" s="64"/>
      <c r="QHJ93" s="64"/>
      <c r="QHK93" s="64"/>
      <c r="QHL93" s="64"/>
      <c r="QHM93" s="64"/>
      <c r="QHN93" s="64"/>
      <c r="QHO93" s="64"/>
      <c r="QHP93" s="64"/>
      <c r="QHQ93" s="64"/>
      <c r="QHR93" s="64"/>
      <c r="QHS93" s="64"/>
      <c r="QHT93" s="64"/>
      <c r="QHU93" s="64"/>
      <c r="QHV93" s="64"/>
      <c r="QHW93" s="64"/>
      <c r="QHX93" s="64"/>
      <c r="QHY93" s="64"/>
      <c r="QHZ93" s="64"/>
      <c r="QIA93" s="64"/>
      <c r="QIB93" s="64"/>
      <c r="QIC93" s="64"/>
      <c r="QID93" s="64"/>
      <c r="QIE93" s="64"/>
      <c r="QIF93" s="64"/>
      <c r="QIG93" s="64"/>
      <c r="QIH93" s="64"/>
      <c r="QII93" s="64"/>
      <c r="QIJ93" s="64"/>
      <c r="QIK93" s="64"/>
      <c r="QIL93" s="64"/>
      <c r="QIM93" s="64"/>
      <c r="QIN93" s="64"/>
      <c r="QIO93" s="64"/>
      <c r="QIP93" s="64"/>
      <c r="QIQ93" s="64"/>
      <c r="QIR93" s="64"/>
      <c r="QIS93" s="64"/>
      <c r="QIT93" s="64"/>
      <c r="QIU93" s="64"/>
      <c r="QIV93" s="64"/>
      <c r="QIW93" s="64"/>
      <c r="QIX93" s="64"/>
      <c r="QIY93" s="64"/>
      <c r="QIZ93" s="64"/>
      <c r="QJA93" s="64"/>
      <c r="QJB93" s="64"/>
      <c r="QJC93" s="64"/>
      <c r="QJD93" s="64"/>
      <c r="QJE93" s="64"/>
      <c r="QJF93" s="64"/>
      <c r="QJG93" s="64"/>
      <c r="QJH93" s="64"/>
      <c r="QJI93" s="64"/>
      <c r="QJJ93" s="64"/>
      <c r="QJK93" s="64"/>
      <c r="QJL93" s="64"/>
      <c r="QJM93" s="64"/>
      <c r="QJN93" s="64"/>
      <c r="QJO93" s="64"/>
      <c r="QJP93" s="64"/>
      <c r="QJQ93" s="64"/>
      <c r="QJR93" s="64"/>
      <c r="QJS93" s="64"/>
      <c r="QJT93" s="64"/>
      <c r="QJU93" s="64"/>
      <c r="QJV93" s="64"/>
      <c r="QJW93" s="64"/>
      <c r="QJX93" s="64"/>
      <c r="QJY93" s="64"/>
      <c r="QJZ93" s="64"/>
      <c r="QKA93" s="64"/>
      <c r="QKB93" s="64"/>
      <c r="QKC93" s="64"/>
      <c r="QKD93" s="64"/>
      <c r="QKE93" s="64"/>
      <c r="QKF93" s="64"/>
      <c r="QKG93" s="64"/>
      <c r="QKH93" s="64"/>
      <c r="QKI93" s="64"/>
      <c r="QKJ93" s="64"/>
      <c r="QKK93" s="64"/>
      <c r="QKL93" s="64"/>
      <c r="QKM93" s="64"/>
      <c r="QKN93" s="64"/>
      <c r="QKO93" s="64"/>
      <c r="QKP93" s="64"/>
      <c r="QKQ93" s="64"/>
      <c r="QKR93" s="64"/>
      <c r="QKS93" s="64"/>
      <c r="QKT93" s="64"/>
      <c r="QKU93" s="64"/>
      <c r="QKV93" s="64"/>
      <c r="QKW93" s="64"/>
      <c r="QKX93" s="64"/>
      <c r="QKY93" s="64"/>
      <c r="QKZ93" s="64"/>
      <c r="QLA93" s="64"/>
      <c r="QLB93" s="64"/>
      <c r="QLC93" s="64"/>
      <c r="QLD93" s="64"/>
      <c r="QLE93" s="64"/>
      <c r="QLF93" s="64"/>
      <c r="QLG93" s="64"/>
      <c r="QLH93" s="64"/>
      <c r="QLI93" s="64"/>
      <c r="QLJ93" s="64"/>
      <c r="QLK93" s="64"/>
      <c r="QLL93" s="64"/>
      <c r="QLM93" s="64"/>
      <c r="QLN93" s="64"/>
      <c r="QLO93" s="64"/>
      <c r="QLP93" s="64"/>
      <c r="QLQ93" s="64"/>
      <c r="QLR93" s="64"/>
      <c r="QLS93" s="64"/>
      <c r="QLT93" s="64"/>
      <c r="QLU93" s="64"/>
      <c r="QLV93" s="64"/>
      <c r="QLW93" s="64"/>
      <c r="QLX93" s="64"/>
      <c r="QLY93" s="64"/>
      <c r="QLZ93" s="64"/>
      <c r="QMA93" s="64"/>
      <c r="QMB93" s="64"/>
      <c r="QMC93" s="64"/>
      <c r="QMD93" s="64"/>
      <c r="QME93" s="64"/>
      <c r="QMF93" s="64"/>
      <c r="QMG93" s="64"/>
      <c r="QMH93" s="64"/>
      <c r="QMI93" s="64"/>
      <c r="QMJ93" s="64"/>
      <c r="QMK93" s="64"/>
      <c r="QML93" s="64"/>
      <c r="QMM93" s="64"/>
      <c r="QMN93" s="64"/>
      <c r="QMO93" s="64"/>
      <c r="QMP93" s="64"/>
      <c r="QMQ93" s="64"/>
      <c r="QMR93" s="64"/>
      <c r="QMS93" s="64"/>
      <c r="QMT93" s="64"/>
      <c r="QMU93" s="64"/>
      <c r="QMV93" s="64"/>
      <c r="QMW93" s="64"/>
      <c r="QMX93" s="64"/>
      <c r="QMY93" s="64"/>
      <c r="QMZ93" s="64"/>
      <c r="QNA93" s="64"/>
      <c r="QNB93" s="64"/>
      <c r="QNC93" s="64"/>
      <c r="QND93" s="64"/>
      <c r="QNE93" s="64"/>
      <c r="QNF93" s="64"/>
      <c r="QNG93" s="64"/>
      <c r="QNH93" s="64"/>
      <c r="QNI93" s="64"/>
      <c r="QNJ93" s="64"/>
      <c r="QNK93" s="64"/>
      <c r="QNL93" s="64"/>
      <c r="QNM93" s="64"/>
      <c r="QNN93" s="64"/>
      <c r="QNO93" s="64"/>
      <c r="QNP93" s="64"/>
      <c r="QNQ93" s="64"/>
      <c r="QNR93" s="64"/>
      <c r="QNS93" s="64"/>
      <c r="QNT93" s="64"/>
      <c r="QNU93" s="64"/>
      <c r="QNV93" s="64"/>
      <c r="QNW93" s="64"/>
      <c r="QNX93" s="64"/>
      <c r="QNY93" s="64"/>
      <c r="QNZ93" s="64"/>
      <c r="QOA93" s="64"/>
      <c r="QOB93" s="64"/>
      <c r="QOC93" s="64"/>
      <c r="QOD93" s="64"/>
      <c r="QOE93" s="64"/>
      <c r="QOF93" s="64"/>
      <c r="QOG93" s="64"/>
      <c r="QOH93" s="64"/>
      <c r="QOI93" s="64"/>
      <c r="QOJ93" s="64"/>
      <c r="QOK93" s="64"/>
      <c r="QOL93" s="64"/>
      <c r="QOM93" s="64"/>
      <c r="QON93" s="64"/>
      <c r="QOO93" s="64"/>
      <c r="QOP93" s="64"/>
      <c r="QOQ93" s="64"/>
      <c r="QOR93" s="64"/>
      <c r="QOS93" s="64"/>
      <c r="QOT93" s="64"/>
      <c r="QOU93" s="64"/>
      <c r="QOV93" s="64"/>
      <c r="QOW93" s="64"/>
      <c r="QOX93" s="64"/>
      <c r="QOY93" s="64"/>
      <c r="QOZ93" s="64"/>
      <c r="QPA93" s="64"/>
      <c r="QPB93" s="64"/>
      <c r="QPC93" s="64"/>
      <c r="QPD93" s="64"/>
      <c r="QPE93" s="64"/>
      <c r="QPF93" s="64"/>
      <c r="QPG93" s="64"/>
      <c r="QPH93" s="64"/>
      <c r="QPI93" s="64"/>
      <c r="QPJ93" s="64"/>
      <c r="QPK93" s="64"/>
      <c r="QPL93" s="64"/>
      <c r="QPM93" s="64"/>
      <c r="QPN93" s="64"/>
      <c r="QPO93" s="64"/>
      <c r="QPP93" s="64"/>
      <c r="QPQ93" s="64"/>
      <c r="QPR93" s="64"/>
      <c r="QPS93" s="64"/>
      <c r="QPT93" s="64"/>
      <c r="QPU93" s="64"/>
      <c r="QPV93" s="64"/>
      <c r="QPW93" s="64"/>
      <c r="QPX93" s="64"/>
      <c r="QPY93" s="64"/>
      <c r="QPZ93" s="64"/>
      <c r="QQA93" s="64"/>
      <c r="QQB93" s="64"/>
      <c r="QQC93" s="64"/>
      <c r="QQD93" s="64"/>
      <c r="QQE93" s="64"/>
      <c r="QQF93" s="64"/>
      <c r="QQG93" s="64"/>
      <c r="QQH93" s="64"/>
      <c r="QQI93" s="64"/>
      <c r="QQJ93" s="64"/>
      <c r="QQK93" s="64"/>
      <c r="QQL93" s="64"/>
      <c r="QQM93" s="64"/>
      <c r="QQN93" s="64"/>
      <c r="QQO93" s="64"/>
      <c r="QQP93" s="64"/>
      <c r="QQQ93" s="64"/>
      <c r="QQR93" s="64"/>
      <c r="QQS93" s="64"/>
      <c r="QQT93" s="64"/>
      <c r="QQU93" s="64"/>
      <c r="QQV93" s="64"/>
      <c r="QQW93" s="64"/>
      <c r="QQX93" s="64"/>
      <c r="QQY93" s="64"/>
      <c r="QQZ93" s="64"/>
      <c r="QRA93" s="64"/>
      <c r="QRB93" s="64"/>
      <c r="QRC93" s="64"/>
      <c r="QRD93" s="64"/>
      <c r="QRE93" s="64"/>
      <c r="QRF93" s="64"/>
      <c r="QRG93" s="64"/>
      <c r="QRH93" s="64"/>
      <c r="QRI93" s="64"/>
      <c r="QRJ93" s="64"/>
      <c r="QRK93" s="64"/>
      <c r="QRL93" s="64"/>
      <c r="QRM93" s="64"/>
      <c r="QRN93" s="64"/>
      <c r="QRO93" s="64"/>
      <c r="QRP93" s="64"/>
      <c r="QRQ93" s="64"/>
      <c r="QRR93" s="64"/>
      <c r="QRS93" s="64"/>
      <c r="QRT93" s="64"/>
      <c r="QRU93" s="64"/>
      <c r="QRV93" s="64"/>
      <c r="QRW93" s="64"/>
      <c r="QRX93" s="64"/>
      <c r="QRY93" s="64"/>
      <c r="QRZ93" s="64"/>
      <c r="QSA93" s="64"/>
      <c r="QSB93" s="64"/>
      <c r="QSC93" s="64"/>
      <c r="QSD93" s="64"/>
      <c r="QSE93" s="64"/>
      <c r="QSF93" s="64"/>
      <c r="QSG93" s="64"/>
      <c r="QSH93" s="64"/>
      <c r="QSI93" s="64"/>
      <c r="QSJ93" s="64"/>
      <c r="QSK93" s="64"/>
      <c r="QSL93" s="64"/>
      <c r="QSM93" s="64"/>
      <c r="QSN93" s="64"/>
      <c r="QSO93" s="64"/>
      <c r="QSP93" s="64"/>
      <c r="QSQ93" s="64"/>
      <c r="QSR93" s="64"/>
      <c r="QSS93" s="64"/>
      <c r="QST93" s="64"/>
      <c r="QSU93" s="64"/>
      <c r="QSV93" s="64"/>
      <c r="QSW93" s="64"/>
      <c r="QSX93" s="64"/>
      <c r="QSY93" s="64"/>
      <c r="QSZ93" s="64"/>
      <c r="QTA93" s="64"/>
      <c r="QTB93" s="64"/>
      <c r="QTC93" s="64"/>
      <c r="QTD93" s="64"/>
      <c r="QTE93" s="64"/>
      <c r="QTF93" s="64"/>
      <c r="QTG93" s="64"/>
      <c r="QTH93" s="64"/>
      <c r="QTI93" s="64"/>
      <c r="QTJ93" s="64"/>
      <c r="QTK93" s="64"/>
      <c r="QTL93" s="64"/>
      <c r="QTM93" s="64"/>
      <c r="QTN93" s="64"/>
      <c r="QTO93" s="64"/>
      <c r="QTP93" s="64"/>
      <c r="QTQ93" s="64"/>
      <c r="QTR93" s="64"/>
      <c r="QTS93" s="64"/>
      <c r="QTT93" s="64"/>
      <c r="QTU93" s="64"/>
      <c r="QTV93" s="64"/>
      <c r="QTW93" s="64"/>
      <c r="QTX93" s="64"/>
      <c r="QTY93" s="64"/>
      <c r="QTZ93" s="64"/>
      <c r="QUA93" s="64"/>
      <c r="QUB93" s="64"/>
      <c r="QUC93" s="64"/>
      <c r="QUD93" s="64"/>
      <c r="QUE93" s="64"/>
      <c r="QUF93" s="64"/>
      <c r="QUG93" s="64"/>
      <c r="QUH93" s="64"/>
      <c r="QUI93" s="64"/>
      <c r="QUJ93" s="64"/>
      <c r="QUK93" s="64"/>
      <c r="QUL93" s="64"/>
      <c r="QUM93" s="64"/>
      <c r="QUN93" s="64"/>
      <c r="QUO93" s="64"/>
      <c r="QUP93" s="64"/>
      <c r="QUQ93" s="64"/>
      <c r="QUR93" s="64"/>
      <c r="QUS93" s="64"/>
      <c r="QUT93" s="64"/>
      <c r="QUU93" s="64"/>
      <c r="QUV93" s="64"/>
      <c r="QUW93" s="64"/>
      <c r="QUX93" s="64"/>
      <c r="QUY93" s="64"/>
      <c r="QUZ93" s="64"/>
      <c r="QVA93" s="64"/>
      <c r="QVB93" s="64"/>
      <c r="QVC93" s="64"/>
      <c r="QVD93" s="64"/>
      <c r="QVE93" s="64"/>
      <c r="QVF93" s="64"/>
      <c r="QVG93" s="64"/>
      <c r="QVH93" s="64"/>
      <c r="QVI93" s="64"/>
      <c r="QVJ93" s="64"/>
      <c r="QVK93" s="64"/>
      <c r="QVL93" s="64"/>
      <c r="QVM93" s="64"/>
      <c r="QVN93" s="64"/>
      <c r="QVO93" s="64"/>
      <c r="QVP93" s="64"/>
      <c r="QVQ93" s="64"/>
      <c r="QVR93" s="64"/>
      <c r="QVS93" s="64"/>
      <c r="QVT93" s="64"/>
      <c r="QVU93" s="64"/>
      <c r="QVV93" s="64"/>
      <c r="QVW93" s="64"/>
      <c r="QVX93" s="64"/>
      <c r="QVY93" s="64"/>
      <c r="QVZ93" s="64"/>
      <c r="QWA93" s="64"/>
      <c r="QWB93" s="64"/>
      <c r="QWC93" s="64"/>
      <c r="QWD93" s="64"/>
      <c r="QWE93" s="64"/>
      <c r="QWF93" s="64"/>
      <c r="QWG93" s="64"/>
      <c r="QWH93" s="64"/>
      <c r="QWI93" s="64"/>
      <c r="QWJ93" s="64"/>
      <c r="QWK93" s="64"/>
      <c r="QWL93" s="64"/>
      <c r="QWM93" s="64"/>
      <c r="QWN93" s="64"/>
      <c r="QWO93" s="64"/>
      <c r="QWP93" s="64"/>
      <c r="QWQ93" s="64"/>
      <c r="QWR93" s="64"/>
      <c r="QWS93" s="64"/>
      <c r="QWT93" s="64"/>
      <c r="QWU93" s="64"/>
      <c r="QWV93" s="64"/>
      <c r="QWW93" s="64"/>
      <c r="QWX93" s="64"/>
      <c r="QWY93" s="64"/>
      <c r="QWZ93" s="64"/>
      <c r="QXA93" s="64"/>
      <c r="QXB93" s="64"/>
      <c r="QXC93" s="64"/>
      <c r="QXD93" s="64"/>
      <c r="QXE93" s="64"/>
      <c r="QXF93" s="64"/>
      <c r="QXG93" s="64"/>
      <c r="QXH93" s="64"/>
      <c r="QXI93" s="64"/>
      <c r="QXJ93" s="64"/>
      <c r="QXK93" s="64"/>
      <c r="QXL93" s="64"/>
      <c r="QXM93" s="64"/>
      <c r="QXN93" s="64"/>
      <c r="QXO93" s="64"/>
      <c r="QXP93" s="64"/>
      <c r="QXQ93" s="64"/>
      <c r="QXR93" s="64"/>
      <c r="QXS93" s="64"/>
      <c r="QXT93" s="64"/>
      <c r="QXU93" s="64"/>
      <c r="QXV93" s="64"/>
      <c r="QXW93" s="64"/>
      <c r="QXX93" s="64"/>
      <c r="QXY93" s="64"/>
      <c r="QXZ93" s="64"/>
      <c r="QYA93" s="64"/>
      <c r="QYB93" s="64"/>
      <c r="QYC93" s="64"/>
      <c r="QYD93" s="64"/>
      <c r="QYE93" s="64"/>
      <c r="QYF93" s="64"/>
      <c r="QYG93" s="64"/>
      <c r="QYH93" s="64"/>
      <c r="QYI93" s="64"/>
      <c r="QYJ93" s="64"/>
      <c r="QYK93" s="64"/>
      <c r="QYL93" s="64"/>
      <c r="QYM93" s="64"/>
      <c r="QYN93" s="64"/>
      <c r="QYO93" s="64"/>
      <c r="QYP93" s="64"/>
      <c r="QYQ93" s="64"/>
      <c r="QYR93" s="64"/>
      <c r="QYS93" s="64"/>
      <c r="QYT93" s="64"/>
      <c r="QYU93" s="64"/>
      <c r="QYV93" s="64"/>
      <c r="QYW93" s="64"/>
      <c r="QYX93" s="64"/>
      <c r="QYY93" s="64"/>
      <c r="QYZ93" s="64"/>
      <c r="QZA93" s="64"/>
      <c r="QZB93" s="64"/>
      <c r="QZC93" s="64"/>
      <c r="QZD93" s="64"/>
      <c r="QZE93" s="64"/>
      <c r="QZF93" s="64"/>
      <c r="QZG93" s="64"/>
      <c r="QZH93" s="64"/>
      <c r="QZI93" s="64"/>
      <c r="QZJ93" s="64"/>
      <c r="QZK93" s="64"/>
      <c r="QZL93" s="64"/>
      <c r="QZM93" s="64"/>
      <c r="QZN93" s="64"/>
      <c r="QZO93" s="64"/>
      <c r="QZP93" s="64"/>
      <c r="QZQ93" s="64"/>
      <c r="QZR93" s="64"/>
      <c r="QZS93" s="64"/>
      <c r="QZT93" s="64"/>
      <c r="QZU93" s="64"/>
      <c r="QZV93" s="64"/>
      <c r="QZW93" s="64"/>
      <c r="QZX93" s="64"/>
      <c r="QZY93" s="64"/>
      <c r="QZZ93" s="64"/>
      <c r="RAA93" s="64"/>
      <c r="RAB93" s="64"/>
      <c r="RAC93" s="64"/>
      <c r="RAD93" s="64"/>
      <c r="RAE93" s="64"/>
      <c r="RAF93" s="64"/>
      <c r="RAG93" s="64"/>
      <c r="RAH93" s="64"/>
      <c r="RAI93" s="64"/>
      <c r="RAJ93" s="64"/>
      <c r="RAK93" s="64"/>
      <c r="RAL93" s="64"/>
      <c r="RAM93" s="64"/>
      <c r="RAN93" s="64"/>
      <c r="RAO93" s="64"/>
      <c r="RAP93" s="64"/>
      <c r="RAQ93" s="64"/>
      <c r="RAR93" s="64"/>
      <c r="RAS93" s="64"/>
      <c r="RAT93" s="64"/>
      <c r="RAU93" s="64"/>
      <c r="RAV93" s="64"/>
      <c r="RAW93" s="64"/>
      <c r="RAX93" s="64"/>
      <c r="RAY93" s="64"/>
      <c r="RAZ93" s="64"/>
      <c r="RBA93" s="64"/>
      <c r="RBB93" s="64"/>
      <c r="RBC93" s="64"/>
      <c r="RBD93" s="64"/>
      <c r="RBE93" s="64"/>
      <c r="RBF93" s="64"/>
      <c r="RBG93" s="64"/>
      <c r="RBH93" s="64"/>
      <c r="RBI93" s="64"/>
      <c r="RBJ93" s="64"/>
      <c r="RBK93" s="64"/>
      <c r="RBL93" s="64"/>
      <c r="RBM93" s="64"/>
      <c r="RBN93" s="64"/>
      <c r="RBO93" s="64"/>
      <c r="RBP93" s="64"/>
      <c r="RBQ93" s="64"/>
      <c r="RBR93" s="64"/>
      <c r="RBS93" s="64"/>
      <c r="RBT93" s="64"/>
      <c r="RBU93" s="64"/>
      <c r="RBV93" s="64"/>
      <c r="RBW93" s="64"/>
      <c r="RBX93" s="64"/>
      <c r="RBY93" s="64"/>
      <c r="RBZ93" s="64"/>
      <c r="RCA93" s="64"/>
      <c r="RCB93" s="64"/>
      <c r="RCC93" s="64"/>
      <c r="RCD93" s="64"/>
      <c r="RCE93" s="64"/>
      <c r="RCF93" s="64"/>
      <c r="RCG93" s="64"/>
      <c r="RCH93" s="64"/>
      <c r="RCI93" s="64"/>
      <c r="RCJ93" s="64"/>
      <c r="RCK93" s="64"/>
      <c r="RCL93" s="64"/>
      <c r="RCM93" s="64"/>
      <c r="RCN93" s="64"/>
      <c r="RCO93" s="64"/>
      <c r="RCP93" s="64"/>
      <c r="RCQ93" s="64"/>
      <c r="RCR93" s="64"/>
      <c r="RCS93" s="64"/>
      <c r="RCT93" s="64"/>
      <c r="RCU93" s="64"/>
      <c r="RCV93" s="64"/>
      <c r="RCW93" s="64"/>
      <c r="RCX93" s="64"/>
      <c r="RCY93" s="64"/>
      <c r="RCZ93" s="64"/>
      <c r="RDA93" s="64"/>
      <c r="RDB93" s="64"/>
      <c r="RDC93" s="64"/>
      <c r="RDD93" s="64"/>
      <c r="RDE93" s="64"/>
      <c r="RDF93" s="64"/>
      <c r="RDG93" s="64"/>
      <c r="RDH93" s="64"/>
      <c r="RDI93" s="64"/>
      <c r="RDJ93" s="64"/>
      <c r="RDK93" s="64"/>
      <c r="RDL93" s="64"/>
      <c r="RDM93" s="64"/>
      <c r="RDN93" s="64"/>
      <c r="RDO93" s="64"/>
      <c r="RDP93" s="64"/>
      <c r="RDQ93" s="64"/>
      <c r="RDR93" s="64"/>
      <c r="RDS93" s="64"/>
      <c r="RDT93" s="64"/>
      <c r="RDU93" s="64"/>
      <c r="RDV93" s="64"/>
      <c r="RDW93" s="64"/>
      <c r="RDX93" s="64"/>
      <c r="RDY93" s="64"/>
      <c r="RDZ93" s="64"/>
      <c r="REA93" s="64"/>
      <c r="REB93" s="64"/>
      <c r="REC93" s="64"/>
      <c r="RED93" s="64"/>
      <c r="REE93" s="64"/>
      <c r="REF93" s="64"/>
      <c r="REG93" s="64"/>
      <c r="REH93" s="64"/>
      <c r="REI93" s="64"/>
      <c r="REJ93" s="64"/>
      <c r="REK93" s="64"/>
      <c r="REL93" s="64"/>
      <c r="REM93" s="64"/>
      <c r="REN93" s="64"/>
      <c r="REO93" s="64"/>
      <c r="REP93" s="64"/>
      <c r="REQ93" s="64"/>
      <c r="RER93" s="64"/>
      <c r="RES93" s="64"/>
      <c r="RET93" s="64"/>
      <c r="REU93" s="64"/>
      <c r="REV93" s="64"/>
      <c r="REW93" s="64"/>
      <c r="REX93" s="64"/>
      <c r="REY93" s="64"/>
      <c r="REZ93" s="64"/>
      <c r="RFA93" s="64"/>
      <c r="RFB93" s="64"/>
      <c r="RFC93" s="64"/>
      <c r="RFD93" s="64"/>
      <c r="RFE93" s="64"/>
      <c r="RFF93" s="64"/>
      <c r="RFG93" s="64"/>
      <c r="RFH93" s="64"/>
      <c r="RFI93" s="64"/>
      <c r="RFJ93" s="64"/>
      <c r="RFK93" s="64"/>
      <c r="RFL93" s="64"/>
      <c r="RFM93" s="64"/>
      <c r="RFN93" s="64"/>
      <c r="RFO93" s="64"/>
      <c r="RFP93" s="64"/>
      <c r="RFQ93" s="64"/>
      <c r="RFR93" s="64"/>
      <c r="RFS93" s="64"/>
      <c r="RFT93" s="64"/>
      <c r="RFU93" s="64"/>
      <c r="RFV93" s="64"/>
      <c r="RFW93" s="64"/>
      <c r="RFX93" s="64"/>
      <c r="RFY93" s="64"/>
      <c r="RFZ93" s="64"/>
      <c r="RGA93" s="64"/>
      <c r="RGB93" s="64"/>
      <c r="RGC93" s="64"/>
      <c r="RGD93" s="64"/>
      <c r="RGE93" s="64"/>
      <c r="RGF93" s="64"/>
      <c r="RGG93" s="64"/>
      <c r="RGH93" s="64"/>
      <c r="RGI93" s="64"/>
      <c r="RGJ93" s="64"/>
      <c r="RGK93" s="64"/>
      <c r="RGL93" s="64"/>
      <c r="RGM93" s="64"/>
      <c r="RGN93" s="64"/>
      <c r="RGO93" s="64"/>
      <c r="RGP93" s="64"/>
      <c r="RGQ93" s="64"/>
      <c r="RGR93" s="64"/>
      <c r="RGS93" s="64"/>
      <c r="RGT93" s="64"/>
      <c r="RGU93" s="64"/>
      <c r="RGV93" s="64"/>
      <c r="RGW93" s="64"/>
      <c r="RGX93" s="64"/>
      <c r="RGY93" s="64"/>
      <c r="RGZ93" s="64"/>
      <c r="RHA93" s="64"/>
      <c r="RHB93" s="64"/>
      <c r="RHC93" s="64"/>
      <c r="RHD93" s="64"/>
      <c r="RHE93" s="64"/>
      <c r="RHF93" s="64"/>
      <c r="RHG93" s="64"/>
      <c r="RHH93" s="64"/>
      <c r="RHI93" s="64"/>
      <c r="RHJ93" s="64"/>
      <c r="RHK93" s="64"/>
      <c r="RHL93" s="64"/>
      <c r="RHM93" s="64"/>
      <c r="RHN93" s="64"/>
      <c r="RHO93" s="64"/>
      <c r="RHP93" s="64"/>
      <c r="RHQ93" s="64"/>
      <c r="RHR93" s="64"/>
      <c r="RHS93" s="64"/>
      <c r="RHT93" s="64"/>
      <c r="RHU93" s="64"/>
      <c r="RHV93" s="64"/>
      <c r="RHW93" s="64"/>
      <c r="RHX93" s="64"/>
      <c r="RHY93" s="64"/>
      <c r="RHZ93" s="64"/>
      <c r="RIA93" s="64"/>
      <c r="RIB93" s="64"/>
      <c r="RIC93" s="64"/>
      <c r="RID93" s="64"/>
      <c r="RIE93" s="64"/>
      <c r="RIF93" s="64"/>
      <c r="RIG93" s="64"/>
      <c r="RIH93" s="64"/>
      <c r="RII93" s="64"/>
      <c r="RIJ93" s="64"/>
      <c r="RIK93" s="64"/>
      <c r="RIL93" s="64"/>
      <c r="RIM93" s="64"/>
      <c r="RIN93" s="64"/>
      <c r="RIO93" s="64"/>
      <c r="RIP93" s="64"/>
      <c r="RIQ93" s="64"/>
      <c r="RIR93" s="64"/>
      <c r="RIS93" s="64"/>
      <c r="RIT93" s="64"/>
      <c r="RIU93" s="64"/>
      <c r="RIV93" s="64"/>
      <c r="RIW93" s="64"/>
      <c r="RIX93" s="64"/>
      <c r="RIY93" s="64"/>
      <c r="RIZ93" s="64"/>
      <c r="RJA93" s="64"/>
      <c r="RJB93" s="64"/>
      <c r="RJC93" s="64"/>
      <c r="RJD93" s="64"/>
      <c r="RJE93" s="64"/>
      <c r="RJF93" s="64"/>
      <c r="RJG93" s="64"/>
      <c r="RJH93" s="64"/>
      <c r="RJI93" s="64"/>
      <c r="RJJ93" s="64"/>
      <c r="RJK93" s="64"/>
      <c r="RJL93" s="64"/>
      <c r="RJM93" s="64"/>
      <c r="RJN93" s="64"/>
      <c r="RJO93" s="64"/>
      <c r="RJP93" s="64"/>
      <c r="RJQ93" s="64"/>
      <c r="RJR93" s="64"/>
      <c r="RJS93" s="64"/>
      <c r="RJT93" s="64"/>
      <c r="RJU93" s="64"/>
      <c r="RJV93" s="64"/>
      <c r="RJW93" s="64"/>
      <c r="RJX93" s="64"/>
      <c r="RJY93" s="64"/>
      <c r="RJZ93" s="64"/>
      <c r="RKA93" s="64"/>
      <c r="RKB93" s="64"/>
      <c r="RKC93" s="64"/>
      <c r="RKD93" s="64"/>
      <c r="RKE93" s="64"/>
      <c r="RKF93" s="64"/>
      <c r="RKG93" s="64"/>
      <c r="RKH93" s="64"/>
      <c r="RKI93" s="64"/>
      <c r="RKJ93" s="64"/>
      <c r="RKK93" s="64"/>
      <c r="RKL93" s="64"/>
      <c r="RKM93" s="64"/>
      <c r="RKN93" s="64"/>
      <c r="RKO93" s="64"/>
      <c r="RKP93" s="64"/>
      <c r="RKQ93" s="64"/>
      <c r="RKR93" s="64"/>
      <c r="RKS93" s="64"/>
      <c r="RKT93" s="64"/>
      <c r="RKU93" s="64"/>
      <c r="RKV93" s="64"/>
      <c r="RKW93" s="64"/>
      <c r="RKX93" s="64"/>
      <c r="RKY93" s="64"/>
      <c r="RKZ93" s="64"/>
      <c r="RLA93" s="64"/>
      <c r="RLB93" s="64"/>
      <c r="RLC93" s="64"/>
      <c r="RLD93" s="64"/>
      <c r="RLE93" s="64"/>
      <c r="RLF93" s="64"/>
      <c r="RLG93" s="64"/>
      <c r="RLH93" s="64"/>
      <c r="RLI93" s="64"/>
      <c r="RLJ93" s="64"/>
      <c r="RLK93" s="64"/>
      <c r="RLL93" s="64"/>
      <c r="RLM93" s="64"/>
      <c r="RLN93" s="64"/>
      <c r="RLO93" s="64"/>
      <c r="RLP93" s="64"/>
      <c r="RLQ93" s="64"/>
      <c r="RLR93" s="64"/>
      <c r="RLS93" s="64"/>
      <c r="RLT93" s="64"/>
      <c r="RLU93" s="64"/>
      <c r="RLV93" s="64"/>
      <c r="RLW93" s="64"/>
      <c r="RLX93" s="64"/>
      <c r="RLY93" s="64"/>
      <c r="RLZ93" s="64"/>
      <c r="RMA93" s="64"/>
      <c r="RMB93" s="64"/>
      <c r="RMC93" s="64"/>
      <c r="RMD93" s="64"/>
      <c r="RME93" s="64"/>
      <c r="RMF93" s="64"/>
      <c r="RMG93" s="64"/>
      <c r="RMH93" s="64"/>
      <c r="RMI93" s="64"/>
      <c r="RMJ93" s="64"/>
      <c r="RMK93" s="64"/>
      <c r="RML93" s="64"/>
      <c r="RMM93" s="64"/>
      <c r="RMN93" s="64"/>
      <c r="RMO93" s="64"/>
      <c r="RMP93" s="64"/>
      <c r="RMQ93" s="64"/>
      <c r="RMR93" s="64"/>
      <c r="RMS93" s="64"/>
      <c r="RMT93" s="64"/>
      <c r="RMU93" s="64"/>
      <c r="RMV93" s="64"/>
      <c r="RMW93" s="64"/>
      <c r="RMX93" s="64"/>
      <c r="RMY93" s="64"/>
      <c r="RMZ93" s="64"/>
      <c r="RNA93" s="64"/>
      <c r="RNB93" s="64"/>
      <c r="RNC93" s="64"/>
      <c r="RND93" s="64"/>
      <c r="RNE93" s="64"/>
      <c r="RNF93" s="64"/>
      <c r="RNG93" s="64"/>
      <c r="RNH93" s="64"/>
      <c r="RNI93" s="64"/>
      <c r="RNJ93" s="64"/>
      <c r="RNK93" s="64"/>
      <c r="RNL93" s="64"/>
      <c r="RNM93" s="64"/>
      <c r="RNN93" s="64"/>
      <c r="RNO93" s="64"/>
      <c r="RNP93" s="64"/>
      <c r="RNQ93" s="64"/>
      <c r="RNR93" s="64"/>
      <c r="RNS93" s="64"/>
      <c r="RNT93" s="64"/>
      <c r="RNU93" s="64"/>
      <c r="RNV93" s="64"/>
      <c r="RNW93" s="64"/>
      <c r="RNX93" s="64"/>
      <c r="RNY93" s="64"/>
      <c r="RNZ93" s="64"/>
      <c r="ROA93" s="64"/>
      <c r="ROB93" s="64"/>
      <c r="ROC93" s="64"/>
      <c r="ROD93" s="64"/>
      <c r="ROE93" s="64"/>
      <c r="ROF93" s="64"/>
      <c r="ROG93" s="64"/>
      <c r="ROH93" s="64"/>
      <c r="ROI93" s="64"/>
      <c r="ROJ93" s="64"/>
      <c r="ROK93" s="64"/>
      <c r="ROL93" s="64"/>
      <c r="ROM93" s="64"/>
      <c r="RON93" s="64"/>
      <c r="ROO93" s="64"/>
      <c r="ROP93" s="64"/>
      <c r="ROQ93" s="64"/>
      <c r="ROR93" s="64"/>
      <c r="ROS93" s="64"/>
      <c r="ROT93" s="64"/>
      <c r="ROU93" s="64"/>
      <c r="ROV93" s="64"/>
      <c r="ROW93" s="64"/>
      <c r="ROX93" s="64"/>
      <c r="ROY93" s="64"/>
      <c r="ROZ93" s="64"/>
      <c r="RPA93" s="64"/>
      <c r="RPB93" s="64"/>
      <c r="RPC93" s="64"/>
      <c r="RPD93" s="64"/>
      <c r="RPE93" s="64"/>
      <c r="RPF93" s="64"/>
      <c r="RPG93" s="64"/>
      <c r="RPH93" s="64"/>
      <c r="RPI93" s="64"/>
      <c r="RPJ93" s="64"/>
      <c r="RPK93" s="64"/>
      <c r="RPL93" s="64"/>
      <c r="RPM93" s="64"/>
      <c r="RPN93" s="64"/>
      <c r="RPO93" s="64"/>
      <c r="RPP93" s="64"/>
      <c r="RPQ93" s="64"/>
      <c r="RPR93" s="64"/>
      <c r="RPS93" s="64"/>
      <c r="RPT93" s="64"/>
      <c r="RPU93" s="64"/>
      <c r="RPV93" s="64"/>
      <c r="RPW93" s="64"/>
      <c r="RPX93" s="64"/>
      <c r="RPY93" s="64"/>
      <c r="RPZ93" s="64"/>
      <c r="RQA93" s="64"/>
      <c r="RQB93" s="64"/>
      <c r="RQC93" s="64"/>
      <c r="RQD93" s="64"/>
      <c r="RQE93" s="64"/>
      <c r="RQF93" s="64"/>
      <c r="RQG93" s="64"/>
      <c r="RQH93" s="64"/>
      <c r="RQI93" s="64"/>
      <c r="RQJ93" s="64"/>
      <c r="RQK93" s="64"/>
      <c r="RQL93" s="64"/>
      <c r="RQM93" s="64"/>
      <c r="RQN93" s="64"/>
      <c r="RQO93" s="64"/>
      <c r="RQP93" s="64"/>
      <c r="RQQ93" s="64"/>
      <c r="RQR93" s="64"/>
      <c r="RQS93" s="64"/>
      <c r="RQT93" s="64"/>
      <c r="RQU93" s="64"/>
      <c r="RQV93" s="64"/>
      <c r="RQW93" s="64"/>
      <c r="RQX93" s="64"/>
      <c r="RQY93" s="64"/>
      <c r="RQZ93" s="64"/>
      <c r="RRA93" s="64"/>
      <c r="RRB93" s="64"/>
      <c r="RRC93" s="64"/>
      <c r="RRD93" s="64"/>
      <c r="RRE93" s="64"/>
      <c r="RRF93" s="64"/>
      <c r="RRG93" s="64"/>
      <c r="RRH93" s="64"/>
      <c r="RRI93" s="64"/>
      <c r="RRJ93" s="64"/>
      <c r="RRK93" s="64"/>
      <c r="RRL93" s="64"/>
      <c r="RRM93" s="64"/>
      <c r="RRN93" s="64"/>
      <c r="RRO93" s="64"/>
      <c r="RRP93" s="64"/>
      <c r="RRQ93" s="64"/>
      <c r="RRR93" s="64"/>
      <c r="RRS93" s="64"/>
      <c r="RRT93" s="64"/>
      <c r="RRU93" s="64"/>
      <c r="RRV93" s="64"/>
      <c r="RRW93" s="64"/>
      <c r="RRX93" s="64"/>
      <c r="RRY93" s="64"/>
      <c r="RRZ93" s="64"/>
      <c r="RSA93" s="64"/>
      <c r="RSB93" s="64"/>
      <c r="RSC93" s="64"/>
      <c r="RSD93" s="64"/>
      <c r="RSE93" s="64"/>
      <c r="RSF93" s="64"/>
      <c r="RSG93" s="64"/>
      <c r="RSH93" s="64"/>
      <c r="RSI93" s="64"/>
      <c r="RSJ93" s="64"/>
      <c r="RSK93" s="64"/>
      <c r="RSL93" s="64"/>
      <c r="RSM93" s="64"/>
      <c r="RSN93" s="64"/>
      <c r="RSO93" s="64"/>
      <c r="RSP93" s="64"/>
      <c r="RSQ93" s="64"/>
      <c r="RSR93" s="64"/>
      <c r="RSS93" s="64"/>
      <c r="RST93" s="64"/>
      <c r="RSU93" s="64"/>
      <c r="RSV93" s="64"/>
      <c r="RSW93" s="64"/>
      <c r="RSX93" s="64"/>
      <c r="RSY93" s="64"/>
      <c r="RSZ93" s="64"/>
      <c r="RTA93" s="64"/>
      <c r="RTB93" s="64"/>
      <c r="RTC93" s="64"/>
      <c r="RTD93" s="64"/>
      <c r="RTE93" s="64"/>
      <c r="RTF93" s="64"/>
      <c r="RTG93" s="64"/>
      <c r="RTH93" s="64"/>
      <c r="RTI93" s="64"/>
      <c r="RTJ93" s="64"/>
      <c r="RTK93" s="64"/>
      <c r="RTL93" s="64"/>
      <c r="RTM93" s="64"/>
      <c r="RTN93" s="64"/>
      <c r="RTO93" s="64"/>
      <c r="RTP93" s="64"/>
      <c r="RTQ93" s="64"/>
      <c r="RTR93" s="64"/>
      <c r="RTS93" s="64"/>
      <c r="RTT93" s="64"/>
      <c r="RTU93" s="64"/>
      <c r="RTV93" s="64"/>
      <c r="RTW93" s="64"/>
      <c r="RTX93" s="64"/>
      <c r="RTY93" s="64"/>
      <c r="RTZ93" s="64"/>
      <c r="RUA93" s="64"/>
      <c r="RUB93" s="64"/>
      <c r="RUC93" s="64"/>
      <c r="RUD93" s="64"/>
      <c r="RUE93" s="64"/>
      <c r="RUF93" s="64"/>
      <c r="RUG93" s="64"/>
      <c r="RUH93" s="64"/>
      <c r="RUI93" s="64"/>
      <c r="RUJ93" s="64"/>
      <c r="RUK93" s="64"/>
      <c r="RUL93" s="64"/>
      <c r="RUM93" s="64"/>
      <c r="RUN93" s="64"/>
      <c r="RUO93" s="64"/>
      <c r="RUP93" s="64"/>
      <c r="RUQ93" s="64"/>
      <c r="RUR93" s="64"/>
      <c r="RUS93" s="64"/>
      <c r="RUT93" s="64"/>
      <c r="RUU93" s="64"/>
      <c r="RUV93" s="64"/>
      <c r="RUW93" s="64"/>
      <c r="RUX93" s="64"/>
      <c r="RUY93" s="64"/>
      <c r="RUZ93" s="64"/>
      <c r="RVA93" s="64"/>
      <c r="RVB93" s="64"/>
      <c r="RVC93" s="64"/>
      <c r="RVD93" s="64"/>
      <c r="RVE93" s="64"/>
      <c r="RVF93" s="64"/>
      <c r="RVG93" s="64"/>
      <c r="RVH93" s="64"/>
      <c r="RVI93" s="64"/>
      <c r="RVJ93" s="64"/>
      <c r="RVK93" s="64"/>
      <c r="RVL93" s="64"/>
      <c r="RVM93" s="64"/>
      <c r="RVN93" s="64"/>
      <c r="RVO93" s="64"/>
      <c r="RVP93" s="64"/>
      <c r="RVQ93" s="64"/>
      <c r="RVR93" s="64"/>
      <c r="RVS93" s="64"/>
      <c r="RVT93" s="64"/>
      <c r="RVU93" s="64"/>
      <c r="RVV93" s="64"/>
      <c r="RVW93" s="64"/>
      <c r="RVX93" s="64"/>
      <c r="RVY93" s="64"/>
      <c r="RVZ93" s="64"/>
      <c r="RWA93" s="64"/>
      <c r="RWB93" s="64"/>
      <c r="RWC93" s="64"/>
      <c r="RWD93" s="64"/>
      <c r="RWE93" s="64"/>
      <c r="RWF93" s="64"/>
      <c r="RWG93" s="64"/>
      <c r="RWH93" s="64"/>
      <c r="RWI93" s="64"/>
      <c r="RWJ93" s="64"/>
      <c r="RWK93" s="64"/>
      <c r="RWL93" s="64"/>
      <c r="RWM93" s="64"/>
      <c r="RWN93" s="64"/>
      <c r="RWO93" s="64"/>
      <c r="RWP93" s="64"/>
      <c r="RWQ93" s="64"/>
      <c r="RWR93" s="64"/>
      <c r="RWS93" s="64"/>
      <c r="RWT93" s="64"/>
      <c r="RWU93" s="64"/>
      <c r="RWV93" s="64"/>
      <c r="RWW93" s="64"/>
      <c r="RWX93" s="64"/>
      <c r="RWY93" s="64"/>
      <c r="RWZ93" s="64"/>
      <c r="RXA93" s="64"/>
      <c r="RXB93" s="64"/>
      <c r="RXC93" s="64"/>
      <c r="RXD93" s="64"/>
      <c r="RXE93" s="64"/>
      <c r="RXF93" s="64"/>
      <c r="RXG93" s="64"/>
      <c r="RXH93" s="64"/>
      <c r="RXI93" s="64"/>
      <c r="RXJ93" s="64"/>
      <c r="RXK93" s="64"/>
      <c r="RXL93" s="64"/>
      <c r="RXM93" s="64"/>
      <c r="RXN93" s="64"/>
      <c r="RXO93" s="64"/>
      <c r="RXP93" s="64"/>
      <c r="RXQ93" s="64"/>
      <c r="RXR93" s="64"/>
      <c r="RXS93" s="64"/>
      <c r="RXT93" s="64"/>
      <c r="RXU93" s="64"/>
      <c r="RXV93" s="64"/>
      <c r="RXW93" s="64"/>
      <c r="RXX93" s="64"/>
      <c r="RXY93" s="64"/>
      <c r="RXZ93" s="64"/>
      <c r="RYA93" s="64"/>
      <c r="RYB93" s="64"/>
      <c r="RYC93" s="64"/>
      <c r="RYD93" s="64"/>
      <c r="RYE93" s="64"/>
      <c r="RYF93" s="64"/>
      <c r="RYG93" s="64"/>
      <c r="RYH93" s="64"/>
      <c r="RYI93" s="64"/>
      <c r="RYJ93" s="64"/>
      <c r="RYK93" s="64"/>
      <c r="RYL93" s="64"/>
      <c r="RYM93" s="64"/>
      <c r="RYN93" s="64"/>
      <c r="RYO93" s="64"/>
      <c r="RYP93" s="64"/>
      <c r="RYQ93" s="64"/>
      <c r="RYR93" s="64"/>
      <c r="RYS93" s="64"/>
      <c r="RYT93" s="64"/>
      <c r="RYU93" s="64"/>
      <c r="RYV93" s="64"/>
      <c r="RYW93" s="64"/>
      <c r="RYX93" s="64"/>
      <c r="RYY93" s="64"/>
      <c r="RYZ93" s="64"/>
      <c r="RZA93" s="64"/>
      <c r="RZB93" s="64"/>
      <c r="RZC93" s="64"/>
      <c r="RZD93" s="64"/>
      <c r="RZE93" s="64"/>
      <c r="RZF93" s="64"/>
      <c r="RZG93" s="64"/>
      <c r="RZH93" s="64"/>
      <c r="RZI93" s="64"/>
      <c r="RZJ93" s="64"/>
      <c r="RZK93" s="64"/>
      <c r="RZL93" s="64"/>
      <c r="RZM93" s="64"/>
      <c r="RZN93" s="64"/>
      <c r="RZO93" s="64"/>
      <c r="RZP93" s="64"/>
      <c r="RZQ93" s="64"/>
      <c r="RZR93" s="64"/>
      <c r="RZS93" s="64"/>
      <c r="RZT93" s="64"/>
      <c r="RZU93" s="64"/>
      <c r="RZV93" s="64"/>
      <c r="RZW93" s="64"/>
      <c r="RZX93" s="64"/>
      <c r="RZY93" s="64"/>
      <c r="RZZ93" s="64"/>
      <c r="SAA93" s="64"/>
      <c r="SAB93" s="64"/>
      <c r="SAC93" s="64"/>
      <c r="SAD93" s="64"/>
      <c r="SAE93" s="64"/>
      <c r="SAF93" s="64"/>
      <c r="SAG93" s="64"/>
      <c r="SAH93" s="64"/>
      <c r="SAI93" s="64"/>
      <c r="SAJ93" s="64"/>
      <c r="SAK93" s="64"/>
      <c r="SAL93" s="64"/>
      <c r="SAM93" s="64"/>
      <c r="SAN93" s="64"/>
      <c r="SAO93" s="64"/>
      <c r="SAP93" s="64"/>
      <c r="SAQ93" s="64"/>
      <c r="SAR93" s="64"/>
      <c r="SAS93" s="64"/>
      <c r="SAT93" s="64"/>
      <c r="SAU93" s="64"/>
      <c r="SAV93" s="64"/>
      <c r="SAW93" s="64"/>
      <c r="SAX93" s="64"/>
      <c r="SAY93" s="64"/>
      <c r="SAZ93" s="64"/>
      <c r="SBA93" s="64"/>
      <c r="SBB93" s="64"/>
      <c r="SBC93" s="64"/>
      <c r="SBD93" s="64"/>
      <c r="SBE93" s="64"/>
      <c r="SBF93" s="64"/>
      <c r="SBG93" s="64"/>
      <c r="SBH93" s="64"/>
      <c r="SBI93" s="64"/>
      <c r="SBJ93" s="64"/>
      <c r="SBK93" s="64"/>
      <c r="SBL93" s="64"/>
      <c r="SBM93" s="64"/>
      <c r="SBN93" s="64"/>
      <c r="SBO93" s="64"/>
      <c r="SBP93" s="64"/>
      <c r="SBQ93" s="64"/>
      <c r="SBR93" s="64"/>
      <c r="SBS93" s="64"/>
      <c r="SBT93" s="64"/>
      <c r="SBU93" s="64"/>
      <c r="SBV93" s="64"/>
      <c r="SBW93" s="64"/>
      <c r="SBX93" s="64"/>
      <c r="SBY93" s="64"/>
      <c r="SBZ93" s="64"/>
      <c r="SCA93" s="64"/>
      <c r="SCB93" s="64"/>
      <c r="SCC93" s="64"/>
      <c r="SCD93" s="64"/>
      <c r="SCE93" s="64"/>
      <c r="SCF93" s="64"/>
      <c r="SCG93" s="64"/>
      <c r="SCH93" s="64"/>
      <c r="SCI93" s="64"/>
      <c r="SCJ93" s="64"/>
      <c r="SCK93" s="64"/>
      <c r="SCL93" s="64"/>
      <c r="SCM93" s="64"/>
      <c r="SCN93" s="64"/>
      <c r="SCO93" s="64"/>
      <c r="SCP93" s="64"/>
      <c r="SCQ93" s="64"/>
      <c r="SCR93" s="64"/>
      <c r="SCS93" s="64"/>
      <c r="SCT93" s="64"/>
      <c r="SCU93" s="64"/>
      <c r="SCV93" s="64"/>
      <c r="SCW93" s="64"/>
      <c r="SCX93" s="64"/>
      <c r="SCY93" s="64"/>
      <c r="SCZ93" s="64"/>
      <c r="SDA93" s="64"/>
      <c r="SDB93" s="64"/>
      <c r="SDC93" s="64"/>
      <c r="SDD93" s="64"/>
      <c r="SDE93" s="64"/>
      <c r="SDF93" s="64"/>
      <c r="SDG93" s="64"/>
      <c r="SDH93" s="64"/>
      <c r="SDI93" s="64"/>
      <c r="SDJ93" s="64"/>
      <c r="SDK93" s="64"/>
      <c r="SDL93" s="64"/>
      <c r="SDM93" s="64"/>
      <c r="SDN93" s="64"/>
      <c r="SDO93" s="64"/>
      <c r="SDP93" s="64"/>
      <c r="SDQ93" s="64"/>
      <c r="SDR93" s="64"/>
      <c r="SDS93" s="64"/>
      <c r="SDT93" s="64"/>
      <c r="SDU93" s="64"/>
      <c r="SDV93" s="64"/>
      <c r="SDW93" s="64"/>
      <c r="SDX93" s="64"/>
      <c r="SDY93" s="64"/>
      <c r="SDZ93" s="64"/>
      <c r="SEA93" s="64"/>
      <c r="SEB93" s="64"/>
      <c r="SEC93" s="64"/>
      <c r="SED93" s="64"/>
      <c r="SEE93" s="64"/>
      <c r="SEF93" s="64"/>
      <c r="SEG93" s="64"/>
      <c r="SEH93" s="64"/>
      <c r="SEI93" s="64"/>
      <c r="SEJ93" s="64"/>
      <c r="SEK93" s="64"/>
      <c r="SEL93" s="64"/>
      <c r="SEM93" s="64"/>
      <c r="SEN93" s="64"/>
      <c r="SEO93" s="64"/>
      <c r="SEP93" s="64"/>
      <c r="SEQ93" s="64"/>
      <c r="SER93" s="64"/>
      <c r="SES93" s="64"/>
      <c r="SET93" s="64"/>
      <c r="SEU93" s="64"/>
      <c r="SEV93" s="64"/>
      <c r="SEW93" s="64"/>
      <c r="SEX93" s="64"/>
      <c r="SEY93" s="64"/>
      <c r="SEZ93" s="64"/>
      <c r="SFA93" s="64"/>
      <c r="SFB93" s="64"/>
      <c r="SFC93" s="64"/>
      <c r="SFD93" s="64"/>
      <c r="SFE93" s="64"/>
      <c r="SFF93" s="64"/>
      <c r="SFG93" s="64"/>
      <c r="SFH93" s="64"/>
      <c r="SFI93" s="64"/>
      <c r="SFJ93" s="64"/>
      <c r="SFK93" s="64"/>
      <c r="SFL93" s="64"/>
      <c r="SFM93" s="64"/>
      <c r="SFN93" s="64"/>
      <c r="SFO93" s="64"/>
      <c r="SFP93" s="64"/>
      <c r="SFQ93" s="64"/>
      <c r="SFR93" s="64"/>
      <c r="SFS93" s="64"/>
      <c r="SFT93" s="64"/>
      <c r="SFU93" s="64"/>
      <c r="SFV93" s="64"/>
      <c r="SFW93" s="64"/>
      <c r="SFX93" s="64"/>
      <c r="SFY93" s="64"/>
      <c r="SFZ93" s="64"/>
      <c r="SGA93" s="64"/>
      <c r="SGB93" s="64"/>
      <c r="SGC93" s="64"/>
      <c r="SGD93" s="64"/>
      <c r="SGE93" s="64"/>
      <c r="SGF93" s="64"/>
      <c r="SGG93" s="64"/>
      <c r="SGH93" s="64"/>
      <c r="SGI93" s="64"/>
      <c r="SGJ93" s="64"/>
      <c r="SGK93" s="64"/>
      <c r="SGL93" s="64"/>
      <c r="SGM93" s="64"/>
      <c r="SGN93" s="64"/>
      <c r="SGO93" s="64"/>
      <c r="SGP93" s="64"/>
      <c r="SGQ93" s="64"/>
      <c r="SGR93" s="64"/>
      <c r="SGS93" s="64"/>
      <c r="SGT93" s="64"/>
      <c r="SGU93" s="64"/>
      <c r="SGV93" s="64"/>
      <c r="SGW93" s="64"/>
      <c r="SGX93" s="64"/>
      <c r="SGY93" s="64"/>
      <c r="SGZ93" s="64"/>
      <c r="SHA93" s="64"/>
      <c r="SHB93" s="64"/>
      <c r="SHC93" s="64"/>
      <c r="SHD93" s="64"/>
      <c r="SHE93" s="64"/>
      <c r="SHF93" s="64"/>
      <c r="SHG93" s="64"/>
      <c r="SHH93" s="64"/>
      <c r="SHI93" s="64"/>
      <c r="SHJ93" s="64"/>
      <c r="SHK93" s="64"/>
      <c r="SHL93" s="64"/>
      <c r="SHM93" s="64"/>
      <c r="SHN93" s="64"/>
      <c r="SHO93" s="64"/>
      <c r="SHP93" s="64"/>
      <c r="SHQ93" s="64"/>
      <c r="SHR93" s="64"/>
      <c r="SHS93" s="64"/>
      <c r="SHT93" s="64"/>
      <c r="SHU93" s="64"/>
      <c r="SHV93" s="64"/>
      <c r="SHW93" s="64"/>
      <c r="SHX93" s="64"/>
      <c r="SHY93" s="64"/>
      <c r="SHZ93" s="64"/>
      <c r="SIA93" s="64"/>
      <c r="SIB93" s="64"/>
      <c r="SIC93" s="64"/>
      <c r="SID93" s="64"/>
      <c r="SIE93" s="64"/>
      <c r="SIF93" s="64"/>
      <c r="SIG93" s="64"/>
      <c r="SIH93" s="64"/>
      <c r="SII93" s="64"/>
      <c r="SIJ93" s="64"/>
      <c r="SIK93" s="64"/>
      <c r="SIL93" s="64"/>
      <c r="SIM93" s="64"/>
      <c r="SIN93" s="64"/>
      <c r="SIO93" s="64"/>
      <c r="SIP93" s="64"/>
      <c r="SIQ93" s="64"/>
      <c r="SIR93" s="64"/>
      <c r="SIS93" s="64"/>
      <c r="SIT93" s="64"/>
      <c r="SIU93" s="64"/>
      <c r="SIV93" s="64"/>
      <c r="SIW93" s="64"/>
      <c r="SIX93" s="64"/>
      <c r="SIY93" s="64"/>
      <c r="SIZ93" s="64"/>
      <c r="SJA93" s="64"/>
      <c r="SJB93" s="64"/>
      <c r="SJC93" s="64"/>
      <c r="SJD93" s="64"/>
      <c r="SJE93" s="64"/>
      <c r="SJF93" s="64"/>
      <c r="SJG93" s="64"/>
      <c r="SJH93" s="64"/>
      <c r="SJI93" s="64"/>
      <c r="SJJ93" s="64"/>
      <c r="SJK93" s="64"/>
      <c r="SJL93" s="64"/>
      <c r="SJM93" s="64"/>
      <c r="SJN93" s="64"/>
      <c r="SJO93" s="64"/>
      <c r="SJP93" s="64"/>
      <c r="SJQ93" s="64"/>
      <c r="SJR93" s="64"/>
      <c r="SJS93" s="64"/>
      <c r="SJT93" s="64"/>
      <c r="SJU93" s="64"/>
      <c r="SJV93" s="64"/>
      <c r="SJW93" s="64"/>
      <c r="SJX93" s="64"/>
      <c r="SJY93" s="64"/>
      <c r="SJZ93" s="64"/>
      <c r="SKA93" s="64"/>
      <c r="SKB93" s="64"/>
      <c r="SKC93" s="64"/>
      <c r="SKD93" s="64"/>
      <c r="SKE93" s="64"/>
      <c r="SKF93" s="64"/>
      <c r="SKG93" s="64"/>
      <c r="SKH93" s="64"/>
      <c r="SKI93" s="64"/>
      <c r="SKJ93" s="64"/>
      <c r="SKK93" s="64"/>
      <c r="SKL93" s="64"/>
      <c r="SKM93" s="64"/>
      <c r="SKN93" s="64"/>
      <c r="SKO93" s="64"/>
      <c r="SKP93" s="64"/>
      <c r="SKQ93" s="64"/>
      <c r="SKR93" s="64"/>
      <c r="SKS93" s="64"/>
      <c r="SKT93" s="64"/>
      <c r="SKU93" s="64"/>
      <c r="SKV93" s="64"/>
      <c r="SKW93" s="64"/>
      <c r="SKX93" s="64"/>
      <c r="SKY93" s="64"/>
      <c r="SKZ93" s="64"/>
      <c r="SLA93" s="64"/>
      <c r="SLB93" s="64"/>
      <c r="SLC93" s="64"/>
      <c r="SLD93" s="64"/>
      <c r="SLE93" s="64"/>
      <c r="SLF93" s="64"/>
      <c r="SLG93" s="64"/>
      <c r="SLH93" s="64"/>
      <c r="SLI93" s="64"/>
      <c r="SLJ93" s="64"/>
      <c r="SLK93" s="64"/>
      <c r="SLL93" s="64"/>
      <c r="SLM93" s="64"/>
      <c r="SLN93" s="64"/>
      <c r="SLO93" s="64"/>
      <c r="SLP93" s="64"/>
      <c r="SLQ93" s="64"/>
      <c r="SLR93" s="64"/>
      <c r="SLS93" s="64"/>
      <c r="SLT93" s="64"/>
      <c r="SLU93" s="64"/>
      <c r="SLV93" s="64"/>
      <c r="SLW93" s="64"/>
      <c r="SLX93" s="64"/>
      <c r="SLY93" s="64"/>
      <c r="SLZ93" s="64"/>
      <c r="SMA93" s="64"/>
      <c r="SMB93" s="64"/>
      <c r="SMC93" s="64"/>
      <c r="SMD93" s="64"/>
      <c r="SME93" s="64"/>
      <c r="SMF93" s="64"/>
      <c r="SMG93" s="64"/>
      <c r="SMH93" s="64"/>
      <c r="SMI93" s="64"/>
      <c r="SMJ93" s="64"/>
      <c r="SMK93" s="64"/>
      <c r="SML93" s="64"/>
      <c r="SMM93" s="64"/>
      <c r="SMN93" s="64"/>
      <c r="SMO93" s="64"/>
      <c r="SMP93" s="64"/>
      <c r="SMQ93" s="64"/>
      <c r="SMR93" s="64"/>
      <c r="SMS93" s="64"/>
      <c r="SMT93" s="64"/>
      <c r="SMU93" s="64"/>
      <c r="SMV93" s="64"/>
      <c r="SMW93" s="64"/>
      <c r="SMX93" s="64"/>
      <c r="SMY93" s="64"/>
      <c r="SMZ93" s="64"/>
      <c r="SNA93" s="64"/>
      <c r="SNB93" s="64"/>
      <c r="SNC93" s="64"/>
      <c r="SND93" s="64"/>
      <c r="SNE93" s="64"/>
      <c r="SNF93" s="64"/>
      <c r="SNG93" s="64"/>
      <c r="SNH93" s="64"/>
      <c r="SNI93" s="64"/>
      <c r="SNJ93" s="64"/>
      <c r="SNK93" s="64"/>
      <c r="SNL93" s="64"/>
      <c r="SNM93" s="64"/>
      <c r="SNN93" s="64"/>
      <c r="SNO93" s="64"/>
      <c r="SNP93" s="64"/>
      <c r="SNQ93" s="64"/>
      <c r="SNR93" s="64"/>
      <c r="SNS93" s="64"/>
      <c r="SNT93" s="64"/>
      <c r="SNU93" s="64"/>
      <c r="SNV93" s="64"/>
      <c r="SNW93" s="64"/>
      <c r="SNX93" s="64"/>
      <c r="SNY93" s="64"/>
      <c r="SNZ93" s="64"/>
      <c r="SOA93" s="64"/>
      <c r="SOB93" s="64"/>
      <c r="SOC93" s="64"/>
      <c r="SOD93" s="64"/>
      <c r="SOE93" s="64"/>
      <c r="SOF93" s="64"/>
      <c r="SOG93" s="64"/>
      <c r="SOH93" s="64"/>
      <c r="SOI93" s="64"/>
      <c r="SOJ93" s="64"/>
      <c r="SOK93" s="64"/>
      <c r="SOL93" s="64"/>
      <c r="SOM93" s="64"/>
      <c r="SON93" s="64"/>
      <c r="SOO93" s="64"/>
      <c r="SOP93" s="64"/>
      <c r="SOQ93" s="64"/>
      <c r="SOR93" s="64"/>
      <c r="SOS93" s="64"/>
      <c r="SOT93" s="64"/>
      <c r="SOU93" s="64"/>
      <c r="SOV93" s="64"/>
      <c r="SOW93" s="64"/>
      <c r="SOX93" s="64"/>
      <c r="SOY93" s="64"/>
      <c r="SOZ93" s="64"/>
      <c r="SPA93" s="64"/>
      <c r="SPB93" s="64"/>
      <c r="SPC93" s="64"/>
      <c r="SPD93" s="64"/>
      <c r="SPE93" s="64"/>
      <c r="SPF93" s="64"/>
      <c r="SPG93" s="64"/>
      <c r="SPH93" s="64"/>
      <c r="SPI93" s="64"/>
      <c r="SPJ93" s="64"/>
      <c r="SPK93" s="64"/>
      <c r="SPL93" s="64"/>
      <c r="SPM93" s="64"/>
      <c r="SPN93" s="64"/>
      <c r="SPO93" s="64"/>
      <c r="SPP93" s="64"/>
      <c r="SPQ93" s="64"/>
      <c r="SPR93" s="64"/>
      <c r="SPS93" s="64"/>
      <c r="SPT93" s="64"/>
      <c r="SPU93" s="64"/>
      <c r="SPV93" s="64"/>
      <c r="SPW93" s="64"/>
      <c r="SPX93" s="64"/>
      <c r="SPY93" s="64"/>
      <c r="SPZ93" s="64"/>
      <c r="SQA93" s="64"/>
      <c r="SQB93" s="64"/>
      <c r="SQC93" s="64"/>
      <c r="SQD93" s="64"/>
      <c r="SQE93" s="64"/>
      <c r="SQF93" s="64"/>
      <c r="SQG93" s="64"/>
      <c r="SQH93" s="64"/>
      <c r="SQI93" s="64"/>
      <c r="SQJ93" s="64"/>
      <c r="SQK93" s="64"/>
      <c r="SQL93" s="64"/>
      <c r="SQM93" s="64"/>
      <c r="SQN93" s="64"/>
      <c r="SQO93" s="64"/>
      <c r="SQP93" s="64"/>
      <c r="SQQ93" s="64"/>
      <c r="SQR93" s="64"/>
      <c r="SQS93" s="64"/>
      <c r="SQT93" s="64"/>
      <c r="SQU93" s="64"/>
      <c r="SQV93" s="64"/>
      <c r="SQW93" s="64"/>
      <c r="SQX93" s="64"/>
      <c r="SQY93" s="64"/>
      <c r="SQZ93" s="64"/>
      <c r="SRA93" s="64"/>
      <c r="SRB93" s="64"/>
      <c r="SRC93" s="64"/>
      <c r="SRD93" s="64"/>
      <c r="SRE93" s="64"/>
      <c r="SRF93" s="64"/>
      <c r="SRG93" s="64"/>
      <c r="SRH93" s="64"/>
      <c r="SRI93" s="64"/>
      <c r="SRJ93" s="64"/>
      <c r="SRK93" s="64"/>
      <c r="SRL93" s="64"/>
      <c r="SRM93" s="64"/>
      <c r="SRN93" s="64"/>
      <c r="SRO93" s="64"/>
      <c r="SRP93" s="64"/>
      <c r="SRQ93" s="64"/>
      <c r="SRR93" s="64"/>
      <c r="SRS93" s="64"/>
      <c r="SRT93" s="64"/>
      <c r="SRU93" s="64"/>
      <c r="SRV93" s="64"/>
      <c r="SRW93" s="64"/>
      <c r="SRX93" s="64"/>
      <c r="SRY93" s="64"/>
      <c r="SRZ93" s="64"/>
      <c r="SSA93" s="64"/>
      <c r="SSB93" s="64"/>
      <c r="SSC93" s="64"/>
      <c r="SSD93" s="64"/>
      <c r="SSE93" s="64"/>
      <c r="SSF93" s="64"/>
      <c r="SSG93" s="64"/>
      <c r="SSH93" s="64"/>
      <c r="SSI93" s="64"/>
      <c r="SSJ93" s="64"/>
      <c r="SSK93" s="64"/>
      <c r="SSL93" s="64"/>
      <c r="SSM93" s="64"/>
      <c r="SSN93" s="64"/>
      <c r="SSO93" s="64"/>
      <c r="SSP93" s="64"/>
      <c r="SSQ93" s="64"/>
      <c r="SSR93" s="64"/>
      <c r="SSS93" s="64"/>
      <c r="SST93" s="64"/>
      <c r="SSU93" s="64"/>
      <c r="SSV93" s="64"/>
      <c r="SSW93" s="64"/>
      <c r="SSX93" s="64"/>
      <c r="SSY93" s="64"/>
      <c r="SSZ93" s="64"/>
      <c r="STA93" s="64"/>
      <c r="STB93" s="64"/>
      <c r="STC93" s="64"/>
      <c r="STD93" s="64"/>
      <c r="STE93" s="64"/>
      <c r="STF93" s="64"/>
      <c r="STG93" s="64"/>
      <c r="STH93" s="64"/>
      <c r="STI93" s="64"/>
      <c r="STJ93" s="64"/>
      <c r="STK93" s="64"/>
      <c r="STL93" s="64"/>
      <c r="STM93" s="64"/>
      <c r="STN93" s="64"/>
      <c r="STO93" s="64"/>
      <c r="STP93" s="64"/>
      <c r="STQ93" s="64"/>
      <c r="STR93" s="64"/>
      <c r="STS93" s="64"/>
      <c r="STT93" s="64"/>
      <c r="STU93" s="64"/>
      <c r="STV93" s="64"/>
      <c r="STW93" s="64"/>
      <c r="STX93" s="64"/>
      <c r="STY93" s="64"/>
      <c r="STZ93" s="64"/>
      <c r="SUA93" s="64"/>
      <c r="SUB93" s="64"/>
      <c r="SUC93" s="64"/>
      <c r="SUD93" s="64"/>
      <c r="SUE93" s="64"/>
      <c r="SUF93" s="64"/>
      <c r="SUG93" s="64"/>
      <c r="SUH93" s="64"/>
      <c r="SUI93" s="64"/>
      <c r="SUJ93" s="64"/>
      <c r="SUK93" s="64"/>
      <c r="SUL93" s="64"/>
      <c r="SUM93" s="64"/>
      <c r="SUN93" s="64"/>
      <c r="SUO93" s="64"/>
      <c r="SUP93" s="64"/>
      <c r="SUQ93" s="64"/>
      <c r="SUR93" s="64"/>
      <c r="SUS93" s="64"/>
      <c r="SUT93" s="64"/>
      <c r="SUU93" s="64"/>
      <c r="SUV93" s="64"/>
      <c r="SUW93" s="64"/>
      <c r="SUX93" s="64"/>
      <c r="SUY93" s="64"/>
      <c r="SUZ93" s="64"/>
      <c r="SVA93" s="64"/>
      <c r="SVB93" s="64"/>
      <c r="SVC93" s="64"/>
      <c r="SVD93" s="64"/>
      <c r="SVE93" s="64"/>
      <c r="SVF93" s="64"/>
      <c r="SVG93" s="64"/>
      <c r="SVH93" s="64"/>
      <c r="SVI93" s="64"/>
      <c r="SVJ93" s="64"/>
      <c r="SVK93" s="64"/>
      <c r="SVL93" s="64"/>
      <c r="SVM93" s="64"/>
      <c r="SVN93" s="64"/>
      <c r="SVO93" s="64"/>
      <c r="SVP93" s="64"/>
      <c r="SVQ93" s="64"/>
      <c r="SVR93" s="64"/>
      <c r="SVS93" s="64"/>
      <c r="SVT93" s="64"/>
      <c r="SVU93" s="64"/>
      <c r="SVV93" s="64"/>
      <c r="SVW93" s="64"/>
      <c r="SVX93" s="64"/>
      <c r="SVY93" s="64"/>
      <c r="SVZ93" s="64"/>
      <c r="SWA93" s="64"/>
      <c r="SWB93" s="64"/>
      <c r="SWC93" s="64"/>
      <c r="SWD93" s="64"/>
      <c r="SWE93" s="64"/>
      <c r="SWF93" s="64"/>
      <c r="SWG93" s="64"/>
      <c r="SWH93" s="64"/>
      <c r="SWI93" s="64"/>
      <c r="SWJ93" s="64"/>
      <c r="SWK93" s="64"/>
      <c r="SWL93" s="64"/>
      <c r="SWM93" s="64"/>
      <c r="SWN93" s="64"/>
      <c r="SWO93" s="64"/>
      <c r="SWP93" s="64"/>
      <c r="SWQ93" s="64"/>
      <c r="SWR93" s="64"/>
      <c r="SWS93" s="64"/>
      <c r="SWT93" s="64"/>
      <c r="SWU93" s="64"/>
      <c r="SWV93" s="64"/>
      <c r="SWW93" s="64"/>
      <c r="SWX93" s="64"/>
      <c r="SWY93" s="64"/>
      <c r="SWZ93" s="64"/>
      <c r="SXA93" s="64"/>
      <c r="SXB93" s="64"/>
      <c r="SXC93" s="64"/>
      <c r="SXD93" s="64"/>
      <c r="SXE93" s="64"/>
      <c r="SXF93" s="64"/>
      <c r="SXG93" s="64"/>
      <c r="SXH93" s="64"/>
      <c r="SXI93" s="64"/>
      <c r="SXJ93" s="64"/>
      <c r="SXK93" s="64"/>
      <c r="SXL93" s="64"/>
      <c r="SXM93" s="64"/>
      <c r="SXN93" s="64"/>
      <c r="SXO93" s="64"/>
      <c r="SXP93" s="64"/>
      <c r="SXQ93" s="64"/>
      <c r="SXR93" s="64"/>
      <c r="SXS93" s="64"/>
      <c r="SXT93" s="64"/>
      <c r="SXU93" s="64"/>
      <c r="SXV93" s="64"/>
      <c r="SXW93" s="64"/>
      <c r="SXX93" s="64"/>
      <c r="SXY93" s="64"/>
      <c r="SXZ93" s="64"/>
      <c r="SYA93" s="64"/>
      <c r="SYB93" s="64"/>
      <c r="SYC93" s="64"/>
      <c r="SYD93" s="64"/>
      <c r="SYE93" s="64"/>
      <c r="SYF93" s="64"/>
      <c r="SYG93" s="64"/>
      <c r="SYH93" s="64"/>
      <c r="SYI93" s="64"/>
      <c r="SYJ93" s="64"/>
      <c r="SYK93" s="64"/>
      <c r="SYL93" s="64"/>
      <c r="SYM93" s="64"/>
      <c r="SYN93" s="64"/>
      <c r="SYO93" s="64"/>
      <c r="SYP93" s="64"/>
      <c r="SYQ93" s="64"/>
      <c r="SYR93" s="64"/>
      <c r="SYS93" s="64"/>
      <c r="SYT93" s="64"/>
      <c r="SYU93" s="64"/>
      <c r="SYV93" s="64"/>
      <c r="SYW93" s="64"/>
      <c r="SYX93" s="64"/>
      <c r="SYY93" s="64"/>
      <c r="SYZ93" s="64"/>
      <c r="SZA93" s="64"/>
      <c r="SZB93" s="64"/>
      <c r="SZC93" s="64"/>
      <c r="SZD93" s="64"/>
      <c r="SZE93" s="64"/>
      <c r="SZF93" s="64"/>
      <c r="SZG93" s="64"/>
      <c r="SZH93" s="64"/>
      <c r="SZI93" s="64"/>
      <c r="SZJ93" s="64"/>
      <c r="SZK93" s="64"/>
      <c r="SZL93" s="64"/>
      <c r="SZM93" s="64"/>
      <c r="SZN93" s="64"/>
      <c r="SZO93" s="64"/>
      <c r="SZP93" s="64"/>
      <c r="SZQ93" s="64"/>
      <c r="SZR93" s="64"/>
      <c r="SZS93" s="64"/>
      <c r="SZT93" s="64"/>
      <c r="SZU93" s="64"/>
      <c r="SZV93" s="64"/>
      <c r="SZW93" s="64"/>
      <c r="SZX93" s="64"/>
      <c r="SZY93" s="64"/>
      <c r="SZZ93" s="64"/>
      <c r="TAA93" s="64"/>
      <c r="TAB93" s="64"/>
      <c r="TAC93" s="64"/>
      <c r="TAD93" s="64"/>
      <c r="TAE93" s="64"/>
      <c r="TAF93" s="64"/>
      <c r="TAG93" s="64"/>
      <c r="TAH93" s="64"/>
      <c r="TAI93" s="64"/>
      <c r="TAJ93" s="64"/>
      <c r="TAK93" s="64"/>
      <c r="TAL93" s="64"/>
      <c r="TAM93" s="64"/>
      <c r="TAN93" s="64"/>
      <c r="TAO93" s="64"/>
      <c r="TAP93" s="64"/>
      <c r="TAQ93" s="64"/>
      <c r="TAR93" s="64"/>
      <c r="TAS93" s="64"/>
      <c r="TAT93" s="64"/>
      <c r="TAU93" s="64"/>
      <c r="TAV93" s="64"/>
      <c r="TAW93" s="64"/>
      <c r="TAX93" s="64"/>
      <c r="TAY93" s="64"/>
      <c r="TAZ93" s="64"/>
      <c r="TBA93" s="64"/>
      <c r="TBB93" s="64"/>
      <c r="TBC93" s="64"/>
      <c r="TBD93" s="64"/>
      <c r="TBE93" s="64"/>
      <c r="TBF93" s="64"/>
      <c r="TBG93" s="64"/>
      <c r="TBH93" s="64"/>
      <c r="TBI93" s="64"/>
      <c r="TBJ93" s="64"/>
      <c r="TBK93" s="64"/>
      <c r="TBL93" s="64"/>
      <c r="TBM93" s="64"/>
      <c r="TBN93" s="64"/>
      <c r="TBO93" s="64"/>
      <c r="TBP93" s="64"/>
      <c r="TBQ93" s="64"/>
      <c r="TBR93" s="64"/>
      <c r="TBS93" s="64"/>
      <c r="TBT93" s="64"/>
      <c r="TBU93" s="64"/>
      <c r="TBV93" s="64"/>
      <c r="TBW93" s="64"/>
      <c r="TBX93" s="64"/>
      <c r="TBY93" s="64"/>
      <c r="TBZ93" s="64"/>
      <c r="TCA93" s="64"/>
      <c r="TCB93" s="64"/>
      <c r="TCC93" s="64"/>
      <c r="TCD93" s="64"/>
      <c r="TCE93" s="64"/>
      <c r="TCF93" s="64"/>
      <c r="TCG93" s="64"/>
      <c r="TCH93" s="64"/>
      <c r="TCI93" s="64"/>
      <c r="TCJ93" s="64"/>
      <c r="TCK93" s="64"/>
      <c r="TCL93" s="64"/>
      <c r="TCM93" s="64"/>
      <c r="TCN93" s="64"/>
      <c r="TCO93" s="64"/>
      <c r="TCP93" s="64"/>
      <c r="TCQ93" s="64"/>
      <c r="TCR93" s="64"/>
      <c r="TCS93" s="64"/>
      <c r="TCT93" s="64"/>
      <c r="TCU93" s="64"/>
      <c r="TCV93" s="64"/>
      <c r="TCW93" s="64"/>
      <c r="TCX93" s="64"/>
      <c r="TCY93" s="64"/>
      <c r="TCZ93" s="64"/>
      <c r="TDA93" s="64"/>
      <c r="TDB93" s="64"/>
      <c r="TDC93" s="64"/>
      <c r="TDD93" s="64"/>
      <c r="TDE93" s="64"/>
      <c r="TDF93" s="64"/>
      <c r="TDG93" s="64"/>
      <c r="TDH93" s="64"/>
      <c r="TDI93" s="64"/>
      <c r="TDJ93" s="64"/>
      <c r="TDK93" s="64"/>
      <c r="TDL93" s="64"/>
      <c r="TDM93" s="64"/>
      <c r="TDN93" s="64"/>
      <c r="TDO93" s="64"/>
      <c r="TDP93" s="64"/>
      <c r="TDQ93" s="64"/>
      <c r="TDR93" s="64"/>
      <c r="TDS93" s="64"/>
      <c r="TDT93" s="64"/>
      <c r="TDU93" s="64"/>
      <c r="TDV93" s="64"/>
      <c r="TDW93" s="64"/>
      <c r="TDX93" s="64"/>
      <c r="TDY93" s="64"/>
      <c r="TDZ93" s="64"/>
      <c r="TEA93" s="64"/>
      <c r="TEB93" s="64"/>
      <c r="TEC93" s="64"/>
      <c r="TED93" s="64"/>
      <c r="TEE93" s="64"/>
      <c r="TEF93" s="64"/>
      <c r="TEG93" s="64"/>
      <c r="TEH93" s="64"/>
      <c r="TEI93" s="64"/>
      <c r="TEJ93" s="64"/>
      <c r="TEK93" s="64"/>
      <c r="TEL93" s="64"/>
      <c r="TEM93" s="64"/>
      <c r="TEN93" s="64"/>
      <c r="TEO93" s="64"/>
      <c r="TEP93" s="64"/>
      <c r="TEQ93" s="64"/>
      <c r="TER93" s="64"/>
      <c r="TES93" s="64"/>
      <c r="TET93" s="64"/>
      <c r="TEU93" s="64"/>
      <c r="TEV93" s="64"/>
      <c r="TEW93" s="64"/>
      <c r="TEX93" s="64"/>
      <c r="TEY93" s="64"/>
      <c r="TEZ93" s="64"/>
      <c r="TFA93" s="64"/>
      <c r="TFB93" s="64"/>
      <c r="TFC93" s="64"/>
      <c r="TFD93" s="64"/>
      <c r="TFE93" s="64"/>
      <c r="TFF93" s="64"/>
      <c r="TFG93" s="64"/>
      <c r="TFH93" s="64"/>
      <c r="TFI93" s="64"/>
      <c r="TFJ93" s="64"/>
      <c r="TFK93" s="64"/>
      <c r="TFL93" s="64"/>
      <c r="TFM93" s="64"/>
      <c r="TFN93" s="64"/>
      <c r="TFO93" s="64"/>
      <c r="TFP93" s="64"/>
      <c r="TFQ93" s="64"/>
      <c r="TFR93" s="64"/>
      <c r="TFS93" s="64"/>
      <c r="TFT93" s="64"/>
      <c r="TFU93" s="64"/>
      <c r="TFV93" s="64"/>
      <c r="TFW93" s="64"/>
      <c r="TFX93" s="64"/>
      <c r="TFY93" s="64"/>
      <c r="TFZ93" s="64"/>
      <c r="TGA93" s="64"/>
      <c r="TGB93" s="64"/>
      <c r="TGC93" s="64"/>
      <c r="TGD93" s="64"/>
      <c r="TGE93" s="64"/>
      <c r="TGF93" s="64"/>
      <c r="TGG93" s="64"/>
      <c r="TGH93" s="64"/>
      <c r="TGI93" s="64"/>
      <c r="TGJ93" s="64"/>
      <c r="TGK93" s="64"/>
      <c r="TGL93" s="64"/>
      <c r="TGM93" s="64"/>
      <c r="TGN93" s="64"/>
      <c r="TGO93" s="64"/>
      <c r="TGP93" s="64"/>
      <c r="TGQ93" s="64"/>
      <c r="TGR93" s="64"/>
      <c r="TGS93" s="64"/>
      <c r="TGT93" s="64"/>
      <c r="TGU93" s="64"/>
      <c r="TGV93" s="64"/>
      <c r="TGW93" s="64"/>
      <c r="TGX93" s="64"/>
      <c r="TGY93" s="64"/>
      <c r="TGZ93" s="64"/>
      <c r="THA93" s="64"/>
      <c r="THB93" s="64"/>
      <c r="THC93" s="64"/>
      <c r="THD93" s="64"/>
      <c r="THE93" s="64"/>
      <c r="THF93" s="64"/>
      <c r="THG93" s="64"/>
      <c r="THH93" s="64"/>
      <c r="THI93" s="64"/>
      <c r="THJ93" s="64"/>
      <c r="THK93" s="64"/>
      <c r="THL93" s="64"/>
      <c r="THM93" s="64"/>
      <c r="THN93" s="64"/>
      <c r="THO93" s="64"/>
      <c r="THP93" s="64"/>
      <c r="THQ93" s="64"/>
      <c r="THR93" s="64"/>
      <c r="THS93" s="64"/>
      <c r="THT93" s="64"/>
      <c r="THU93" s="64"/>
      <c r="THV93" s="64"/>
      <c r="THW93" s="64"/>
      <c r="THX93" s="64"/>
      <c r="THY93" s="64"/>
      <c r="THZ93" s="64"/>
      <c r="TIA93" s="64"/>
      <c r="TIB93" s="64"/>
      <c r="TIC93" s="64"/>
      <c r="TID93" s="64"/>
      <c r="TIE93" s="64"/>
      <c r="TIF93" s="64"/>
      <c r="TIG93" s="64"/>
      <c r="TIH93" s="64"/>
      <c r="TII93" s="64"/>
      <c r="TIJ93" s="64"/>
      <c r="TIK93" s="64"/>
      <c r="TIL93" s="64"/>
      <c r="TIM93" s="64"/>
      <c r="TIN93" s="64"/>
      <c r="TIO93" s="64"/>
      <c r="TIP93" s="64"/>
      <c r="TIQ93" s="64"/>
      <c r="TIR93" s="64"/>
      <c r="TIS93" s="64"/>
      <c r="TIT93" s="64"/>
      <c r="TIU93" s="64"/>
      <c r="TIV93" s="64"/>
      <c r="TIW93" s="64"/>
      <c r="TIX93" s="64"/>
      <c r="TIY93" s="64"/>
      <c r="TIZ93" s="64"/>
      <c r="TJA93" s="64"/>
      <c r="TJB93" s="64"/>
      <c r="TJC93" s="64"/>
      <c r="TJD93" s="64"/>
      <c r="TJE93" s="64"/>
      <c r="TJF93" s="64"/>
      <c r="TJG93" s="64"/>
      <c r="TJH93" s="64"/>
      <c r="TJI93" s="64"/>
      <c r="TJJ93" s="64"/>
      <c r="TJK93" s="64"/>
      <c r="TJL93" s="64"/>
      <c r="TJM93" s="64"/>
      <c r="TJN93" s="64"/>
      <c r="TJO93" s="64"/>
      <c r="TJP93" s="64"/>
      <c r="TJQ93" s="64"/>
      <c r="TJR93" s="64"/>
      <c r="TJS93" s="64"/>
      <c r="TJT93" s="64"/>
      <c r="TJU93" s="64"/>
      <c r="TJV93" s="64"/>
      <c r="TJW93" s="64"/>
      <c r="TJX93" s="64"/>
      <c r="TJY93" s="64"/>
      <c r="TJZ93" s="64"/>
      <c r="TKA93" s="64"/>
      <c r="TKB93" s="64"/>
      <c r="TKC93" s="64"/>
      <c r="TKD93" s="64"/>
      <c r="TKE93" s="64"/>
      <c r="TKF93" s="64"/>
      <c r="TKG93" s="64"/>
      <c r="TKH93" s="64"/>
      <c r="TKI93" s="64"/>
      <c r="TKJ93" s="64"/>
      <c r="TKK93" s="64"/>
      <c r="TKL93" s="64"/>
      <c r="TKM93" s="64"/>
      <c r="TKN93" s="64"/>
      <c r="TKO93" s="64"/>
      <c r="TKP93" s="64"/>
      <c r="TKQ93" s="64"/>
      <c r="TKR93" s="64"/>
      <c r="TKS93" s="64"/>
      <c r="TKT93" s="64"/>
      <c r="TKU93" s="64"/>
      <c r="TKV93" s="64"/>
      <c r="TKW93" s="64"/>
      <c r="TKX93" s="64"/>
      <c r="TKY93" s="64"/>
      <c r="TKZ93" s="64"/>
      <c r="TLA93" s="64"/>
      <c r="TLB93" s="64"/>
      <c r="TLC93" s="64"/>
      <c r="TLD93" s="64"/>
      <c r="TLE93" s="64"/>
      <c r="TLF93" s="64"/>
      <c r="TLG93" s="64"/>
      <c r="TLH93" s="64"/>
      <c r="TLI93" s="64"/>
      <c r="TLJ93" s="64"/>
      <c r="TLK93" s="64"/>
      <c r="TLL93" s="64"/>
      <c r="TLM93" s="64"/>
      <c r="TLN93" s="64"/>
      <c r="TLO93" s="64"/>
      <c r="TLP93" s="64"/>
      <c r="TLQ93" s="64"/>
      <c r="TLR93" s="64"/>
      <c r="TLS93" s="64"/>
      <c r="TLT93" s="64"/>
      <c r="TLU93" s="64"/>
      <c r="TLV93" s="64"/>
      <c r="TLW93" s="64"/>
      <c r="TLX93" s="64"/>
      <c r="TLY93" s="64"/>
      <c r="TLZ93" s="64"/>
      <c r="TMA93" s="64"/>
      <c r="TMB93" s="64"/>
      <c r="TMC93" s="64"/>
      <c r="TMD93" s="64"/>
      <c r="TME93" s="64"/>
      <c r="TMF93" s="64"/>
      <c r="TMG93" s="64"/>
      <c r="TMH93" s="64"/>
      <c r="TMI93" s="64"/>
      <c r="TMJ93" s="64"/>
      <c r="TMK93" s="64"/>
      <c r="TML93" s="64"/>
      <c r="TMM93" s="64"/>
      <c r="TMN93" s="64"/>
      <c r="TMO93" s="64"/>
      <c r="TMP93" s="64"/>
      <c r="TMQ93" s="64"/>
      <c r="TMR93" s="64"/>
      <c r="TMS93" s="64"/>
      <c r="TMT93" s="64"/>
      <c r="TMU93" s="64"/>
      <c r="TMV93" s="64"/>
      <c r="TMW93" s="64"/>
      <c r="TMX93" s="64"/>
      <c r="TMY93" s="64"/>
      <c r="TMZ93" s="64"/>
      <c r="TNA93" s="64"/>
      <c r="TNB93" s="64"/>
      <c r="TNC93" s="64"/>
      <c r="TND93" s="64"/>
      <c r="TNE93" s="64"/>
      <c r="TNF93" s="64"/>
      <c r="TNG93" s="64"/>
      <c r="TNH93" s="64"/>
      <c r="TNI93" s="64"/>
      <c r="TNJ93" s="64"/>
      <c r="TNK93" s="64"/>
      <c r="TNL93" s="64"/>
      <c r="TNM93" s="64"/>
      <c r="TNN93" s="64"/>
      <c r="TNO93" s="64"/>
      <c r="TNP93" s="64"/>
      <c r="TNQ93" s="64"/>
      <c r="TNR93" s="64"/>
      <c r="TNS93" s="64"/>
      <c r="TNT93" s="64"/>
      <c r="TNU93" s="64"/>
      <c r="TNV93" s="64"/>
      <c r="TNW93" s="64"/>
      <c r="TNX93" s="64"/>
      <c r="TNY93" s="64"/>
      <c r="TNZ93" s="64"/>
      <c r="TOA93" s="64"/>
      <c r="TOB93" s="64"/>
      <c r="TOC93" s="64"/>
      <c r="TOD93" s="64"/>
      <c r="TOE93" s="64"/>
      <c r="TOF93" s="64"/>
      <c r="TOG93" s="64"/>
      <c r="TOH93" s="64"/>
      <c r="TOI93" s="64"/>
      <c r="TOJ93" s="64"/>
      <c r="TOK93" s="64"/>
      <c r="TOL93" s="64"/>
      <c r="TOM93" s="64"/>
      <c r="TON93" s="64"/>
      <c r="TOO93" s="64"/>
      <c r="TOP93" s="64"/>
      <c r="TOQ93" s="64"/>
      <c r="TOR93" s="64"/>
      <c r="TOS93" s="64"/>
      <c r="TOT93" s="64"/>
      <c r="TOU93" s="64"/>
      <c r="TOV93" s="64"/>
      <c r="TOW93" s="64"/>
      <c r="TOX93" s="64"/>
      <c r="TOY93" s="64"/>
      <c r="TOZ93" s="64"/>
      <c r="TPA93" s="64"/>
      <c r="TPB93" s="64"/>
      <c r="TPC93" s="64"/>
      <c r="TPD93" s="64"/>
      <c r="TPE93" s="64"/>
      <c r="TPF93" s="64"/>
      <c r="TPG93" s="64"/>
      <c r="TPH93" s="64"/>
      <c r="TPI93" s="64"/>
      <c r="TPJ93" s="64"/>
      <c r="TPK93" s="64"/>
      <c r="TPL93" s="64"/>
      <c r="TPM93" s="64"/>
      <c r="TPN93" s="64"/>
      <c r="TPO93" s="64"/>
      <c r="TPP93" s="64"/>
      <c r="TPQ93" s="64"/>
      <c r="TPR93" s="64"/>
      <c r="TPS93" s="64"/>
      <c r="TPT93" s="64"/>
      <c r="TPU93" s="64"/>
      <c r="TPV93" s="64"/>
      <c r="TPW93" s="64"/>
      <c r="TPX93" s="64"/>
      <c r="TPY93" s="64"/>
      <c r="TPZ93" s="64"/>
      <c r="TQA93" s="64"/>
      <c r="TQB93" s="64"/>
      <c r="TQC93" s="64"/>
      <c r="TQD93" s="64"/>
      <c r="TQE93" s="64"/>
      <c r="TQF93" s="64"/>
      <c r="TQG93" s="64"/>
      <c r="TQH93" s="64"/>
      <c r="TQI93" s="64"/>
      <c r="TQJ93" s="64"/>
      <c r="TQK93" s="64"/>
      <c r="TQL93" s="64"/>
      <c r="TQM93" s="64"/>
      <c r="TQN93" s="64"/>
      <c r="TQO93" s="64"/>
      <c r="TQP93" s="64"/>
      <c r="TQQ93" s="64"/>
      <c r="TQR93" s="64"/>
      <c r="TQS93" s="64"/>
      <c r="TQT93" s="64"/>
      <c r="TQU93" s="64"/>
      <c r="TQV93" s="64"/>
      <c r="TQW93" s="64"/>
      <c r="TQX93" s="64"/>
      <c r="TQY93" s="64"/>
      <c r="TQZ93" s="64"/>
      <c r="TRA93" s="64"/>
      <c r="TRB93" s="64"/>
      <c r="TRC93" s="64"/>
      <c r="TRD93" s="64"/>
      <c r="TRE93" s="64"/>
      <c r="TRF93" s="64"/>
      <c r="TRG93" s="64"/>
      <c r="TRH93" s="64"/>
      <c r="TRI93" s="64"/>
      <c r="TRJ93" s="64"/>
      <c r="TRK93" s="64"/>
      <c r="TRL93" s="64"/>
      <c r="TRM93" s="64"/>
      <c r="TRN93" s="64"/>
      <c r="TRO93" s="64"/>
      <c r="TRP93" s="64"/>
      <c r="TRQ93" s="64"/>
      <c r="TRR93" s="64"/>
      <c r="TRS93" s="64"/>
      <c r="TRT93" s="64"/>
      <c r="TRU93" s="64"/>
      <c r="TRV93" s="64"/>
      <c r="TRW93" s="64"/>
      <c r="TRX93" s="64"/>
      <c r="TRY93" s="64"/>
      <c r="TRZ93" s="64"/>
      <c r="TSA93" s="64"/>
      <c r="TSB93" s="64"/>
      <c r="TSC93" s="64"/>
      <c r="TSD93" s="64"/>
      <c r="TSE93" s="64"/>
      <c r="TSF93" s="64"/>
      <c r="TSG93" s="64"/>
      <c r="TSH93" s="64"/>
      <c r="TSI93" s="64"/>
      <c r="TSJ93" s="64"/>
      <c r="TSK93" s="64"/>
      <c r="TSL93" s="64"/>
      <c r="TSM93" s="64"/>
      <c r="TSN93" s="64"/>
      <c r="TSO93" s="64"/>
      <c r="TSP93" s="64"/>
      <c r="TSQ93" s="64"/>
      <c r="TSR93" s="64"/>
      <c r="TSS93" s="64"/>
      <c r="TST93" s="64"/>
      <c r="TSU93" s="64"/>
      <c r="TSV93" s="64"/>
      <c r="TSW93" s="64"/>
      <c r="TSX93" s="64"/>
      <c r="TSY93" s="64"/>
      <c r="TSZ93" s="64"/>
      <c r="TTA93" s="64"/>
      <c r="TTB93" s="64"/>
      <c r="TTC93" s="64"/>
      <c r="TTD93" s="64"/>
      <c r="TTE93" s="64"/>
      <c r="TTF93" s="64"/>
      <c r="TTG93" s="64"/>
      <c r="TTH93" s="64"/>
      <c r="TTI93" s="64"/>
      <c r="TTJ93" s="64"/>
      <c r="TTK93" s="64"/>
      <c r="TTL93" s="64"/>
      <c r="TTM93" s="64"/>
      <c r="TTN93" s="64"/>
      <c r="TTO93" s="64"/>
      <c r="TTP93" s="64"/>
      <c r="TTQ93" s="64"/>
      <c r="TTR93" s="64"/>
      <c r="TTS93" s="64"/>
      <c r="TTT93" s="64"/>
      <c r="TTU93" s="64"/>
      <c r="TTV93" s="64"/>
      <c r="TTW93" s="64"/>
      <c r="TTX93" s="64"/>
      <c r="TTY93" s="64"/>
      <c r="TTZ93" s="64"/>
      <c r="TUA93" s="64"/>
      <c r="TUB93" s="64"/>
      <c r="TUC93" s="64"/>
      <c r="TUD93" s="64"/>
      <c r="TUE93" s="64"/>
      <c r="TUF93" s="64"/>
      <c r="TUG93" s="64"/>
      <c r="TUH93" s="64"/>
      <c r="TUI93" s="64"/>
      <c r="TUJ93" s="64"/>
      <c r="TUK93" s="64"/>
      <c r="TUL93" s="64"/>
      <c r="TUM93" s="64"/>
      <c r="TUN93" s="64"/>
      <c r="TUO93" s="64"/>
      <c r="TUP93" s="64"/>
      <c r="TUQ93" s="64"/>
      <c r="TUR93" s="64"/>
      <c r="TUS93" s="64"/>
      <c r="TUT93" s="64"/>
      <c r="TUU93" s="64"/>
      <c r="TUV93" s="64"/>
      <c r="TUW93" s="64"/>
      <c r="TUX93" s="64"/>
      <c r="TUY93" s="64"/>
      <c r="TUZ93" s="64"/>
      <c r="TVA93" s="64"/>
      <c r="TVB93" s="64"/>
      <c r="TVC93" s="64"/>
      <c r="TVD93" s="64"/>
      <c r="TVE93" s="64"/>
      <c r="TVF93" s="64"/>
      <c r="TVG93" s="64"/>
      <c r="TVH93" s="64"/>
      <c r="TVI93" s="64"/>
      <c r="TVJ93" s="64"/>
      <c r="TVK93" s="64"/>
      <c r="TVL93" s="64"/>
      <c r="TVM93" s="64"/>
      <c r="TVN93" s="64"/>
      <c r="TVO93" s="64"/>
      <c r="TVP93" s="64"/>
      <c r="TVQ93" s="64"/>
      <c r="TVR93" s="64"/>
      <c r="TVS93" s="64"/>
      <c r="TVT93" s="64"/>
      <c r="TVU93" s="64"/>
      <c r="TVV93" s="64"/>
      <c r="TVW93" s="64"/>
      <c r="TVX93" s="64"/>
      <c r="TVY93" s="64"/>
      <c r="TVZ93" s="64"/>
      <c r="TWA93" s="64"/>
      <c r="TWB93" s="64"/>
      <c r="TWC93" s="64"/>
      <c r="TWD93" s="64"/>
      <c r="TWE93" s="64"/>
      <c r="TWF93" s="64"/>
      <c r="TWG93" s="64"/>
      <c r="TWH93" s="64"/>
      <c r="TWI93" s="64"/>
      <c r="TWJ93" s="64"/>
      <c r="TWK93" s="64"/>
      <c r="TWL93" s="64"/>
      <c r="TWM93" s="64"/>
      <c r="TWN93" s="64"/>
      <c r="TWO93" s="64"/>
      <c r="TWP93" s="64"/>
      <c r="TWQ93" s="64"/>
      <c r="TWR93" s="64"/>
      <c r="TWS93" s="64"/>
      <c r="TWT93" s="64"/>
      <c r="TWU93" s="64"/>
      <c r="TWV93" s="64"/>
      <c r="TWW93" s="64"/>
      <c r="TWX93" s="64"/>
      <c r="TWY93" s="64"/>
      <c r="TWZ93" s="64"/>
      <c r="TXA93" s="64"/>
      <c r="TXB93" s="64"/>
      <c r="TXC93" s="64"/>
      <c r="TXD93" s="64"/>
      <c r="TXE93" s="64"/>
      <c r="TXF93" s="64"/>
      <c r="TXG93" s="64"/>
      <c r="TXH93" s="64"/>
      <c r="TXI93" s="64"/>
      <c r="TXJ93" s="64"/>
      <c r="TXK93" s="64"/>
      <c r="TXL93" s="64"/>
      <c r="TXM93" s="64"/>
      <c r="TXN93" s="64"/>
      <c r="TXO93" s="64"/>
      <c r="TXP93" s="64"/>
      <c r="TXQ93" s="64"/>
      <c r="TXR93" s="64"/>
      <c r="TXS93" s="64"/>
      <c r="TXT93" s="64"/>
      <c r="TXU93" s="64"/>
      <c r="TXV93" s="64"/>
      <c r="TXW93" s="64"/>
      <c r="TXX93" s="64"/>
      <c r="TXY93" s="64"/>
      <c r="TXZ93" s="64"/>
      <c r="TYA93" s="64"/>
      <c r="TYB93" s="64"/>
      <c r="TYC93" s="64"/>
      <c r="TYD93" s="64"/>
      <c r="TYE93" s="64"/>
      <c r="TYF93" s="64"/>
      <c r="TYG93" s="64"/>
      <c r="TYH93" s="64"/>
      <c r="TYI93" s="64"/>
      <c r="TYJ93" s="64"/>
      <c r="TYK93" s="64"/>
      <c r="TYL93" s="64"/>
      <c r="TYM93" s="64"/>
      <c r="TYN93" s="64"/>
      <c r="TYO93" s="64"/>
      <c r="TYP93" s="64"/>
      <c r="TYQ93" s="64"/>
      <c r="TYR93" s="64"/>
      <c r="TYS93" s="64"/>
      <c r="TYT93" s="64"/>
      <c r="TYU93" s="64"/>
      <c r="TYV93" s="64"/>
      <c r="TYW93" s="64"/>
      <c r="TYX93" s="64"/>
      <c r="TYY93" s="64"/>
      <c r="TYZ93" s="64"/>
      <c r="TZA93" s="64"/>
      <c r="TZB93" s="64"/>
      <c r="TZC93" s="64"/>
      <c r="TZD93" s="64"/>
      <c r="TZE93" s="64"/>
      <c r="TZF93" s="64"/>
      <c r="TZG93" s="64"/>
      <c r="TZH93" s="64"/>
      <c r="TZI93" s="64"/>
      <c r="TZJ93" s="64"/>
      <c r="TZK93" s="64"/>
      <c r="TZL93" s="64"/>
      <c r="TZM93" s="64"/>
      <c r="TZN93" s="64"/>
      <c r="TZO93" s="64"/>
      <c r="TZP93" s="64"/>
      <c r="TZQ93" s="64"/>
      <c r="TZR93" s="64"/>
      <c r="TZS93" s="64"/>
      <c r="TZT93" s="64"/>
      <c r="TZU93" s="64"/>
      <c r="TZV93" s="64"/>
      <c r="TZW93" s="64"/>
      <c r="TZX93" s="64"/>
      <c r="TZY93" s="64"/>
      <c r="TZZ93" s="64"/>
      <c r="UAA93" s="64"/>
      <c r="UAB93" s="64"/>
      <c r="UAC93" s="64"/>
      <c r="UAD93" s="64"/>
      <c r="UAE93" s="64"/>
      <c r="UAF93" s="64"/>
      <c r="UAG93" s="64"/>
      <c r="UAH93" s="64"/>
      <c r="UAI93" s="64"/>
      <c r="UAJ93" s="64"/>
      <c r="UAK93" s="64"/>
      <c r="UAL93" s="64"/>
      <c r="UAM93" s="64"/>
      <c r="UAN93" s="64"/>
      <c r="UAO93" s="64"/>
      <c r="UAP93" s="64"/>
      <c r="UAQ93" s="64"/>
      <c r="UAR93" s="64"/>
      <c r="UAS93" s="64"/>
      <c r="UAT93" s="64"/>
      <c r="UAU93" s="64"/>
      <c r="UAV93" s="64"/>
      <c r="UAW93" s="64"/>
      <c r="UAX93" s="64"/>
      <c r="UAY93" s="64"/>
      <c r="UAZ93" s="64"/>
      <c r="UBA93" s="64"/>
      <c r="UBB93" s="64"/>
      <c r="UBC93" s="64"/>
      <c r="UBD93" s="64"/>
      <c r="UBE93" s="64"/>
      <c r="UBF93" s="64"/>
      <c r="UBG93" s="64"/>
      <c r="UBH93" s="64"/>
      <c r="UBI93" s="64"/>
      <c r="UBJ93" s="64"/>
      <c r="UBK93" s="64"/>
      <c r="UBL93" s="64"/>
      <c r="UBM93" s="64"/>
      <c r="UBN93" s="64"/>
      <c r="UBO93" s="64"/>
      <c r="UBP93" s="64"/>
      <c r="UBQ93" s="64"/>
      <c r="UBR93" s="64"/>
      <c r="UBS93" s="64"/>
      <c r="UBT93" s="64"/>
      <c r="UBU93" s="64"/>
      <c r="UBV93" s="64"/>
      <c r="UBW93" s="64"/>
      <c r="UBX93" s="64"/>
      <c r="UBY93" s="64"/>
      <c r="UBZ93" s="64"/>
      <c r="UCA93" s="64"/>
      <c r="UCB93" s="64"/>
      <c r="UCC93" s="64"/>
      <c r="UCD93" s="64"/>
      <c r="UCE93" s="64"/>
      <c r="UCF93" s="64"/>
      <c r="UCG93" s="64"/>
      <c r="UCH93" s="64"/>
      <c r="UCI93" s="64"/>
      <c r="UCJ93" s="64"/>
      <c r="UCK93" s="64"/>
      <c r="UCL93" s="64"/>
      <c r="UCM93" s="64"/>
      <c r="UCN93" s="64"/>
      <c r="UCO93" s="64"/>
      <c r="UCP93" s="64"/>
      <c r="UCQ93" s="64"/>
      <c r="UCR93" s="64"/>
      <c r="UCS93" s="64"/>
      <c r="UCT93" s="64"/>
      <c r="UCU93" s="64"/>
      <c r="UCV93" s="64"/>
      <c r="UCW93" s="64"/>
      <c r="UCX93" s="64"/>
      <c r="UCY93" s="64"/>
      <c r="UCZ93" s="64"/>
      <c r="UDA93" s="64"/>
      <c r="UDB93" s="64"/>
      <c r="UDC93" s="64"/>
      <c r="UDD93" s="64"/>
      <c r="UDE93" s="64"/>
      <c r="UDF93" s="64"/>
      <c r="UDG93" s="64"/>
      <c r="UDH93" s="64"/>
      <c r="UDI93" s="64"/>
      <c r="UDJ93" s="64"/>
      <c r="UDK93" s="64"/>
      <c r="UDL93" s="64"/>
      <c r="UDM93" s="64"/>
      <c r="UDN93" s="64"/>
      <c r="UDO93" s="64"/>
      <c r="UDP93" s="64"/>
      <c r="UDQ93" s="64"/>
      <c r="UDR93" s="64"/>
      <c r="UDS93" s="64"/>
      <c r="UDT93" s="64"/>
      <c r="UDU93" s="64"/>
      <c r="UDV93" s="64"/>
      <c r="UDW93" s="64"/>
      <c r="UDX93" s="64"/>
      <c r="UDY93" s="64"/>
      <c r="UDZ93" s="64"/>
      <c r="UEA93" s="64"/>
      <c r="UEB93" s="64"/>
      <c r="UEC93" s="64"/>
      <c r="UED93" s="64"/>
      <c r="UEE93" s="64"/>
      <c r="UEF93" s="64"/>
      <c r="UEG93" s="64"/>
      <c r="UEH93" s="64"/>
      <c r="UEI93" s="64"/>
      <c r="UEJ93" s="64"/>
      <c r="UEK93" s="64"/>
      <c r="UEL93" s="64"/>
      <c r="UEM93" s="64"/>
      <c r="UEN93" s="64"/>
      <c r="UEO93" s="64"/>
      <c r="UEP93" s="64"/>
      <c r="UEQ93" s="64"/>
      <c r="UER93" s="64"/>
      <c r="UES93" s="64"/>
      <c r="UET93" s="64"/>
      <c r="UEU93" s="64"/>
      <c r="UEV93" s="64"/>
      <c r="UEW93" s="64"/>
      <c r="UEX93" s="64"/>
      <c r="UEY93" s="64"/>
      <c r="UEZ93" s="64"/>
      <c r="UFA93" s="64"/>
      <c r="UFB93" s="64"/>
      <c r="UFC93" s="64"/>
      <c r="UFD93" s="64"/>
      <c r="UFE93" s="64"/>
      <c r="UFF93" s="64"/>
      <c r="UFG93" s="64"/>
      <c r="UFH93" s="64"/>
      <c r="UFI93" s="64"/>
      <c r="UFJ93" s="64"/>
      <c r="UFK93" s="64"/>
      <c r="UFL93" s="64"/>
      <c r="UFM93" s="64"/>
      <c r="UFN93" s="64"/>
      <c r="UFO93" s="64"/>
      <c r="UFP93" s="64"/>
      <c r="UFQ93" s="64"/>
      <c r="UFR93" s="64"/>
      <c r="UFS93" s="64"/>
      <c r="UFT93" s="64"/>
      <c r="UFU93" s="64"/>
      <c r="UFV93" s="64"/>
      <c r="UFW93" s="64"/>
      <c r="UFX93" s="64"/>
      <c r="UFY93" s="64"/>
      <c r="UFZ93" s="64"/>
      <c r="UGA93" s="64"/>
      <c r="UGB93" s="64"/>
      <c r="UGC93" s="64"/>
      <c r="UGD93" s="64"/>
      <c r="UGE93" s="64"/>
      <c r="UGF93" s="64"/>
      <c r="UGG93" s="64"/>
      <c r="UGH93" s="64"/>
      <c r="UGI93" s="64"/>
      <c r="UGJ93" s="64"/>
      <c r="UGK93" s="64"/>
      <c r="UGL93" s="64"/>
      <c r="UGM93" s="64"/>
      <c r="UGN93" s="64"/>
      <c r="UGO93" s="64"/>
      <c r="UGP93" s="64"/>
      <c r="UGQ93" s="64"/>
      <c r="UGR93" s="64"/>
      <c r="UGS93" s="64"/>
      <c r="UGT93" s="64"/>
      <c r="UGU93" s="64"/>
      <c r="UGV93" s="64"/>
      <c r="UGW93" s="64"/>
      <c r="UGX93" s="64"/>
      <c r="UGY93" s="64"/>
      <c r="UGZ93" s="64"/>
      <c r="UHA93" s="64"/>
      <c r="UHB93" s="64"/>
      <c r="UHC93" s="64"/>
      <c r="UHD93" s="64"/>
      <c r="UHE93" s="64"/>
      <c r="UHF93" s="64"/>
      <c r="UHG93" s="64"/>
      <c r="UHH93" s="64"/>
      <c r="UHI93" s="64"/>
      <c r="UHJ93" s="64"/>
      <c r="UHK93" s="64"/>
      <c r="UHL93" s="64"/>
      <c r="UHM93" s="64"/>
      <c r="UHN93" s="64"/>
      <c r="UHO93" s="64"/>
      <c r="UHP93" s="64"/>
      <c r="UHQ93" s="64"/>
      <c r="UHR93" s="64"/>
      <c r="UHS93" s="64"/>
      <c r="UHT93" s="64"/>
      <c r="UHU93" s="64"/>
      <c r="UHV93" s="64"/>
      <c r="UHW93" s="64"/>
      <c r="UHX93" s="64"/>
      <c r="UHY93" s="64"/>
      <c r="UHZ93" s="64"/>
      <c r="UIA93" s="64"/>
      <c r="UIB93" s="64"/>
      <c r="UIC93" s="64"/>
      <c r="UID93" s="64"/>
      <c r="UIE93" s="64"/>
      <c r="UIF93" s="64"/>
      <c r="UIG93" s="64"/>
      <c r="UIH93" s="64"/>
      <c r="UII93" s="64"/>
      <c r="UIJ93" s="64"/>
      <c r="UIK93" s="64"/>
      <c r="UIL93" s="64"/>
      <c r="UIM93" s="64"/>
      <c r="UIN93" s="64"/>
      <c r="UIO93" s="64"/>
      <c r="UIP93" s="64"/>
      <c r="UIQ93" s="64"/>
      <c r="UIR93" s="64"/>
      <c r="UIS93" s="64"/>
      <c r="UIT93" s="64"/>
      <c r="UIU93" s="64"/>
      <c r="UIV93" s="64"/>
      <c r="UIW93" s="64"/>
      <c r="UIX93" s="64"/>
      <c r="UIY93" s="64"/>
      <c r="UIZ93" s="64"/>
      <c r="UJA93" s="64"/>
      <c r="UJB93" s="64"/>
      <c r="UJC93" s="64"/>
      <c r="UJD93" s="64"/>
      <c r="UJE93" s="64"/>
      <c r="UJF93" s="64"/>
      <c r="UJG93" s="64"/>
      <c r="UJH93" s="64"/>
      <c r="UJI93" s="64"/>
      <c r="UJJ93" s="64"/>
      <c r="UJK93" s="64"/>
      <c r="UJL93" s="64"/>
      <c r="UJM93" s="64"/>
      <c r="UJN93" s="64"/>
      <c r="UJO93" s="64"/>
      <c r="UJP93" s="64"/>
      <c r="UJQ93" s="64"/>
      <c r="UJR93" s="64"/>
      <c r="UJS93" s="64"/>
      <c r="UJT93" s="64"/>
      <c r="UJU93" s="64"/>
      <c r="UJV93" s="64"/>
      <c r="UJW93" s="64"/>
      <c r="UJX93" s="64"/>
      <c r="UJY93" s="64"/>
      <c r="UJZ93" s="64"/>
      <c r="UKA93" s="64"/>
      <c r="UKB93" s="64"/>
      <c r="UKC93" s="64"/>
      <c r="UKD93" s="64"/>
      <c r="UKE93" s="64"/>
      <c r="UKF93" s="64"/>
      <c r="UKG93" s="64"/>
      <c r="UKH93" s="64"/>
      <c r="UKI93" s="64"/>
      <c r="UKJ93" s="64"/>
      <c r="UKK93" s="64"/>
      <c r="UKL93" s="64"/>
      <c r="UKM93" s="64"/>
      <c r="UKN93" s="64"/>
      <c r="UKO93" s="64"/>
      <c r="UKP93" s="64"/>
      <c r="UKQ93" s="64"/>
      <c r="UKR93" s="64"/>
      <c r="UKS93" s="64"/>
      <c r="UKT93" s="64"/>
      <c r="UKU93" s="64"/>
      <c r="UKV93" s="64"/>
      <c r="UKW93" s="64"/>
      <c r="UKX93" s="64"/>
      <c r="UKY93" s="64"/>
      <c r="UKZ93" s="64"/>
      <c r="ULA93" s="64"/>
      <c r="ULB93" s="64"/>
      <c r="ULC93" s="64"/>
      <c r="ULD93" s="64"/>
      <c r="ULE93" s="64"/>
      <c r="ULF93" s="64"/>
      <c r="ULG93" s="64"/>
      <c r="ULH93" s="64"/>
      <c r="ULI93" s="64"/>
      <c r="ULJ93" s="64"/>
      <c r="ULK93" s="64"/>
      <c r="ULL93" s="64"/>
      <c r="ULM93" s="64"/>
      <c r="ULN93" s="64"/>
      <c r="ULO93" s="64"/>
      <c r="ULP93" s="64"/>
      <c r="ULQ93" s="64"/>
      <c r="ULR93" s="64"/>
      <c r="ULS93" s="64"/>
      <c r="ULT93" s="64"/>
      <c r="ULU93" s="64"/>
      <c r="ULV93" s="64"/>
      <c r="ULW93" s="64"/>
      <c r="ULX93" s="64"/>
      <c r="ULY93" s="64"/>
      <c r="ULZ93" s="64"/>
      <c r="UMA93" s="64"/>
      <c r="UMB93" s="64"/>
      <c r="UMC93" s="64"/>
      <c r="UMD93" s="64"/>
      <c r="UME93" s="64"/>
      <c r="UMF93" s="64"/>
      <c r="UMG93" s="64"/>
      <c r="UMH93" s="64"/>
      <c r="UMI93" s="64"/>
      <c r="UMJ93" s="64"/>
      <c r="UMK93" s="64"/>
      <c r="UML93" s="64"/>
      <c r="UMM93" s="64"/>
      <c r="UMN93" s="64"/>
      <c r="UMO93" s="64"/>
      <c r="UMP93" s="64"/>
      <c r="UMQ93" s="64"/>
      <c r="UMR93" s="64"/>
      <c r="UMS93" s="64"/>
      <c r="UMT93" s="64"/>
      <c r="UMU93" s="64"/>
      <c r="UMV93" s="64"/>
      <c r="UMW93" s="64"/>
      <c r="UMX93" s="64"/>
      <c r="UMY93" s="64"/>
      <c r="UMZ93" s="64"/>
      <c r="UNA93" s="64"/>
      <c r="UNB93" s="64"/>
      <c r="UNC93" s="64"/>
      <c r="UND93" s="64"/>
      <c r="UNE93" s="64"/>
      <c r="UNF93" s="64"/>
      <c r="UNG93" s="64"/>
      <c r="UNH93" s="64"/>
      <c r="UNI93" s="64"/>
      <c r="UNJ93" s="64"/>
      <c r="UNK93" s="64"/>
      <c r="UNL93" s="64"/>
      <c r="UNM93" s="64"/>
      <c r="UNN93" s="64"/>
      <c r="UNO93" s="64"/>
      <c r="UNP93" s="64"/>
      <c r="UNQ93" s="64"/>
      <c r="UNR93" s="64"/>
      <c r="UNS93" s="64"/>
      <c r="UNT93" s="64"/>
      <c r="UNU93" s="64"/>
      <c r="UNV93" s="64"/>
      <c r="UNW93" s="64"/>
      <c r="UNX93" s="64"/>
      <c r="UNY93" s="64"/>
      <c r="UNZ93" s="64"/>
      <c r="UOA93" s="64"/>
      <c r="UOB93" s="64"/>
      <c r="UOC93" s="64"/>
      <c r="UOD93" s="64"/>
      <c r="UOE93" s="64"/>
      <c r="UOF93" s="64"/>
      <c r="UOG93" s="64"/>
      <c r="UOH93" s="64"/>
      <c r="UOI93" s="64"/>
      <c r="UOJ93" s="64"/>
      <c r="UOK93" s="64"/>
      <c r="UOL93" s="64"/>
      <c r="UOM93" s="64"/>
      <c r="UON93" s="64"/>
      <c r="UOO93" s="64"/>
      <c r="UOP93" s="64"/>
      <c r="UOQ93" s="64"/>
      <c r="UOR93" s="64"/>
      <c r="UOS93" s="64"/>
      <c r="UOT93" s="64"/>
      <c r="UOU93" s="64"/>
      <c r="UOV93" s="64"/>
      <c r="UOW93" s="64"/>
      <c r="UOX93" s="64"/>
      <c r="UOY93" s="64"/>
      <c r="UOZ93" s="64"/>
      <c r="UPA93" s="64"/>
      <c r="UPB93" s="64"/>
      <c r="UPC93" s="64"/>
      <c r="UPD93" s="64"/>
      <c r="UPE93" s="64"/>
      <c r="UPF93" s="64"/>
      <c r="UPG93" s="64"/>
      <c r="UPH93" s="64"/>
      <c r="UPI93" s="64"/>
      <c r="UPJ93" s="64"/>
      <c r="UPK93" s="64"/>
      <c r="UPL93" s="64"/>
      <c r="UPM93" s="64"/>
      <c r="UPN93" s="64"/>
      <c r="UPO93" s="64"/>
      <c r="UPP93" s="64"/>
      <c r="UPQ93" s="64"/>
      <c r="UPR93" s="64"/>
      <c r="UPS93" s="64"/>
      <c r="UPT93" s="64"/>
      <c r="UPU93" s="64"/>
      <c r="UPV93" s="64"/>
      <c r="UPW93" s="64"/>
      <c r="UPX93" s="64"/>
      <c r="UPY93" s="64"/>
      <c r="UPZ93" s="64"/>
      <c r="UQA93" s="64"/>
      <c r="UQB93" s="64"/>
      <c r="UQC93" s="64"/>
      <c r="UQD93" s="64"/>
      <c r="UQE93" s="64"/>
      <c r="UQF93" s="64"/>
      <c r="UQG93" s="64"/>
      <c r="UQH93" s="64"/>
      <c r="UQI93" s="64"/>
      <c r="UQJ93" s="64"/>
      <c r="UQK93" s="64"/>
      <c r="UQL93" s="64"/>
      <c r="UQM93" s="64"/>
      <c r="UQN93" s="64"/>
      <c r="UQO93" s="64"/>
      <c r="UQP93" s="64"/>
      <c r="UQQ93" s="64"/>
      <c r="UQR93" s="64"/>
      <c r="UQS93" s="64"/>
      <c r="UQT93" s="64"/>
      <c r="UQU93" s="64"/>
      <c r="UQV93" s="64"/>
      <c r="UQW93" s="64"/>
      <c r="UQX93" s="64"/>
      <c r="UQY93" s="64"/>
      <c r="UQZ93" s="64"/>
      <c r="URA93" s="64"/>
      <c r="URB93" s="64"/>
      <c r="URC93" s="64"/>
      <c r="URD93" s="64"/>
      <c r="URE93" s="64"/>
      <c r="URF93" s="64"/>
      <c r="URG93" s="64"/>
      <c r="URH93" s="64"/>
      <c r="URI93" s="64"/>
      <c r="URJ93" s="64"/>
      <c r="URK93" s="64"/>
      <c r="URL93" s="64"/>
      <c r="URM93" s="64"/>
      <c r="URN93" s="64"/>
      <c r="URO93" s="64"/>
      <c r="URP93" s="64"/>
      <c r="URQ93" s="64"/>
      <c r="URR93" s="64"/>
      <c r="URS93" s="64"/>
      <c r="URT93" s="64"/>
      <c r="URU93" s="64"/>
      <c r="URV93" s="64"/>
      <c r="URW93" s="64"/>
      <c r="URX93" s="64"/>
      <c r="URY93" s="64"/>
      <c r="URZ93" s="64"/>
      <c r="USA93" s="64"/>
      <c r="USB93" s="64"/>
      <c r="USC93" s="64"/>
      <c r="USD93" s="64"/>
      <c r="USE93" s="64"/>
      <c r="USF93" s="64"/>
      <c r="USG93" s="64"/>
      <c r="USH93" s="64"/>
      <c r="USI93" s="64"/>
      <c r="USJ93" s="64"/>
      <c r="USK93" s="64"/>
      <c r="USL93" s="64"/>
      <c r="USM93" s="64"/>
      <c r="USN93" s="64"/>
      <c r="USO93" s="64"/>
      <c r="USP93" s="64"/>
      <c r="USQ93" s="64"/>
      <c r="USR93" s="64"/>
      <c r="USS93" s="64"/>
      <c r="UST93" s="64"/>
      <c r="USU93" s="64"/>
      <c r="USV93" s="64"/>
      <c r="USW93" s="64"/>
      <c r="USX93" s="64"/>
      <c r="USY93" s="64"/>
      <c r="USZ93" s="64"/>
      <c r="UTA93" s="64"/>
      <c r="UTB93" s="64"/>
      <c r="UTC93" s="64"/>
      <c r="UTD93" s="64"/>
      <c r="UTE93" s="64"/>
      <c r="UTF93" s="64"/>
      <c r="UTG93" s="64"/>
      <c r="UTH93" s="64"/>
      <c r="UTI93" s="64"/>
      <c r="UTJ93" s="64"/>
      <c r="UTK93" s="64"/>
      <c r="UTL93" s="64"/>
      <c r="UTM93" s="64"/>
      <c r="UTN93" s="64"/>
      <c r="UTO93" s="64"/>
      <c r="UTP93" s="64"/>
      <c r="UTQ93" s="64"/>
      <c r="UTR93" s="64"/>
      <c r="UTS93" s="64"/>
      <c r="UTT93" s="64"/>
      <c r="UTU93" s="64"/>
      <c r="UTV93" s="64"/>
      <c r="UTW93" s="64"/>
      <c r="UTX93" s="64"/>
      <c r="UTY93" s="64"/>
      <c r="UTZ93" s="64"/>
      <c r="UUA93" s="64"/>
      <c r="UUB93" s="64"/>
      <c r="UUC93" s="64"/>
      <c r="UUD93" s="64"/>
      <c r="UUE93" s="64"/>
      <c r="UUF93" s="64"/>
      <c r="UUG93" s="64"/>
      <c r="UUH93" s="64"/>
      <c r="UUI93" s="64"/>
      <c r="UUJ93" s="64"/>
      <c r="UUK93" s="64"/>
      <c r="UUL93" s="64"/>
      <c r="UUM93" s="64"/>
      <c r="UUN93" s="64"/>
      <c r="UUO93" s="64"/>
      <c r="UUP93" s="64"/>
      <c r="UUQ93" s="64"/>
      <c r="UUR93" s="64"/>
      <c r="UUS93" s="64"/>
      <c r="UUT93" s="64"/>
      <c r="UUU93" s="64"/>
      <c r="UUV93" s="64"/>
      <c r="UUW93" s="64"/>
      <c r="UUX93" s="64"/>
      <c r="UUY93" s="64"/>
      <c r="UUZ93" s="64"/>
      <c r="UVA93" s="64"/>
      <c r="UVB93" s="64"/>
      <c r="UVC93" s="64"/>
      <c r="UVD93" s="64"/>
      <c r="UVE93" s="64"/>
      <c r="UVF93" s="64"/>
      <c r="UVG93" s="64"/>
      <c r="UVH93" s="64"/>
      <c r="UVI93" s="64"/>
      <c r="UVJ93" s="64"/>
      <c r="UVK93" s="64"/>
      <c r="UVL93" s="64"/>
      <c r="UVM93" s="64"/>
      <c r="UVN93" s="64"/>
      <c r="UVO93" s="64"/>
      <c r="UVP93" s="64"/>
      <c r="UVQ93" s="64"/>
      <c r="UVR93" s="64"/>
      <c r="UVS93" s="64"/>
      <c r="UVT93" s="64"/>
      <c r="UVU93" s="64"/>
      <c r="UVV93" s="64"/>
      <c r="UVW93" s="64"/>
      <c r="UVX93" s="64"/>
      <c r="UVY93" s="64"/>
      <c r="UVZ93" s="64"/>
      <c r="UWA93" s="64"/>
      <c r="UWB93" s="64"/>
      <c r="UWC93" s="64"/>
      <c r="UWD93" s="64"/>
      <c r="UWE93" s="64"/>
      <c r="UWF93" s="64"/>
      <c r="UWG93" s="64"/>
      <c r="UWH93" s="64"/>
      <c r="UWI93" s="64"/>
      <c r="UWJ93" s="64"/>
      <c r="UWK93" s="64"/>
      <c r="UWL93" s="64"/>
      <c r="UWM93" s="64"/>
      <c r="UWN93" s="64"/>
      <c r="UWO93" s="64"/>
      <c r="UWP93" s="64"/>
      <c r="UWQ93" s="64"/>
      <c r="UWR93" s="64"/>
      <c r="UWS93" s="64"/>
      <c r="UWT93" s="64"/>
      <c r="UWU93" s="64"/>
      <c r="UWV93" s="64"/>
      <c r="UWW93" s="64"/>
      <c r="UWX93" s="64"/>
      <c r="UWY93" s="64"/>
      <c r="UWZ93" s="64"/>
      <c r="UXA93" s="64"/>
      <c r="UXB93" s="64"/>
      <c r="UXC93" s="64"/>
      <c r="UXD93" s="64"/>
      <c r="UXE93" s="64"/>
      <c r="UXF93" s="64"/>
      <c r="UXG93" s="64"/>
      <c r="UXH93" s="64"/>
      <c r="UXI93" s="64"/>
      <c r="UXJ93" s="64"/>
      <c r="UXK93" s="64"/>
      <c r="UXL93" s="64"/>
      <c r="UXM93" s="64"/>
      <c r="UXN93" s="64"/>
      <c r="UXO93" s="64"/>
      <c r="UXP93" s="64"/>
      <c r="UXQ93" s="64"/>
      <c r="UXR93" s="64"/>
      <c r="UXS93" s="64"/>
      <c r="UXT93" s="64"/>
      <c r="UXU93" s="64"/>
      <c r="UXV93" s="64"/>
      <c r="UXW93" s="64"/>
      <c r="UXX93" s="64"/>
      <c r="UXY93" s="64"/>
      <c r="UXZ93" s="64"/>
      <c r="UYA93" s="64"/>
      <c r="UYB93" s="64"/>
      <c r="UYC93" s="64"/>
      <c r="UYD93" s="64"/>
      <c r="UYE93" s="64"/>
      <c r="UYF93" s="64"/>
      <c r="UYG93" s="64"/>
      <c r="UYH93" s="64"/>
      <c r="UYI93" s="64"/>
      <c r="UYJ93" s="64"/>
      <c r="UYK93" s="64"/>
      <c r="UYL93" s="64"/>
      <c r="UYM93" s="64"/>
      <c r="UYN93" s="64"/>
      <c r="UYO93" s="64"/>
      <c r="UYP93" s="64"/>
      <c r="UYQ93" s="64"/>
      <c r="UYR93" s="64"/>
      <c r="UYS93" s="64"/>
      <c r="UYT93" s="64"/>
      <c r="UYU93" s="64"/>
      <c r="UYV93" s="64"/>
      <c r="UYW93" s="64"/>
      <c r="UYX93" s="64"/>
      <c r="UYY93" s="64"/>
      <c r="UYZ93" s="64"/>
      <c r="UZA93" s="64"/>
      <c r="UZB93" s="64"/>
      <c r="UZC93" s="64"/>
      <c r="UZD93" s="64"/>
      <c r="UZE93" s="64"/>
      <c r="UZF93" s="64"/>
      <c r="UZG93" s="64"/>
      <c r="UZH93" s="64"/>
      <c r="UZI93" s="64"/>
      <c r="UZJ93" s="64"/>
      <c r="UZK93" s="64"/>
      <c r="UZL93" s="64"/>
      <c r="UZM93" s="64"/>
      <c r="UZN93" s="64"/>
      <c r="UZO93" s="64"/>
      <c r="UZP93" s="64"/>
      <c r="UZQ93" s="64"/>
      <c r="UZR93" s="64"/>
      <c r="UZS93" s="64"/>
      <c r="UZT93" s="64"/>
      <c r="UZU93" s="64"/>
      <c r="UZV93" s="64"/>
      <c r="UZW93" s="64"/>
      <c r="UZX93" s="64"/>
      <c r="UZY93" s="64"/>
      <c r="UZZ93" s="64"/>
      <c r="VAA93" s="64"/>
      <c r="VAB93" s="64"/>
      <c r="VAC93" s="64"/>
      <c r="VAD93" s="64"/>
      <c r="VAE93" s="64"/>
      <c r="VAF93" s="64"/>
      <c r="VAG93" s="64"/>
      <c r="VAH93" s="64"/>
      <c r="VAI93" s="64"/>
      <c r="VAJ93" s="64"/>
      <c r="VAK93" s="64"/>
      <c r="VAL93" s="64"/>
      <c r="VAM93" s="64"/>
      <c r="VAN93" s="64"/>
      <c r="VAO93" s="64"/>
      <c r="VAP93" s="64"/>
      <c r="VAQ93" s="64"/>
      <c r="VAR93" s="64"/>
      <c r="VAS93" s="64"/>
      <c r="VAT93" s="64"/>
      <c r="VAU93" s="64"/>
      <c r="VAV93" s="64"/>
      <c r="VAW93" s="64"/>
      <c r="VAX93" s="64"/>
      <c r="VAY93" s="64"/>
      <c r="VAZ93" s="64"/>
      <c r="VBA93" s="64"/>
      <c r="VBB93" s="64"/>
      <c r="VBC93" s="64"/>
      <c r="VBD93" s="64"/>
      <c r="VBE93" s="64"/>
      <c r="VBF93" s="64"/>
      <c r="VBG93" s="64"/>
      <c r="VBH93" s="64"/>
      <c r="VBI93" s="64"/>
      <c r="VBJ93" s="64"/>
      <c r="VBK93" s="64"/>
      <c r="VBL93" s="64"/>
      <c r="VBM93" s="64"/>
      <c r="VBN93" s="64"/>
      <c r="VBO93" s="64"/>
      <c r="VBP93" s="64"/>
      <c r="VBQ93" s="64"/>
      <c r="VBR93" s="64"/>
      <c r="VBS93" s="64"/>
      <c r="VBT93" s="64"/>
      <c r="VBU93" s="64"/>
      <c r="VBV93" s="64"/>
      <c r="VBW93" s="64"/>
      <c r="VBX93" s="64"/>
      <c r="VBY93" s="64"/>
      <c r="VBZ93" s="64"/>
      <c r="VCA93" s="64"/>
      <c r="VCB93" s="64"/>
      <c r="VCC93" s="64"/>
      <c r="VCD93" s="64"/>
      <c r="VCE93" s="64"/>
      <c r="VCF93" s="64"/>
      <c r="VCG93" s="64"/>
      <c r="VCH93" s="64"/>
      <c r="VCI93" s="64"/>
      <c r="VCJ93" s="64"/>
      <c r="VCK93" s="64"/>
      <c r="VCL93" s="64"/>
      <c r="VCM93" s="64"/>
      <c r="VCN93" s="64"/>
      <c r="VCO93" s="64"/>
      <c r="VCP93" s="64"/>
      <c r="VCQ93" s="64"/>
      <c r="VCR93" s="64"/>
      <c r="VCS93" s="64"/>
      <c r="VCT93" s="64"/>
      <c r="VCU93" s="64"/>
      <c r="VCV93" s="64"/>
      <c r="VCW93" s="64"/>
      <c r="VCX93" s="64"/>
      <c r="VCY93" s="64"/>
      <c r="VCZ93" s="64"/>
      <c r="VDA93" s="64"/>
      <c r="VDB93" s="64"/>
      <c r="VDC93" s="64"/>
      <c r="VDD93" s="64"/>
      <c r="VDE93" s="64"/>
      <c r="VDF93" s="64"/>
      <c r="VDG93" s="64"/>
      <c r="VDH93" s="64"/>
      <c r="VDI93" s="64"/>
      <c r="VDJ93" s="64"/>
      <c r="VDK93" s="64"/>
      <c r="VDL93" s="64"/>
      <c r="VDM93" s="64"/>
      <c r="VDN93" s="64"/>
      <c r="VDO93" s="64"/>
      <c r="VDP93" s="64"/>
      <c r="VDQ93" s="64"/>
      <c r="VDR93" s="64"/>
      <c r="VDS93" s="64"/>
      <c r="VDT93" s="64"/>
      <c r="VDU93" s="64"/>
      <c r="VDV93" s="64"/>
      <c r="VDW93" s="64"/>
      <c r="VDX93" s="64"/>
      <c r="VDY93" s="64"/>
      <c r="VDZ93" s="64"/>
      <c r="VEA93" s="64"/>
      <c r="VEB93" s="64"/>
      <c r="VEC93" s="64"/>
      <c r="VED93" s="64"/>
      <c r="VEE93" s="64"/>
      <c r="VEF93" s="64"/>
      <c r="VEG93" s="64"/>
      <c r="VEH93" s="64"/>
      <c r="VEI93" s="64"/>
      <c r="VEJ93" s="64"/>
      <c r="VEK93" s="64"/>
      <c r="VEL93" s="64"/>
      <c r="VEM93" s="64"/>
      <c r="VEN93" s="64"/>
      <c r="VEO93" s="64"/>
      <c r="VEP93" s="64"/>
      <c r="VEQ93" s="64"/>
      <c r="VER93" s="64"/>
      <c r="VES93" s="64"/>
      <c r="VET93" s="64"/>
      <c r="VEU93" s="64"/>
      <c r="VEV93" s="64"/>
      <c r="VEW93" s="64"/>
      <c r="VEX93" s="64"/>
      <c r="VEY93" s="64"/>
      <c r="VEZ93" s="64"/>
      <c r="VFA93" s="64"/>
      <c r="VFB93" s="64"/>
      <c r="VFC93" s="64"/>
      <c r="VFD93" s="64"/>
      <c r="VFE93" s="64"/>
      <c r="VFF93" s="64"/>
      <c r="VFG93" s="64"/>
      <c r="VFH93" s="64"/>
      <c r="VFI93" s="64"/>
      <c r="VFJ93" s="64"/>
      <c r="VFK93" s="64"/>
      <c r="VFL93" s="64"/>
      <c r="VFM93" s="64"/>
      <c r="VFN93" s="64"/>
      <c r="VFO93" s="64"/>
      <c r="VFP93" s="64"/>
      <c r="VFQ93" s="64"/>
      <c r="VFR93" s="64"/>
      <c r="VFS93" s="64"/>
      <c r="VFT93" s="64"/>
      <c r="VFU93" s="64"/>
      <c r="VFV93" s="64"/>
      <c r="VFW93" s="64"/>
      <c r="VFX93" s="64"/>
      <c r="VFY93" s="64"/>
      <c r="VFZ93" s="64"/>
      <c r="VGA93" s="64"/>
      <c r="VGB93" s="64"/>
      <c r="VGC93" s="64"/>
      <c r="VGD93" s="64"/>
      <c r="VGE93" s="64"/>
      <c r="VGF93" s="64"/>
      <c r="VGG93" s="64"/>
      <c r="VGH93" s="64"/>
      <c r="VGI93" s="64"/>
      <c r="VGJ93" s="64"/>
      <c r="VGK93" s="64"/>
      <c r="VGL93" s="64"/>
      <c r="VGM93" s="64"/>
      <c r="VGN93" s="64"/>
      <c r="VGO93" s="64"/>
      <c r="VGP93" s="64"/>
      <c r="VGQ93" s="64"/>
      <c r="VGR93" s="64"/>
      <c r="VGS93" s="64"/>
      <c r="VGT93" s="64"/>
      <c r="VGU93" s="64"/>
      <c r="VGV93" s="64"/>
      <c r="VGW93" s="64"/>
      <c r="VGX93" s="64"/>
      <c r="VGY93" s="64"/>
      <c r="VGZ93" s="64"/>
      <c r="VHA93" s="64"/>
      <c r="VHB93" s="64"/>
      <c r="VHC93" s="64"/>
      <c r="VHD93" s="64"/>
      <c r="VHE93" s="64"/>
      <c r="VHF93" s="64"/>
      <c r="VHG93" s="64"/>
      <c r="VHH93" s="64"/>
      <c r="VHI93" s="64"/>
      <c r="VHJ93" s="64"/>
      <c r="VHK93" s="64"/>
      <c r="VHL93" s="64"/>
      <c r="VHM93" s="64"/>
      <c r="VHN93" s="64"/>
      <c r="VHO93" s="64"/>
      <c r="VHP93" s="64"/>
      <c r="VHQ93" s="64"/>
      <c r="VHR93" s="64"/>
      <c r="VHS93" s="64"/>
      <c r="VHT93" s="64"/>
      <c r="VHU93" s="64"/>
      <c r="VHV93" s="64"/>
      <c r="VHW93" s="64"/>
      <c r="VHX93" s="64"/>
      <c r="VHY93" s="64"/>
      <c r="VHZ93" s="64"/>
      <c r="VIA93" s="64"/>
      <c r="VIB93" s="64"/>
      <c r="VIC93" s="64"/>
      <c r="VID93" s="64"/>
      <c r="VIE93" s="64"/>
      <c r="VIF93" s="64"/>
      <c r="VIG93" s="64"/>
      <c r="VIH93" s="64"/>
      <c r="VII93" s="64"/>
      <c r="VIJ93" s="64"/>
      <c r="VIK93" s="64"/>
      <c r="VIL93" s="64"/>
      <c r="VIM93" s="64"/>
      <c r="VIN93" s="64"/>
      <c r="VIO93" s="64"/>
      <c r="VIP93" s="64"/>
      <c r="VIQ93" s="64"/>
      <c r="VIR93" s="64"/>
      <c r="VIS93" s="64"/>
      <c r="VIT93" s="64"/>
      <c r="VIU93" s="64"/>
      <c r="VIV93" s="64"/>
      <c r="VIW93" s="64"/>
      <c r="VIX93" s="64"/>
      <c r="VIY93" s="64"/>
      <c r="VIZ93" s="64"/>
      <c r="VJA93" s="64"/>
      <c r="VJB93" s="64"/>
      <c r="VJC93" s="64"/>
      <c r="VJD93" s="64"/>
      <c r="VJE93" s="64"/>
      <c r="VJF93" s="64"/>
      <c r="VJG93" s="64"/>
      <c r="VJH93" s="64"/>
      <c r="VJI93" s="64"/>
      <c r="VJJ93" s="64"/>
      <c r="VJK93" s="64"/>
      <c r="VJL93" s="64"/>
      <c r="VJM93" s="64"/>
      <c r="VJN93" s="64"/>
      <c r="VJO93" s="64"/>
      <c r="VJP93" s="64"/>
      <c r="VJQ93" s="64"/>
      <c r="VJR93" s="64"/>
      <c r="VJS93" s="64"/>
      <c r="VJT93" s="64"/>
      <c r="VJU93" s="64"/>
      <c r="VJV93" s="64"/>
      <c r="VJW93" s="64"/>
      <c r="VJX93" s="64"/>
      <c r="VJY93" s="64"/>
      <c r="VJZ93" s="64"/>
      <c r="VKA93" s="64"/>
      <c r="VKB93" s="64"/>
      <c r="VKC93" s="64"/>
      <c r="VKD93" s="64"/>
      <c r="VKE93" s="64"/>
      <c r="VKF93" s="64"/>
      <c r="VKG93" s="64"/>
      <c r="VKH93" s="64"/>
      <c r="VKI93" s="64"/>
      <c r="VKJ93" s="64"/>
      <c r="VKK93" s="64"/>
      <c r="VKL93" s="64"/>
      <c r="VKM93" s="64"/>
      <c r="VKN93" s="64"/>
      <c r="VKO93" s="64"/>
      <c r="VKP93" s="64"/>
      <c r="VKQ93" s="64"/>
      <c r="VKR93" s="64"/>
      <c r="VKS93" s="64"/>
      <c r="VKT93" s="64"/>
      <c r="VKU93" s="64"/>
      <c r="VKV93" s="64"/>
      <c r="VKW93" s="64"/>
      <c r="VKX93" s="64"/>
      <c r="VKY93" s="64"/>
      <c r="VKZ93" s="64"/>
      <c r="VLA93" s="64"/>
      <c r="VLB93" s="64"/>
      <c r="VLC93" s="64"/>
      <c r="VLD93" s="64"/>
      <c r="VLE93" s="64"/>
      <c r="VLF93" s="64"/>
      <c r="VLG93" s="64"/>
      <c r="VLH93" s="64"/>
      <c r="VLI93" s="64"/>
      <c r="VLJ93" s="64"/>
      <c r="VLK93" s="64"/>
      <c r="VLL93" s="64"/>
      <c r="VLM93" s="64"/>
      <c r="VLN93" s="64"/>
      <c r="VLO93" s="64"/>
      <c r="VLP93" s="64"/>
      <c r="VLQ93" s="64"/>
      <c r="VLR93" s="64"/>
      <c r="VLS93" s="64"/>
      <c r="VLT93" s="64"/>
      <c r="VLU93" s="64"/>
      <c r="VLV93" s="64"/>
      <c r="VLW93" s="64"/>
      <c r="VLX93" s="64"/>
      <c r="VLY93" s="64"/>
      <c r="VLZ93" s="64"/>
      <c r="VMA93" s="64"/>
      <c r="VMB93" s="64"/>
      <c r="VMC93" s="64"/>
      <c r="VMD93" s="64"/>
      <c r="VME93" s="64"/>
      <c r="VMF93" s="64"/>
      <c r="VMG93" s="64"/>
      <c r="VMH93" s="64"/>
      <c r="VMI93" s="64"/>
      <c r="VMJ93" s="64"/>
      <c r="VMK93" s="64"/>
      <c r="VML93" s="64"/>
      <c r="VMM93" s="64"/>
      <c r="VMN93" s="64"/>
      <c r="VMO93" s="64"/>
      <c r="VMP93" s="64"/>
      <c r="VMQ93" s="64"/>
      <c r="VMR93" s="64"/>
      <c r="VMS93" s="64"/>
      <c r="VMT93" s="64"/>
      <c r="VMU93" s="64"/>
      <c r="VMV93" s="64"/>
      <c r="VMW93" s="64"/>
      <c r="VMX93" s="64"/>
      <c r="VMY93" s="64"/>
      <c r="VMZ93" s="64"/>
      <c r="VNA93" s="64"/>
      <c r="VNB93" s="64"/>
      <c r="VNC93" s="64"/>
      <c r="VND93" s="64"/>
      <c r="VNE93" s="64"/>
      <c r="VNF93" s="64"/>
      <c r="VNG93" s="64"/>
      <c r="VNH93" s="64"/>
      <c r="VNI93" s="64"/>
      <c r="VNJ93" s="64"/>
      <c r="VNK93" s="64"/>
      <c r="VNL93" s="64"/>
      <c r="VNM93" s="64"/>
      <c r="VNN93" s="64"/>
      <c r="VNO93" s="64"/>
      <c r="VNP93" s="64"/>
      <c r="VNQ93" s="64"/>
      <c r="VNR93" s="64"/>
      <c r="VNS93" s="64"/>
      <c r="VNT93" s="64"/>
      <c r="VNU93" s="64"/>
      <c r="VNV93" s="64"/>
      <c r="VNW93" s="64"/>
      <c r="VNX93" s="64"/>
      <c r="VNY93" s="64"/>
      <c r="VNZ93" s="64"/>
      <c r="VOA93" s="64"/>
      <c r="VOB93" s="64"/>
      <c r="VOC93" s="64"/>
      <c r="VOD93" s="64"/>
      <c r="VOE93" s="64"/>
      <c r="VOF93" s="64"/>
      <c r="VOG93" s="64"/>
      <c r="VOH93" s="64"/>
      <c r="VOI93" s="64"/>
      <c r="VOJ93" s="64"/>
      <c r="VOK93" s="64"/>
      <c r="VOL93" s="64"/>
      <c r="VOM93" s="64"/>
      <c r="VON93" s="64"/>
      <c r="VOO93" s="64"/>
      <c r="VOP93" s="64"/>
      <c r="VOQ93" s="64"/>
      <c r="VOR93" s="64"/>
      <c r="VOS93" s="64"/>
      <c r="VOT93" s="64"/>
      <c r="VOU93" s="64"/>
      <c r="VOV93" s="64"/>
      <c r="VOW93" s="64"/>
      <c r="VOX93" s="64"/>
      <c r="VOY93" s="64"/>
      <c r="VOZ93" s="64"/>
      <c r="VPA93" s="64"/>
      <c r="VPB93" s="64"/>
      <c r="VPC93" s="64"/>
      <c r="VPD93" s="64"/>
      <c r="VPE93" s="64"/>
      <c r="VPF93" s="64"/>
      <c r="VPG93" s="64"/>
      <c r="VPH93" s="64"/>
      <c r="VPI93" s="64"/>
      <c r="VPJ93" s="64"/>
      <c r="VPK93" s="64"/>
      <c r="VPL93" s="64"/>
      <c r="VPM93" s="64"/>
      <c r="VPN93" s="64"/>
      <c r="VPO93" s="64"/>
      <c r="VPP93" s="64"/>
      <c r="VPQ93" s="64"/>
      <c r="VPR93" s="64"/>
      <c r="VPS93" s="64"/>
      <c r="VPT93" s="64"/>
      <c r="VPU93" s="64"/>
      <c r="VPV93" s="64"/>
      <c r="VPW93" s="64"/>
      <c r="VPX93" s="64"/>
      <c r="VPY93" s="64"/>
      <c r="VPZ93" s="64"/>
      <c r="VQA93" s="64"/>
      <c r="VQB93" s="64"/>
      <c r="VQC93" s="64"/>
      <c r="VQD93" s="64"/>
      <c r="VQE93" s="64"/>
      <c r="VQF93" s="64"/>
      <c r="VQG93" s="64"/>
      <c r="VQH93" s="64"/>
      <c r="VQI93" s="64"/>
      <c r="VQJ93" s="64"/>
      <c r="VQK93" s="64"/>
      <c r="VQL93" s="64"/>
      <c r="VQM93" s="64"/>
      <c r="VQN93" s="64"/>
      <c r="VQO93" s="64"/>
      <c r="VQP93" s="64"/>
      <c r="VQQ93" s="64"/>
      <c r="VQR93" s="64"/>
      <c r="VQS93" s="64"/>
      <c r="VQT93" s="64"/>
      <c r="VQU93" s="64"/>
      <c r="VQV93" s="64"/>
      <c r="VQW93" s="64"/>
      <c r="VQX93" s="64"/>
      <c r="VQY93" s="64"/>
      <c r="VQZ93" s="64"/>
      <c r="VRA93" s="64"/>
      <c r="VRB93" s="64"/>
      <c r="VRC93" s="64"/>
      <c r="VRD93" s="64"/>
      <c r="VRE93" s="64"/>
      <c r="VRF93" s="64"/>
      <c r="VRG93" s="64"/>
      <c r="VRH93" s="64"/>
      <c r="VRI93" s="64"/>
      <c r="VRJ93" s="64"/>
      <c r="VRK93" s="64"/>
      <c r="VRL93" s="64"/>
      <c r="VRM93" s="64"/>
      <c r="VRN93" s="64"/>
      <c r="VRO93" s="64"/>
      <c r="VRP93" s="64"/>
      <c r="VRQ93" s="64"/>
      <c r="VRR93" s="64"/>
      <c r="VRS93" s="64"/>
      <c r="VRT93" s="64"/>
      <c r="VRU93" s="64"/>
      <c r="VRV93" s="64"/>
      <c r="VRW93" s="64"/>
      <c r="VRX93" s="64"/>
      <c r="VRY93" s="64"/>
      <c r="VRZ93" s="64"/>
      <c r="VSA93" s="64"/>
      <c r="VSB93" s="64"/>
      <c r="VSC93" s="64"/>
      <c r="VSD93" s="64"/>
      <c r="VSE93" s="64"/>
      <c r="VSF93" s="64"/>
      <c r="VSG93" s="64"/>
      <c r="VSH93" s="64"/>
      <c r="VSI93" s="64"/>
      <c r="VSJ93" s="64"/>
      <c r="VSK93" s="64"/>
      <c r="VSL93" s="64"/>
      <c r="VSM93" s="64"/>
      <c r="VSN93" s="64"/>
      <c r="VSO93" s="64"/>
      <c r="VSP93" s="64"/>
      <c r="VSQ93" s="64"/>
      <c r="VSR93" s="64"/>
      <c r="VSS93" s="64"/>
      <c r="VST93" s="64"/>
      <c r="VSU93" s="64"/>
      <c r="VSV93" s="64"/>
      <c r="VSW93" s="64"/>
      <c r="VSX93" s="64"/>
      <c r="VSY93" s="64"/>
      <c r="VSZ93" s="64"/>
      <c r="VTA93" s="64"/>
      <c r="VTB93" s="64"/>
      <c r="VTC93" s="64"/>
      <c r="VTD93" s="64"/>
      <c r="VTE93" s="64"/>
      <c r="VTF93" s="64"/>
      <c r="VTG93" s="64"/>
      <c r="VTH93" s="64"/>
      <c r="VTI93" s="64"/>
      <c r="VTJ93" s="64"/>
      <c r="VTK93" s="64"/>
      <c r="VTL93" s="64"/>
      <c r="VTM93" s="64"/>
      <c r="VTN93" s="64"/>
      <c r="VTO93" s="64"/>
      <c r="VTP93" s="64"/>
      <c r="VTQ93" s="64"/>
      <c r="VTR93" s="64"/>
      <c r="VTS93" s="64"/>
      <c r="VTT93" s="64"/>
      <c r="VTU93" s="64"/>
      <c r="VTV93" s="64"/>
      <c r="VTW93" s="64"/>
      <c r="VTX93" s="64"/>
      <c r="VTY93" s="64"/>
      <c r="VTZ93" s="64"/>
      <c r="VUA93" s="64"/>
      <c r="VUB93" s="64"/>
      <c r="VUC93" s="64"/>
      <c r="VUD93" s="64"/>
      <c r="VUE93" s="64"/>
      <c r="VUF93" s="64"/>
      <c r="VUG93" s="64"/>
      <c r="VUH93" s="64"/>
      <c r="VUI93" s="64"/>
      <c r="VUJ93" s="64"/>
      <c r="VUK93" s="64"/>
      <c r="VUL93" s="64"/>
      <c r="VUM93" s="64"/>
      <c r="VUN93" s="64"/>
      <c r="VUO93" s="64"/>
      <c r="VUP93" s="64"/>
      <c r="VUQ93" s="64"/>
      <c r="VUR93" s="64"/>
      <c r="VUS93" s="64"/>
      <c r="VUT93" s="64"/>
      <c r="VUU93" s="64"/>
      <c r="VUV93" s="64"/>
      <c r="VUW93" s="64"/>
      <c r="VUX93" s="64"/>
      <c r="VUY93" s="64"/>
      <c r="VUZ93" s="64"/>
      <c r="VVA93" s="64"/>
      <c r="VVB93" s="64"/>
      <c r="VVC93" s="64"/>
      <c r="VVD93" s="64"/>
      <c r="VVE93" s="64"/>
      <c r="VVF93" s="64"/>
      <c r="VVG93" s="64"/>
      <c r="VVH93" s="64"/>
      <c r="VVI93" s="64"/>
      <c r="VVJ93" s="64"/>
      <c r="VVK93" s="64"/>
      <c r="VVL93" s="64"/>
      <c r="VVM93" s="64"/>
      <c r="VVN93" s="64"/>
      <c r="VVO93" s="64"/>
      <c r="VVP93" s="64"/>
      <c r="VVQ93" s="64"/>
      <c r="VVR93" s="64"/>
      <c r="VVS93" s="64"/>
      <c r="VVT93" s="64"/>
      <c r="VVU93" s="64"/>
      <c r="VVV93" s="64"/>
      <c r="VVW93" s="64"/>
      <c r="VVX93" s="64"/>
      <c r="VVY93" s="64"/>
      <c r="VVZ93" s="64"/>
      <c r="VWA93" s="64"/>
      <c r="VWB93" s="64"/>
      <c r="VWC93" s="64"/>
      <c r="VWD93" s="64"/>
      <c r="VWE93" s="64"/>
      <c r="VWF93" s="64"/>
      <c r="VWG93" s="64"/>
      <c r="VWH93" s="64"/>
      <c r="VWI93" s="64"/>
      <c r="VWJ93" s="64"/>
      <c r="VWK93" s="64"/>
      <c r="VWL93" s="64"/>
      <c r="VWM93" s="64"/>
      <c r="VWN93" s="64"/>
      <c r="VWO93" s="64"/>
      <c r="VWP93" s="64"/>
      <c r="VWQ93" s="64"/>
      <c r="VWR93" s="64"/>
      <c r="VWS93" s="64"/>
      <c r="VWT93" s="64"/>
      <c r="VWU93" s="64"/>
      <c r="VWV93" s="64"/>
      <c r="VWW93" s="64"/>
      <c r="VWX93" s="64"/>
      <c r="VWY93" s="64"/>
      <c r="VWZ93" s="64"/>
      <c r="VXA93" s="64"/>
      <c r="VXB93" s="64"/>
      <c r="VXC93" s="64"/>
      <c r="VXD93" s="64"/>
      <c r="VXE93" s="64"/>
      <c r="VXF93" s="64"/>
      <c r="VXG93" s="64"/>
      <c r="VXH93" s="64"/>
      <c r="VXI93" s="64"/>
      <c r="VXJ93" s="64"/>
      <c r="VXK93" s="64"/>
      <c r="VXL93" s="64"/>
      <c r="VXM93" s="64"/>
      <c r="VXN93" s="64"/>
      <c r="VXO93" s="64"/>
      <c r="VXP93" s="64"/>
      <c r="VXQ93" s="64"/>
      <c r="VXR93" s="64"/>
      <c r="VXS93" s="64"/>
      <c r="VXT93" s="64"/>
      <c r="VXU93" s="64"/>
      <c r="VXV93" s="64"/>
      <c r="VXW93" s="64"/>
      <c r="VXX93" s="64"/>
      <c r="VXY93" s="64"/>
      <c r="VXZ93" s="64"/>
      <c r="VYA93" s="64"/>
      <c r="VYB93" s="64"/>
      <c r="VYC93" s="64"/>
      <c r="VYD93" s="64"/>
      <c r="VYE93" s="64"/>
      <c r="VYF93" s="64"/>
      <c r="VYG93" s="64"/>
      <c r="VYH93" s="64"/>
      <c r="VYI93" s="64"/>
      <c r="VYJ93" s="64"/>
      <c r="VYK93" s="64"/>
      <c r="VYL93" s="64"/>
      <c r="VYM93" s="64"/>
      <c r="VYN93" s="64"/>
      <c r="VYO93" s="64"/>
      <c r="VYP93" s="64"/>
      <c r="VYQ93" s="64"/>
      <c r="VYR93" s="64"/>
      <c r="VYS93" s="64"/>
      <c r="VYT93" s="64"/>
      <c r="VYU93" s="64"/>
      <c r="VYV93" s="64"/>
      <c r="VYW93" s="64"/>
      <c r="VYX93" s="64"/>
      <c r="VYY93" s="64"/>
      <c r="VYZ93" s="64"/>
      <c r="VZA93" s="64"/>
      <c r="VZB93" s="64"/>
      <c r="VZC93" s="64"/>
      <c r="VZD93" s="64"/>
      <c r="VZE93" s="64"/>
      <c r="VZF93" s="64"/>
      <c r="VZG93" s="64"/>
      <c r="VZH93" s="64"/>
      <c r="VZI93" s="64"/>
      <c r="VZJ93" s="64"/>
      <c r="VZK93" s="64"/>
      <c r="VZL93" s="64"/>
      <c r="VZM93" s="64"/>
      <c r="VZN93" s="64"/>
      <c r="VZO93" s="64"/>
      <c r="VZP93" s="64"/>
      <c r="VZQ93" s="64"/>
      <c r="VZR93" s="64"/>
      <c r="VZS93" s="64"/>
      <c r="VZT93" s="64"/>
      <c r="VZU93" s="64"/>
      <c r="VZV93" s="64"/>
      <c r="VZW93" s="64"/>
      <c r="VZX93" s="64"/>
      <c r="VZY93" s="64"/>
      <c r="VZZ93" s="64"/>
      <c r="WAA93" s="64"/>
      <c r="WAB93" s="64"/>
      <c r="WAC93" s="64"/>
      <c r="WAD93" s="64"/>
      <c r="WAE93" s="64"/>
      <c r="WAF93" s="64"/>
      <c r="WAG93" s="64"/>
      <c r="WAH93" s="64"/>
      <c r="WAI93" s="64"/>
      <c r="WAJ93" s="64"/>
      <c r="WAK93" s="64"/>
      <c r="WAL93" s="64"/>
      <c r="WAM93" s="64"/>
      <c r="WAN93" s="64"/>
      <c r="WAO93" s="64"/>
      <c r="WAP93" s="64"/>
      <c r="WAQ93" s="64"/>
      <c r="WAR93" s="64"/>
      <c r="WAS93" s="64"/>
      <c r="WAT93" s="64"/>
      <c r="WAU93" s="64"/>
      <c r="WAV93" s="64"/>
      <c r="WAW93" s="64"/>
      <c r="WAX93" s="64"/>
      <c r="WAY93" s="64"/>
      <c r="WAZ93" s="64"/>
      <c r="WBA93" s="64"/>
      <c r="WBB93" s="64"/>
      <c r="WBC93" s="64"/>
      <c r="WBD93" s="64"/>
      <c r="WBE93" s="64"/>
      <c r="WBF93" s="64"/>
      <c r="WBG93" s="64"/>
      <c r="WBH93" s="64"/>
      <c r="WBI93" s="64"/>
      <c r="WBJ93" s="64"/>
      <c r="WBK93" s="64"/>
      <c r="WBL93" s="64"/>
      <c r="WBM93" s="64"/>
      <c r="WBN93" s="64"/>
      <c r="WBO93" s="64"/>
      <c r="WBP93" s="64"/>
      <c r="WBQ93" s="64"/>
      <c r="WBR93" s="64"/>
      <c r="WBS93" s="64"/>
      <c r="WBT93" s="64"/>
      <c r="WBU93" s="64"/>
      <c r="WBV93" s="64"/>
      <c r="WBW93" s="64"/>
      <c r="WBX93" s="64"/>
      <c r="WBY93" s="64"/>
      <c r="WBZ93" s="64"/>
      <c r="WCA93" s="64"/>
      <c r="WCB93" s="64"/>
      <c r="WCC93" s="64"/>
      <c r="WCD93" s="64"/>
      <c r="WCE93" s="64"/>
      <c r="WCF93" s="64"/>
      <c r="WCG93" s="64"/>
      <c r="WCH93" s="64"/>
      <c r="WCI93" s="64"/>
      <c r="WCJ93" s="64"/>
      <c r="WCK93" s="64"/>
      <c r="WCL93" s="64"/>
      <c r="WCM93" s="64"/>
      <c r="WCN93" s="64"/>
      <c r="WCO93" s="64"/>
      <c r="WCP93" s="64"/>
      <c r="WCQ93" s="64"/>
      <c r="WCR93" s="64"/>
      <c r="WCS93" s="64"/>
      <c r="WCT93" s="64"/>
      <c r="WCU93" s="64"/>
      <c r="WCV93" s="64"/>
      <c r="WCW93" s="64"/>
      <c r="WCX93" s="64"/>
      <c r="WCY93" s="64"/>
      <c r="WCZ93" s="64"/>
      <c r="WDA93" s="64"/>
      <c r="WDB93" s="64"/>
      <c r="WDC93" s="64"/>
      <c r="WDD93" s="64"/>
      <c r="WDE93" s="64"/>
      <c r="WDF93" s="64"/>
      <c r="WDG93" s="64"/>
      <c r="WDH93" s="64"/>
      <c r="WDI93" s="64"/>
      <c r="WDJ93" s="64"/>
      <c r="WDK93" s="64"/>
      <c r="WDL93" s="64"/>
      <c r="WDM93" s="64"/>
      <c r="WDN93" s="64"/>
      <c r="WDO93" s="64"/>
      <c r="WDP93" s="64"/>
      <c r="WDQ93" s="64"/>
      <c r="WDR93" s="64"/>
      <c r="WDS93" s="64"/>
      <c r="WDT93" s="64"/>
      <c r="WDU93" s="64"/>
      <c r="WDV93" s="64"/>
      <c r="WDW93" s="64"/>
      <c r="WDX93" s="64"/>
      <c r="WDY93" s="64"/>
      <c r="WDZ93" s="64"/>
      <c r="WEA93" s="64"/>
      <c r="WEB93" s="64"/>
      <c r="WEC93" s="64"/>
      <c r="WED93" s="64"/>
      <c r="WEE93" s="64"/>
      <c r="WEF93" s="64"/>
      <c r="WEG93" s="64"/>
      <c r="WEH93" s="64"/>
      <c r="WEI93" s="64"/>
      <c r="WEJ93" s="64"/>
      <c r="WEK93" s="64"/>
      <c r="WEL93" s="64"/>
      <c r="WEM93" s="64"/>
      <c r="WEN93" s="64"/>
      <c r="WEO93" s="64"/>
      <c r="WEP93" s="64"/>
      <c r="WEQ93" s="64"/>
      <c r="WER93" s="64"/>
      <c r="WES93" s="64"/>
      <c r="WET93" s="64"/>
      <c r="WEU93" s="64"/>
      <c r="WEV93" s="64"/>
      <c r="WEW93" s="64"/>
      <c r="WEX93" s="64"/>
      <c r="WEY93" s="64"/>
      <c r="WEZ93" s="64"/>
      <c r="WFA93" s="64"/>
      <c r="WFB93" s="64"/>
      <c r="WFC93" s="64"/>
      <c r="WFD93" s="64"/>
      <c r="WFE93" s="64"/>
      <c r="WFF93" s="64"/>
      <c r="WFG93" s="64"/>
      <c r="WFH93" s="64"/>
      <c r="WFI93" s="64"/>
      <c r="WFJ93" s="64"/>
      <c r="WFK93" s="64"/>
      <c r="WFL93" s="64"/>
      <c r="WFM93" s="64"/>
      <c r="WFN93" s="64"/>
      <c r="WFO93" s="64"/>
      <c r="WFP93" s="64"/>
      <c r="WFQ93" s="64"/>
      <c r="WFR93" s="64"/>
      <c r="WFS93" s="64"/>
      <c r="WFT93" s="64"/>
      <c r="WFU93" s="64"/>
      <c r="WFV93" s="64"/>
      <c r="WFW93" s="64"/>
      <c r="WFX93" s="64"/>
      <c r="WFY93" s="64"/>
      <c r="WFZ93" s="64"/>
      <c r="WGA93" s="64"/>
      <c r="WGB93" s="64"/>
      <c r="WGC93" s="64"/>
      <c r="WGD93" s="64"/>
      <c r="WGE93" s="64"/>
      <c r="WGF93" s="64"/>
      <c r="WGG93" s="64"/>
      <c r="WGH93" s="64"/>
      <c r="WGI93" s="64"/>
      <c r="WGJ93" s="64"/>
      <c r="WGK93" s="64"/>
      <c r="WGL93" s="64"/>
      <c r="WGM93" s="64"/>
      <c r="WGN93" s="64"/>
      <c r="WGO93" s="64"/>
      <c r="WGP93" s="64"/>
      <c r="WGQ93" s="64"/>
      <c r="WGR93" s="64"/>
      <c r="WGS93" s="64"/>
      <c r="WGT93" s="64"/>
      <c r="WGU93" s="64"/>
      <c r="WGV93" s="64"/>
      <c r="WGW93" s="64"/>
      <c r="WGX93" s="64"/>
      <c r="WGY93" s="64"/>
      <c r="WGZ93" s="64"/>
      <c r="WHA93" s="64"/>
      <c r="WHB93" s="64"/>
      <c r="WHC93" s="64"/>
      <c r="WHD93" s="64"/>
      <c r="WHE93" s="64"/>
      <c r="WHF93" s="64"/>
      <c r="WHG93" s="64"/>
      <c r="WHH93" s="64"/>
      <c r="WHI93" s="64"/>
      <c r="WHJ93" s="64"/>
      <c r="WHK93" s="64"/>
      <c r="WHL93" s="64"/>
      <c r="WHM93" s="64"/>
      <c r="WHN93" s="64"/>
      <c r="WHO93" s="64"/>
      <c r="WHP93" s="64"/>
      <c r="WHQ93" s="64"/>
      <c r="WHR93" s="64"/>
      <c r="WHS93" s="64"/>
      <c r="WHT93" s="64"/>
      <c r="WHU93" s="64"/>
      <c r="WHV93" s="64"/>
      <c r="WHW93" s="64"/>
      <c r="WHX93" s="64"/>
      <c r="WHY93" s="64"/>
      <c r="WHZ93" s="64"/>
      <c r="WIA93" s="64"/>
      <c r="WIB93" s="64"/>
      <c r="WIC93" s="64"/>
      <c r="WID93" s="64"/>
      <c r="WIE93" s="64"/>
      <c r="WIF93" s="64"/>
      <c r="WIG93" s="64"/>
      <c r="WIH93" s="64"/>
      <c r="WII93" s="64"/>
      <c r="WIJ93" s="64"/>
      <c r="WIK93" s="64"/>
      <c r="WIL93" s="64"/>
      <c r="WIM93" s="64"/>
      <c r="WIN93" s="64"/>
      <c r="WIO93" s="64"/>
      <c r="WIP93" s="64"/>
      <c r="WIQ93" s="64"/>
      <c r="WIR93" s="64"/>
      <c r="WIS93" s="64"/>
      <c r="WIT93" s="64"/>
      <c r="WIU93" s="64"/>
      <c r="WIV93" s="64"/>
      <c r="WIW93" s="64"/>
      <c r="WIX93" s="64"/>
      <c r="WIY93" s="64"/>
      <c r="WIZ93" s="64"/>
      <c r="WJA93" s="64"/>
      <c r="WJB93" s="64"/>
      <c r="WJC93" s="64"/>
      <c r="WJD93" s="64"/>
      <c r="WJE93" s="64"/>
      <c r="WJF93" s="64"/>
      <c r="WJG93" s="64"/>
      <c r="WJH93" s="64"/>
      <c r="WJI93" s="64"/>
      <c r="WJJ93" s="64"/>
      <c r="WJK93" s="64"/>
      <c r="WJL93" s="64"/>
      <c r="WJM93" s="64"/>
      <c r="WJN93" s="64"/>
      <c r="WJO93" s="64"/>
      <c r="WJP93" s="64"/>
      <c r="WJQ93" s="64"/>
      <c r="WJR93" s="64"/>
      <c r="WJS93" s="64"/>
      <c r="WJT93" s="64"/>
      <c r="WJU93" s="64"/>
      <c r="WJV93" s="64"/>
      <c r="WJW93" s="64"/>
      <c r="WJX93" s="64"/>
      <c r="WJY93" s="64"/>
      <c r="WJZ93" s="64"/>
      <c r="WKA93" s="64"/>
      <c r="WKB93" s="64"/>
      <c r="WKC93" s="64"/>
      <c r="WKD93" s="64"/>
      <c r="WKE93" s="64"/>
      <c r="WKF93" s="64"/>
      <c r="WKG93" s="64"/>
      <c r="WKH93" s="64"/>
      <c r="WKI93" s="64"/>
      <c r="WKJ93" s="64"/>
      <c r="WKK93" s="64"/>
      <c r="WKL93" s="64"/>
      <c r="WKM93" s="64"/>
      <c r="WKN93" s="64"/>
      <c r="WKO93" s="64"/>
      <c r="WKP93" s="64"/>
      <c r="WKQ93" s="64"/>
      <c r="WKR93" s="64"/>
      <c r="WKS93" s="64"/>
      <c r="WKT93" s="64"/>
      <c r="WKU93" s="64"/>
      <c r="WKV93" s="64"/>
      <c r="WKW93" s="64"/>
      <c r="WKX93" s="64"/>
      <c r="WKY93" s="64"/>
      <c r="WKZ93" s="64"/>
      <c r="WLA93" s="64"/>
      <c r="WLB93" s="64"/>
      <c r="WLC93" s="64"/>
      <c r="WLD93" s="64"/>
      <c r="WLE93" s="64"/>
      <c r="WLF93" s="64"/>
      <c r="WLG93" s="64"/>
      <c r="WLH93" s="64"/>
      <c r="WLI93" s="64"/>
      <c r="WLJ93" s="64"/>
      <c r="WLK93" s="64"/>
      <c r="WLL93" s="64"/>
      <c r="WLM93" s="64"/>
      <c r="WLN93" s="64"/>
      <c r="WLO93" s="64"/>
      <c r="WLP93" s="64"/>
      <c r="WLQ93" s="64"/>
      <c r="WLR93" s="64"/>
      <c r="WLS93" s="64"/>
      <c r="WLT93" s="64"/>
      <c r="WLU93" s="64"/>
      <c r="WLV93" s="64"/>
      <c r="WLW93" s="64"/>
      <c r="WLX93" s="64"/>
      <c r="WLY93" s="64"/>
      <c r="WLZ93" s="64"/>
      <c r="WMA93" s="64"/>
      <c r="WMB93" s="64"/>
      <c r="WMC93" s="64"/>
      <c r="WMD93" s="64"/>
      <c r="WME93" s="64"/>
      <c r="WMF93" s="64"/>
      <c r="WMG93" s="64"/>
      <c r="WMH93" s="64"/>
      <c r="WMI93" s="64"/>
      <c r="WMJ93" s="64"/>
      <c r="WMK93" s="64"/>
      <c r="WML93" s="64"/>
      <c r="WMM93" s="64"/>
      <c r="WMN93" s="64"/>
      <c r="WMO93" s="64"/>
      <c r="WMP93" s="64"/>
      <c r="WMQ93" s="64"/>
      <c r="WMR93" s="64"/>
      <c r="WMS93" s="64"/>
      <c r="WMT93" s="64"/>
      <c r="WMU93" s="64"/>
      <c r="WMV93" s="64"/>
      <c r="WMW93" s="64"/>
      <c r="WMX93" s="64"/>
      <c r="WMY93" s="64"/>
      <c r="WMZ93" s="64"/>
      <c r="WNA93" s="64"/>
      <c r="WNB93" s="64"/>
      <c r="WNC93" s="64"/>
      <c r="WND93" s="64"/>
      <c r="WNE93" s="64"/>
      <c r="WNF93" s="64"/>
      <c r="WNG93" s="64"/>
      <c r="WNH93" s="64"/>
      <c r="WNI93" s="64"/>
      <c r="WNJ93" s="64"/>
      <c r="WNK93" s="64"/>
      <c r="WNL93" s="64"/>
      <c r="WNM93" s="64"/>
      <c r="WNN93" s="64"/>
      <c r="WNO93" s="64"/>
      <c r="WNP93" s="64"/>
      <c r="WNQ93" s="64"/>
      <c r="WNR93" s="64"/>
      <c r="WNS93" s="64"/>
      <c r="WNT93" s="64"/>
      <c r="WNU93" s="64"/>
      <c r="WNV93" s="64"/>
      <c r="WNW93" s="64"/>
      <c r="WNX93" s="64"/>
      <c r="WNY93" s="64"/>
      <c r="WNZ93" s="64"/>
      <c r="WOA93" s="64"/>
      <c r="WOB93" s="64"/>
      <c r="WOC93" s="64"/>
      <c r="WOD93" s="64"/>
      <c r="WOE93" s="64"/>
      <c r="WOF93" s="64"/>
      <c r="WOG93" s="64"/>
      <c r="WOH93" s="64"/>
      <c r="WOI93" s="64"/>
      <c r="WOJ93" s="64"/>
      <c r="WOK93" s="64"/>
      <c r="WOL93" s="64"/>
      <c r="WOM93" s="64"/>
      <c r="WON93" s="64"/>
      <c r="WOO93" s="64"/>
      <c r="WOP93" s="64"/>
      <c r="WOQ93" s="64"/>
      <c r="WOR93" s="64"/>
      <c r="WOS93" s="64"/>
      <c r="WOT93" s="64"/>
      <c r="WOU93" s="64"/>
      <c r="WOV93" s="64"/>
      <c r="WOW93" s="64"/>
      <c r="WOX93" s="64"/>
      <c r="WOY93" s="64"/>
      <c r="WOZ93" s="64"/>
      <c r="WPA93" s="64"/>
      <c r="WPB93" s="64"/>
      <c r="WPC93" s="64"/>
      <c r="WPD93" s="64"/>
      <c r="WPE93" s="64"/>
      <c r="WPF93" s="64"/>
      <c r="WPG93" s="64"/>
      <c r="WPH93" s="64"/>
      <c r="WPI93" s="64"/>
      <c r="WPJ93" s="64"/>
      <c r="WPK93" s="64"/>
      <c r="WPL93" s="64"/>
      <c r="WPM93" s="64"/>
      <c r="WPN93" s="64"/>
      <c r="WPO93" s="64"/>
      <c r="WPP93" s="64"/>
      <c r="WPQ93" s="64"/>
      <c r="WPR93" s="64"/>
      <c r="WPS93" s="64"/>
      <c r="WPT93" s="64"/>
      <c r="WPU93" s="64"/>
      <c r="WPV93" s="64"/>
      <c r="WPW93" s="64"/>
      <c r="WPX93" s="64"/>
      <c r="WPY93" s="64"/>
      <c r="WPZ93" s="64"/>
      <c r="WQA93" s="64"/>
      <c r="WQB93" s="64"/>
      <c r="WQC93" s="64"/>
      <c r="WQD93" s="64"/>
      <c r="WQE93" s="64"/>
      <c r="WQF93" s="64"/>
      <c r="WQG93" s="64"/>
      <c r="WQH93" s="64"/>
      <c r="WQI93" s="64"/>
      <c r="WQJ93" s="64"/>
      <c r="WQK93" s="64"/>
      <c r="WQL93" s="64"/>
      <c r="WQM93" s="64"/>
      <c r="WQN93" s="64"/>
      <c r="WQO93" s="64"/>
      <c r="WQP93" s="64"/>
      <c r="WQQ93" s="64"/>
      <c r="WQR93" s="64"/>
      <c r="WQS93" s="64"/>
      <c r="WQT93" s="64"/>
      <c r="WQU93" s="64"/>
      <c r="WQV93" s="64"/>
      <c r="WQW93" s="64"/>
      <c r="WQX93" s="64"/>
      <c r="WQY93" s="64"/>
      <c r="WQZ93" s="64"/>
      <c r="WRA93" s="64"/>
      <c r="WRB93" s="64"/>
      <c r="WRC93" s="64"/>
      <c r="WRD93" s="64"/>
      <c r="WRE93" s="64"/>
      <c r="WRF93" s="64"/>
      <c r="WRG93" s="64"/>
      <c r="WRH93" s="64"/>
      <c r="WRI93" s="64"/>
      <c r="WRJ93" s="64"/>
      <c r="WRK93" s="64"/>
      <c r="WRL93" s="64"/>
      <c r="WRM93" s="64"/>
      <c r="WRN93" s="64"/>
      <c r="WRO93" s="64"/>
      <c r="WRP93" s="64"/>
      <c r="WRQ93" s="64"/>
      <c r="WRR93" s="64"/>
      <c r="WRS93" s="64"/>
      <c r="WRT93" s="64"/>
      <c r="WRU93" s="64"/>
      <c r="WRV93" s="64"/>
      <c r="WRW93" s="64"/>
      <c r="WRX93" s="64"/>
      <c r="WRY93" s="64"/>
      <c r="WRZ93" s="64"/>
      <c r="WSA93" s="64"/>
      <c r="WSB93" s="64"/>
      <c r="WSC93" s="64"/>
      <c r="WSD93" s="64"/>
      <c r="WSE93" s="64"/>
      <c r="WSF93" s="64"/>
      <c r="WSG93" s="64"/>
      <c r="WSH93" s="64"/>
      <c r="WSI93" s="64"/>
      <c r="WSJ93" s="64"/>
      <c r="WSK93" s="64"/>
      <c r="WSL93" s="64"/>
      <c r="WSM93" s="64"/>
      <c r="WSN93" s="64"/>
      <c r="WSO93" s="64"/>
      <c r="WSP93" s="64"/>
      <c r="WSQ93" s="64"/>
      <c r="WSR93" s="64"/>
      <c r="WSS93" s="64"/>
      <c r="WST93" s="64"/>
      <c r="WSU93" s="64"/>
      <c r="WSV93" s="64"/>
      <c r="WSW93" s="64"/>
      <c r="WSX93" s="64"/>
      <c r="WSY93" s="64"/>
      <c r="WSZ93" s="64"/>
      <c r="WTA93" s="64"/>
      <c r="WTB93" s="64"/>
      <c r="WTC93" s="64"/>
      <c r="WTD93" s="64"/>
      <c r="WTE93" s="64"/>
      <c r="WTF93" s="64"/>
      <c r="WTG93" s="64"/>
      <c r="WTH93" s="64"/>
      <c r="WTI93" s="64"/>
      <c r="WTJ93" s="64"/>
      <c r="WTK93" s="64"/>
      <c r="WTL93" s="64"/>
      <c r="WTM93" s="64"/>
      <c r="WTN93" s="64"/>
      <c r="WTO93" s="64"/>
      <c r="WTP93" s="64"/>
      <c r="WTQ93" s="64"/>
      <c r="WTR93" s="64"/>
      <c r="WTS93" s="64"/>
      <c r="WTT93" s="64"/>
      <c r="WTU93" s="64"/>
      <c r="WTV93" s="64"/>
      <c r="WTW93" s="64"/>
      <c r="WTX93" s="64"/>
      <c r="WTY93" s="64"/>
      <c r="WTZ93" s="64"/>
      <c r="WUA93" s="64"/>
      <c r="WUB93" s="64"/>
      <c r="WUC93" s="64"/>
      <c r="WUD93" s="64"/>
      <c r="WUE93" s="64"/>
      <c r="WUF93" s="64"/>
      <c r="WUG93" s="64"/>
      <c r="WUH93" s="64"/>
      <c r="WUI93" s="64"/>
      <c r="WUJ93" s="64"/>
      <c r="WUK93" s="64"/>
      <c r="WUL93" s="64"/>
      <c r="WUM93" s="64"/>
      <c r="WUN93" s="64"/>
      <c r="WUO93" s="64"/>
      <c r="WUP93" s="64"/>
      <c r="WUQ93" s="64"/>
      <c r="WUR93" s="64"/>
      <c r="WUS93" s="64"/>
      <c r="WUT93" s="64"/>
      <c r="WUU93" s="64"/>
      <c r="WUV93" s="64"/>
      <c r="WUW93" s="64"/>
      <c r="WUX93" s="64"/>
      <c r="WUY93" s="64"/>
      <c r="WUZ93" s="64"/>
      <c r="WVA93" s="64"/>
      <c r="WVB93" s="64"/>
      <c r="WVC93" s="64"/>
      <c r="WVD93" s="64"/>
      <c r="WVE93" s="64"/>
      <c r="WVF93" s="64"/>
      <c r="WVG93" s="64"/>
      <c r="WVH93" s="64"/>
      <c r="WVI93" s="64"/>
      <c r="WVJ93" s="64"/>
      <c r="WVK93" s="64"/>
      <c r="WVL93" s="64"/>
      <c r="WVM93" s="64"/>
      <c r="WVN93" s="64"/>
      <c r="WVO93" s="64"/>
      <c r="WVP93" s="64"/>
      <c r="WVQ93" s="64"/>
      <c r="WVR93" s="64"/>
      <c r="WVS93" s="64"/>
      <c r="WVT93" s="64"/>
      <c r="WVU93" s="64"/>
      <c r="WVV93" s="64"/>
      <c r="WVW93" s="64"/>
      <c r="WVX93" s="64"/>
      <c r="WVY93" s="64"/>
      <c r="WVZ93" s="64"/>
      <c r="WWA93" s="64"/>
      <c r="WWB93" s="64"/>
      <c r="WWC93" s="64"/>
      <c r="WWD93" s="64"/>
      <c r="WWE93" s="64"/>
      <c r="WWF93" s="64"/>
      <c r="WWG93" s="64"/>
      <c r="WWH93" s="64"/>
      <c r="WWI93" s="64"/>
      <c r="WWJ93" s="64"/>
      <c r="WWK93" s="64"/>
      <c r="WWL93" s="64"/>
      <c r="WWM93" s="64"/>
      <c r="WWN93" s="64"/>
      <c r="WWO93" s="64"/>
      <c r="WWP93" s="64"/>
      <c r="WWQ93" s="64"/>
      <c r="WWR93" s="64"/>
      <c r="WWS93" s="64"/>
      <c r="WWT93" s="64"/>
      <c r="WWU93" s="64"/>
      <c r="WWV93" s="64"/>
      <c r="WWW93" s="64"/>
      <c r="WWX93" s="64"/>
      <c r="WWY93" s="64"/>
      <c r="WWZ93" s="64"/>
      <c r="WXA93" s="64"/>
      <c r="WXB93" s="64"/>
      <c r="WXC93" s="64"/>
      <c r="WXD93" s="64"/>
      <c r="WXE93" s="64"/>
      <c r="WXF93" s="64"/>
      <c r="WXG93" s="64"/>
      <c r="WXH93" s="64"/>
      <c r="WXI93" s="64"/>
      <c r="WXJ93" s="64"/>
      <c r="WXK93" s="64"/>
      <c r="WXL93" s="64"/>
      <c r="WXM93" s="64"/>
      <c r="WXN93" s="64"/>
      <c r="WXO93" s="64"/>
      <c r="WXP93" s="64"/>
      <c r="WXQ93" s="64"/>
      <c r="WXR93" s="64"/>
      <c r="WXS93" s="64"/>
      <c r="WXT93" s="64"/>
      <c r="WXU93" s="64"/>
      <c r="WXV93" s="64"/>
      <c r="WXW93" s="64"/>
      <c r="WXX93" s="64"/>
      <c r="WXY93" s="64"/>
      <c r="WXZ93" s="64"/>
      <c r="WYA93" s="64"/>
      <c r="WYB93" s="64"/>
      <c r="WYC93" s="64"/>
      <c r="WYD93" s="64"/>
      <c r="WYE93" s="64"/>
      <c r="WYF93" s="64"/>
      <c r="WYG93" s="64"/>
      <c r="WYH93" s="64"/>
      <c r="WYI93" s="64"/>
      <c r="WYJ93" s="64"/>
      <c r="WYK93" s="64"/>
      <c r="WYL93" s="64"/>
      <c r="WYM93" s="64"/>
      <c r="WYN93" s="64"/>
      <c r="WYO93" s="64"/>
      <c r="WYP93" s="64"/>
      <c r="WYQ93" s="64"/>
      <c r="WYR93" s="64"/>
      <c r="WYS93" s="64"/>
      <c r="WYT93" s="64"/>
      <c r="WYU93" s="64"/>
      <c r="WYV93" s="64"/>
      <c r="WYW93" s="64"/>
      <c r="WYX93" s="64"/>
      <c r="WYY93" s="64"/>
      <c r="WYZ93" s="64"/>
      <c r="WZA93" s="64"/>
      <c r="WZB93" s="64"/>
      <c r="WZC93" s="64"/>
      <c r="WZD93" s="64"/>
      <c r="WZE93" s="64"/>
      <c r="WZF93" s="64"/>
      <c r="WZG93" s="64"/>
      <c r="WZH93" s="64"/>
      <c r="WZI93" s="64"/>
      <c r="WZJ93" s="64"/>
      <c r="WZK93" s="64"/>
      <c r="WZL93" s="64"/>
      <c r="WZM93" s="64"/>
      <c r="WZN93" s="64"/>
      <c r="WZO93" s="64"/>
      <c r="WZP93" s="64"/>
      <c r="WZQ93" s="64"/>
      <c r="WZR93" s="64"/>
      <c r="WZS93" s="64"/>
      <c r="WZT93" s="64"/>
      <c r="WZU93" s="64"/>
      <c r="WZV93" s="64"/>
      <c r="WZW93" s="64"/>
      <c r="WZX93" s="64"/>
      <c r="WZY93" s="64"/>
      <c r="WZZ93" s="64"/>
      <c r="XAA93" s="64"/>
      <c r="XAB93" s="64"/>
      <c r="XAC93" s="64"/>
      <c r="XAD93" s="64"/>
      <c r="XAE93" s="64"/>
      <c r="XAF93" s="64"/>
      <c r="XAG93" s="64"/>
      <c r="XAH93" s="64"/>
      <c r="XAI93" s="64"/>
      <c r="XAJ93" s="64"/>
      <c r="XAK93" s="64"/>
      <c r="XAL93" s="64"/>
      <c r="XAM93" s="64"/>
      <c r="XAN93" s="64"/>
      <c r="XAO93" s="64"/>
      <c r="XAP93" s="64"/>
      <c r="XAQ93" s="64"/>
      <c r="XAR93" s="64"/>
      <c r="XAS93" s="64"/>
      <c r="XAT93" s="64"/>
      <c r="XAU93" s="64"/>
      <c r="XAV93" s="64"/>
      <c r="XAW93" s="64"/>
      <c r="XAX93" s="64"/>
      <c r="XAY93" s="64"/>
      <c r="XAZ93" s="64"/>
      <c r="XBA93" s="64"/>
      <c r="XBB93" s="64"/>
      <c r="XBC93" s="64"/>
      <c r="XBD93" s="64"/>
      <c r="XBE93" s="64"/>
      <c r="XBF93" s="64"/>
      <c r="XBG93" s="64"/>
      <c r="XBH93" s="64"/>
      <c r="XBI93" s="64"/>
      <c r="XBJ93" s="64"/>
      <c r="XBK93" s="64"/>
      <c r="XBL93" s="64"/>
      <c r="XBM93" s="64"/>
      <c r="XBN93" s="64"/>
      <c r="XBO93" s="64"/>
      <c r="XBP93" s="64"/>
      <c r="XBQ93" s="64"/>
      <c r="XBR93" s="64"/>
      <c r="XBS93" s="64"/>
      <c r="XBT93" s="64"/>
      <c r="XBU93" s="64"/>
      <c r="XBV93" s="64"/>
      <c r="XBW93" s="64"/>
      <c r="XBX93" s="64"/>
      <c r="XBY93" s="64"/>
      <c r="XBZ93" s="64"/>
      <c r="XCA93" s="64"/>
      <c r="XCB93" s="64"/>
      <c r="XCC93" s="64"/>
      <c r="XCD93" s="64"/>
      <c r="XCE93" s="64"/>
      <c r="XCF93" s="64"/>
      <c r="XCG93" s="64"/>
      <c r="XCH93" s="64"/>
      <c r="XCI93" s="64"/>
      <c r="XCJ93" s="64"/>
      <c r="XCK93" s="64"/>
      <c r="XCL93" s="64"/>
      <c r="XCM93" s="64"/>
      <c r="XCN93" s="64"/>
      <c r="XCO93" s="64"/>
      <c r="XCP93" s="64"/>
      <c r="XCQ93" s="64"/>
      <c r="XCR93" s="64"/>
      <c r="XCS93" s="64"/>
      <c r="XCT93" s="64"/>
      <c r="XCU93" s="64"/>
      <c r="XCV93" s="64"/>
      <c r="XCW93" s="64"/>
      <c r="XCX93" s="64"/>
      <c r="XCY93" s="64"/>
      <c r="XCZ93" s="64"/>
    </row>
    <row r="94" spans="2:16328" s="64" customFormat="1" x14ac:dyDescent="0.35">
      <c r="B94" s="64" t="s">
        <v>127</v>
      </c>
      <c r="D94" s="66">
        <f ca="1">IFERROR(D92/C92-1,"na")</f>
        <v>0.1035041843060589</v>
      </c>
      <c r="E94" s="66">
        <f t="shared" ref="E94:M94" ca="1" si="32">IFERROR(E92/D92-1,"na")</f>
        <v>7.1054777654333101E-2</v>
      </c>
      <c r="F94" s="66">
        <f t="shared" ca="1" si="32"/>
        <v>7.7287051172060695E-2</v>
      </c>
      <c r="G94" s="66">
        <f t="shared" ca="1" si="32"/>
        <v>9.2394272205124306E-2</v>
      </c>
      <c r="H94" s="66">
        <f t="shared" ca="1" si="32"/>
        <v>7.0885344168226005E-2</v>
      </c>
      <c r="I94" s="66">
        <f t="shared" ca="1" si="32"/>
        <v>5.1729045959128639E-2</v>
      </c>
      <c r="J94" s="66">
        <f t="shared" ca="1" si="32"/>
        <v>3.6721349031066719E-2</v>
      </c>
      <c r="K94" s="66">
        <f t="shared" ca="1" si="32"/>
        <v>2.3630377489860521E-2</v>
      </c>
      <c r="L94" s="66">
        <f ca="1">IFERROR(L92/K92-1,"na")</f>
        <v>-4.3712952480738587E-2</v>
      </c>
      <c r="M94" s="66">
        <f t="shared" ca="1" si="32"/>
        <v>0.28965291878385924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  <c r="AQH94"/>
      <c r="AQI94"/>
      <c r="AQJ94"/>
      <c r="AQK94"/>
      <c r="AQL94"/>
      <c r="AQM94"/>
      <c r="AQN94"/>
      <c r="AQO94"/>
      <c r="AQP94"/>
      <c r="AQQ94"/>
      <c r="AQR94"/>
      <c r="AQS94"/>
      <c r="AQT94"/>
      <c r="AQU94"/>
      <c r="AQV94"/>
      <c r="AQW94"/>
      <c r="AQX94"/>
      <c r="AQY94"/>
      <c r="AQZ94"/>
      <c r="ARA94"/>
      <c r="ARB94"/>
      <c r="ARC94"/>
      <c r="ARD94"/>
      <c r="ARE94"/>
      <c r="ARF94"/>
      <c r="ARG94"/>
      <c r="ARH94"/>
      <c r="ARI94"/>
      <c r="ARJ94"/>
      <c r="ARK94"/>
      <c r="ARL94"/>
      <c r="ARM94"/>
      <c r="ARN94"/>
      <c r="ARO94"/>
      <c r="ARP94"/>
      <c r="ARQ94"/>
      <c r="ARR94"/>
      <c r="ARS94"/>
      <c r="ART94"/>
      <c r="ARU94"/>
      <c r="ARV94"/>
      <c r="ARW94"/>
      <c r="ARX94"/>
      <c r="ARY94"/>
      <c r="ARZ94"/>
      <c r="ASA94"/>
      <c r="ASB94"/>
      <c r="ASC94"/>
      <c r="ASD94"/>
      <c r="ASE94"/>
      <c r="ASF94"/>
      <c r="ASG94"/>
      <c r="ASH94"/>
      <c r="ASI94"/>
      <c r="ASJ94"/>
      <c r="ASK94"/>
      <c r="ASL94"/>
      <c r="ASM94"/>
      <c r="ASN94"/>
      <c r="ASO94"/>
      <c r="ASP94"/>
      <c r="ASQ94"/>
      <c r="ASR94"/>
      <c r="ASS94"/>
      <c r="AST94"/>
      <c r="ASU94"/>
      <c r="ASV94"/>
      <c r="ASW94"/>
      <c r="ASX94"/>
      <c r="ASY94"/>
      <c r="ASZ94"/>
      <c r="ATA94"/>
      <c r="ATB94"/>
      <c r="ATC94"/>
      <c r="ATD94"/>
      <c r="ATE94"/>
      <c r="ATF94"/>
      <c r="ATG94"/>
      <c r="ATH94"/>
      <c r="ATI94"/>
      <c r="ATJ94"/>
      <c r="ATK94"/>
      <c r="ATL94"/>
      <c r="ATM94"/>
      <c r="ATN94"/>
      <c r="ATO94"/>
      <c r="ATP94"/>
      <c r="ATQ94"/>
      <c r="ATR94"/>
      <c r="ATS94"/>
      <c r="ATT94"/>
      <c r="ATU94"/>
      <c r="ATV94"/>
      <c r="ATW94"/>
      <c r="ATX94"/>
      <c r="ATY94"/>
      <c r="ATZ94"/>
      <c r="AUA94"/>
      <c r="AUB94"/>
      <c r="AUC94"/>
      <c r="AUD94"/>
      <c r="AUE94"/>
      <c r="AUF94"/>
      <c r="AUG94"/>
      <c r="AUH94"/>
      <c r="AUI94"/>
      <c r="AUJ94"/>
      <c r="AUK94"/>
      <c r="AUL94"/>
      <c r="AUM94"/>
      <c r="AUN94"/>
      <c r="AUO94"/>
      <c r="AUP94"/>
      <c r="AUQ94"/>
      <c r="AUR94"/>
      <c r="AUS94"/>
      <c r="AUT94"/>
      <c r="AUU94"/>
      <c r="AUV94"/>
      <c r="AUW94"/>
      <c r="AUX94"/>
      <c r="AUY94"/>
      <c r="AUZ94"/>
      <c r="AVA94"/>
      <c r="AVB94"/>
      <c r="AVC94"/>
      <c r="AVD94"/>
      <c r="AVE94"/>
      <c r="AVF94"/>
      <c r="AVG94"/>
      <c r="AVH94"/>
      <c r="AVI94"/>
      <c r="AVJ94"/>
      <c r="AVK94"/>
      <c r="AVL94"/>
      <c r="AVM94"/>
      <c r="AVN94"/>
      <c r="AVO94"/>
      <c r="AVP94"/>
      <c r="AVQ94"/>
      <c r="AVR94"/>
      <c r="AVS94"/>
      <c r="AVT94"/>
      <c r="AVU94"/>
      <c r="AVV94"/>
      <c r="AVW94"/>
      <c r="AVX94"/>
      <c r="AVY94"/>
      <c r="AVZ94"/>
      <c r="AWA94"/>
      <c r="AWB94"/>
      <c r="AWC94"/>
      <c r="AWD94"/>
      <c r="AWE94"/>
      <c r="AWF94"/>
      <c r="AWG94"/>
      <c r="AWH94"/>
      <c r="AWI94"/>
      <c r="AWJ94"/>
      <c r="AWK94"/>
      <c r="AWL94"/>
      <c r="AWM94"/>
      <c r="AWN94"/>
      <c r="AWO94"/>
      <c r="AWP94"/>
      <c r="AWQ94"/>
      <c r="AWR94"/>
      <c r="AWS94"/>
      <c r="AWT94"/>
      <c r="AWU94"/>
      <c r="AWV94"/>
      <c r="AWW94"/>
      <c r="AWX94"/>
      <c r="AWY94"/>
      <c r="AWZ94"/>
      <c r="AXA94"/>
      <c r="AXB94"/>
      <c r="AXC94"/>
      <c r="AXD94"/>
      <c r="AXE94"/>
      <c r="AXF94"/>
      <c r="AXG94"/>
      <c r="AXH94"/>
      <c r="AXI94"/>
      <c r="AXJ94"/>
      <c r="AXK94"/>
      <c r="AXL94"/>
      <c r="AXM94"/>
      <c r="AXN94"/>
      <c r="AXO94"/>
      <c r="AXP94"/>
      <c r="AXQ94"/>
      <c r="AXR94"/>
      <c r="AXS94"/>
      <c r="AXT94"/>
      <c r="AXU94"/>
      <c r="AXV94"/>
      <c r="AXW94"/>
      <c r="AXX94"/>
      <c r="AXY94"/>
      <c r="AXZ94"/>
      <c r="AYA94"/>
      <c r="AYB94"/>
      <c r="AYC94"/>
      <c r="AYD94"/>
      <c r="AYE94"/>
      <c r="AYF94"/>
      <c r="AYG94"/>
      <c r="AYH94"/>
      <c r="AYI94"/>
      <c r="AYJ94"/>
      <c r="AYK94"/>
      <c r="AYL94"/>
      <c r="AYM94"/>
      <c r="AYN94"/>
      <c r="AYO94"/>
      <c r="AYP94"/>
      <c r="AYQ94"/>
      <c r="AYR94"/>
      <c r="AYS94"/>
      <c r="AYT94"/>
      <c r="AYU94"/>
      <c r="AYV94"/>
      <c r="AYW94"/>
      <c r="AYX94"/>
      <c r="AYY94"/>
      <c r="AYZ94"/>
      <c r="AZA94"/>
      <c r="AZB94"/>
      <c r="AZC94"/>
      <c r="AZD94"/>
      <c r="AZE94"/>
      <c r="AZF94"/>
      <c r="AZG94"/>
      <c r="AZH94"/>
      <c r="AZI94"/>
      <c r="AZJ94"/>
      <c r="AZK94"/>
      <c r="AZL94"/>
      <c r="AZM94"/>
      <c r="AZN94"/>
      <c r="AZO94"/>
      <c r="AZP94"/>
      <c r="AZQ94"/>
      <c r="AZR94"/>
      <c r="AZS94"/>
      <c r="AZT94"/>
      <c r="AZU94"/>
      <c r="AZV94"/>
      <c r="AZW94"/>
      <c r="AZX94"/>
      <c r="AZY94"/>
      <c r="AZZ94"/>
      <c r="BAA94"/>
      <c r="BAB94"/>
      <c r="BAC94"/>
      <c r="BAD94"/>
      <c r="BAE94"/>
      <c r="BAF94"/>
      <c r="BAG94"/>
      <c r="BAH94"/>
      <c r="BAI94"/>
      <c r="BAJ94"/>
      <c r="BAK94"/>
      <c r="BAL94"/>
      <c r="BAM94"/>
      <c r="BAN94"/>
      <c r="BAO94"/>
      <c r="BAP94"/>
      <c r="BAQ94"/>
      <c r="BAR94"/>
      <c r="BAS94"/>
      <c r="BAT94"/>
      <c r="BAU94"/>
      <c r="BAV94"/>
      <c r="BAW94"/>
      <c r="BAX94"/>
      <c r="BAY94"/>
      <c r="BAZ94"/>
      <c r="BBA94"/>
      <c r="BBB94"/>
      <c r="BBC94"/>
      <c r="BBD94"/>
      <c r="BBE94"/>
      <c r="BBF94"/>
      <c r="BBG94"/>
      <c r="BBH94"/>
      <c r="BBI94"/>
      <c r="BBJ94"/>
      <c r="BBK94"/>
      <c r="BBL94"/>
      <c r="BBM94"/>
      <c r="BBN94"/>
      <c r="BBO94"/>
      <c r="BBP94"/>
      <c r="BBQ94"/>
      <c r="BBR94"/>
      <c r="BBS94"/>
      <c r="BBT94"/>
      <c r="BBU94"/>
      <c r="BBV94"/>
      <c r="BBW94"/>
      <c r="BBX94"/>
      <c r="BBY94"/>
      <c r="BBZ94"/>
      <c r="BCA94"/>
      <c r="BCB94"/>
      <c r="BCC94"/>
      <c r="BCD94"/>
      <c r="BCE94"/>
      <c r="BCF94"/>
      <c r="BCG94"/>
      <c r="BCH94"/>
      <c r="BCI94"/>
      <c r="BCJ94"/>
      <c r="BCK94"/>
      <c r="BCL94"/>
      <c r="BCM94"/>
      <c r="BCN94"/>
      <c r="BCO94"/>
      <c r="BCP94"/>
      <c r="BCQ94"/>
      <c r="BCR94"/>
      <c r="BCS94"/>
      <c r="BCT94"/>
      <c r="BCU94"/>
      <c r="BCV94"/>
      <c r="BCW94"/>
      <c r="BCX94"/>
      <c r="BCY94"/>
      <c r="BCZ94"/>
      <c r="BDA94"/>
      <c r="BDB94"/>
      <c r="BDC94"/>
      <c r="BDD94"/>
      <c r="BDE94"/>
      <c r="BDF94"/>
      <c r="BDG94"/>
      <c r="BDH94"/>
      <c r="BDI94"/>
      <c r="BDJ94"/>
      <c r="BDK94"/>
      <c r="BDL94"/>
      <c r="BDM94"/>
      <c r="BDN94"/>
      <c r="BDO94"/>
      <c r="BDP94"/>
      <c r="BDQ94"/>
      <c r="BDR94"/>
      <c r="BDS94"/>
      <c r="BDT94"/>
      <c r="BDU94"/>
      <c r="BDV94"/>
      <c r="BDW94"/>
      <c r="BDX94"/>
      <c r="BDY94"/>
      <c r="BDZ94"/>
      <c r="BEA94"/>
      <c r="BEB94"/>
      <c r="BEC94"/>
      <c r="BED94"/>
      <c r="BEE94"/>
      <c r="BEF94"/>
      <c r="BEG94"/>
      <c r="BEH94"/>
      <c r="BEI94"/>
      <c r="BEJ94"/>
      <c r="BEK94"/>
      <c r="BEL94"/>
      <c r="BEM94"/>
      <c r="BEN94"/>
      <c r="BEO94"/>
      <c r="BEP94"/>
      <c r="BEQ94"/>
      <c r="BER94"/>
      <c r="BES94"/>
      <c r="BET94"/>
      <c r="BEU94"/>
      <c r="BEV94"/>
      <c r="BEW94"/>
      <c r="BEX94"/>
      <c r="BEY94"/>
      <c r="BEZ94"/>
      <c r="BFA94"/>
      <c r="BFB94"/>
      <c r="BFC94"/>
      <c r="BFD94"/>
      <c r="BFE94"/>
      <c r="BFF94"/>
      <c r="BFG94"/>
      <c r="BFH94"/>
      <c r="BFI94"/>
      <c r="BFJ94"/>
      <c r="BFK94"/>
      <c r="BFL94"/>
      <c r="BFM94"/>
      <c r="BFN94"/>
      <c r="BFO94"/>
      <c r="BFP94"/>
      <c r="BFQ94"/>
      <c r="BFR94"/>
      <c r="BFS94"/>
      <c r="BFT94"/>
      <c r="BFU94"/>
      <c r="BFV94"/>
      <c r="BFW94"/>
      <c r="BFX94"/>
      <c r="BFY94"/>
      <c r="BFZ94"/>
      <c r="BGA94"/>
      <c r="BGB94"/>
      <c r="BGC94"/>
      <c r="BGD94"/>
      <c r="BGE94"/>
      <c r="BGF94"/>
      <c r="BGG94"/>
      <c r="BGH94"/>
      <c r="BGI94"/>
      <c r="BGJ94"/>
      <c r="BGK94"/>
      <c r="BGL94"/>
      <c r="BGM94"/>
      <c r="BGN94"/>
      <c r="BGO94"/>
      <c r="BGP94"/>
      <c r="BGQ94"/>
      <c r="BGR94"/>
      <c r="BGS94"/>
      <c r="BGT94"/>
      <c r="BGU94"/>
      <c r="BGV94"/>
      <c r="BGW94"/>
      <c r="BGX94"/>
      <c r="BGY94"/>
      <c r="BGZ94"/>
      <c r="BHA94"/>
      <c r="BHB94"/>
      <c r="BHC94"/>
      <c r="BHD94"/>
      <c r="BHE94"/>
      <c r="BHF94"/>
      <c r="BHG94"/>
      <c r="BHH94"/>
      <c r="BHI94"/>
      <c r="BHJ94"/>
      <c r="BHK94"/>
      <c r="BHL94"/>
      <c r="BHM94"/>
      <c r="BHN94"/>
      <c r="BHO94"/>
      <c r="BHP94"/>
      <c r="BHQ94"/>
      <c r="BHR94"/>
      <c r="BHS94"/>
      <c r="BHT94"/>
      <c r="BHU94"/>
      <c r="BHV94"/>
      <c r="BHW94"/>
      <c r="BHX94"/>
      <c r="BHY94"/>
      <c r="BHZ94"/>
      <c r="BIA94"/>
      <c r="BIB94"/>
      <c r="BIC94"/>
      <c r="BID94"/>
      <c r="BIE94"/>
      <c r="BIF94"/>
      <c r="BIG94"/>
      <c r="BIH94"/>
      <c r="BII94"/>
      <c r="BIJ94"/>
      <c r="BIK94"/>
      <c r="BIL94"/>
      <c r="BIM94"/>
      <c r="BIN94"/>
      <c r="BIO94"/>
      <c r="BIP94"/>
      <c r="BIQ94"/>
      <c r="BIR94"/>
      <c r="BIS94"/>
      <c r="BIT94"/>
      <c r="BIU94"/>
      <c r="BIV94"/>
      <c r="BIW94"/>
      <c r="BIX94"/>
      <c r="BIY94"/>
      <c r="BIZ94"/>
      <c r="BJA94"/>
      <c r="BJB94"/>
      <c r="BJC94"/>
      <c r="BJD94"/>
      <c r="BJE94"/>
      <c r="BJF94"/>
      <c r="BJG94"/>
      <c r="BJH94"/>
      <c r="BJI94"/>
      <c r="BJJ94"/>
      <c r="BJK94"/>
      <c r="BJL94"/>
      <c r="BJM94"/>
      <c r="BJN94"/>
      <c r="BJO94"/>
      <c r="BJP94"/>
      <c r="BJQ94"/>
      <c r="BJR94"/>
      <c r="BJS94"/>
      <c r="BJT94"/>
      <c r="BJU94"/>
      <c r="BJV94"/>
      <c r="BJW94"/>
      <c r="BJX94"/>
      <c r="BJY94"/>
      <c r="BJZ94"/>
      <c r="BKA94"/>
      <c r="BKB94"/>
      <c r="BKC94"/>
      <c r="BKD94"/>
      <c r="BKE94"/>
      <c r="BKF94"/>
      <c r="BKG94"/>
      <c r="BKH94"/>
      <c r="BKI94"/>
      <c r="BKJ94"/>
      <c r="BKK94"/>
      <c r="BKL94"/>
      <c r="BKM94"/>
      <c r="BKN94"/>
      <c r="BKO94"/>
      <c r="BKP94"/>
      <c r="BKQ94"/>
      <c r="BKR94"/>
      <c r="BKS94"/>
      <c r="BKT94"/>
      <c r="BKU94"/>
      <c r="BKV94"/>
      <c r="BKW94"/>
      <c r="BKX94"/>
      <c r="BKY94"/>
      <c r="BKZ94"/>
      <c r="BLA94"/>
      <c r="BLB94"/>
      <c r="BLC94"/>
      <c r="BLD94"/>
      <c r="BLE94"/>
      <c r="BLF94"/>
      <c r="BLG94"/>
      <c r="BLH94"/>
      <c r="BLI94"/>
      <c r="BLJ94"/>
      <c r="BLK94"/>
      <c r="BLL94"/>
      <c r="BLM94"/>
      <c r="BLN94"/>
      <c r="BLO94"/>
      <c r="BLP94"/>
      <c r="BLQ94"/>
      <c r="BLR94"/>
      <c r="BLS94"/>
      <c r="BLT94"/>
      <c r="BLU94"/>
      <c r="BLV94"/>
      <c r="BLW94"/>
      <c r="BLX94"/>
      <c r="BLY94"/>
      <c r="BLZ94"/>
      <c r="BMA94"/>
      <c r="BMB94"/>
      <c r="BMC94"/>
      <c r="BMD94"/>
      <c r="BME94"/>
      <c r="BMF94"/>
      <c r="BMG94"/>
      <c r="BMH94"/>
      <c r="BMI94"/>
      <c r="BMJ94"/>
      <c r="BMK94"/>
      <c r="BML94"/>
      <c r="BMM94"/>
      <c r="BMN94"/>
      <c r="BMO94"/>
      <c r="BMP94"/>
      <c r="BMQ94"/>
      <c r="BMR94"/>
      <c r="BMS94"/>
      <c r="BMT94"/>
      <c r="BMU94"/>
      <c r="BMV94"/>
      <c r="BMW94"/>
      <c r="BMX94"/>
      <c r="BMY94"/>
      <c r="BMZ94"/>
      <c r="BNA94"/>
      <c r="BNB94"/>
      <c r="BNC94"/>
      <c r="BND94"/>
      <c r="BNE94"/>
      <c r="BNF94"/>
      <c r="BNG94"/>
      <c r="BNH94"/>
      <c r="BNI94"/>
      <c r="BNJ94"/>
      <c r="BNK94"/>
      <c r="BNL94"/>
      <c r="BNM94"/>
      <c r="BNN94"/>
      <c r="BNO94"/>
      <c r="BNP94"/>
      <c r="BNQ94"/>
      <c r="BNR94"/>
      <c r="BNS94"/>
      <c r="BNT94"/>
      <c r="BNU94"/>
      <c r="BNV94"/>
      <c r="BNW94"/>
      <c r="BNX94"/>
      <c r="BNY94"/>
      <c r="BNZ94"/>
      <c r="BOA94"/>
      <c r="BOB94"/>
      <c r="BOC94"/>
      <c r="BOD94"/>
      <c r="BOE94"/>
      <c r="BOF94"/>
      <c r="BOG94"/>
      <c r="BOH94"/>
      <c r="BOI94"/>
      <c r="BOJ94"/>
      <c r="BOK94"/>
      <c r="BOL94"/>
      <c r="BOM94"/>
      <c r="BON94"/>
      <c r="BOO94"/>
      <c r="BOP94"/>
      <c r="BOQ94"/>
      <c r="BOR94"/>
      <c r="BOS94"/>
      <c r="BOT94"/>
      <c r="BOU94"/>
      <c r="BOV94"/>
      <c r="BOW94"/>
      <c r="BOX94"/>
      <c r="BOY94"/>
      <c r="BOZ94"/>
      <c r="BPA94"/>
      <c r="BPB94"/>
      <c r="BPC94"/>
      <c r="BPD94"/>
      <c r="BPE94"/>
      <c r="BPF94"/>
      <c r="BPG94"/>
      <c r="BPH94"/>
      <c r="BPI94"/>
      <c r="BPJ94"/>
      <c r="BPK94"/>
      <c r="BPL94"/>
      <c r="BPM94"/>
      <c r="BPN94"/>
      <c r="BPO94"/>
      <c r="BPP94"/>
      <c r="BPQ94"/>
      <c r="BPR94"/>
      <c r="BPS94"/>
      <c r="BPT94"/>
      <c r="BPU94"/>
      <c r="BPV94"/>
      <c r="BPW94"/>
      <c r="BPX94"/>
      <c r="BPY94"/>
      <c r="BPZ94"/>
      <c r="BQA94"/>
      <c r="BQB94"/>
      <c r="BQC94"/>
      <c r="BQD94"/>
      <c r="BQE94"/>
      <c r="BQF94"/>
      <c r="BQG94"/>
      <c r="BQH94"/>
      <c r="BQI94"/>
      <c r="BQJ94"/>
      <c r="BQK94"/>
      <c r="BQL94"/>
      <c r="BQM94"/>
      <c r="BQN94"/>
      <c r="BQO94"/>
      <c r="BQP94"/>
      <c r="BQQ94"/>
      <c r="BQR94"/>
      <c r="BQS94"/>
      <c r="BQT94"/>
      <c r="BQU94"/>
      <c r="BQV94"/>
      <c r="BQW94"/>
      <c r="BQX94"/>
      <c r="BQY94"/>
      <c r="BQZ94"/>
      <c r="BRA94"/>
      <c r="BRB94"/>
      <c r="BRC94"/>
      <c r="BRD94"/>
      <c r="BRE94"/>
      <c r="BRF94"/>
      <c r="BRG94"/>
      <c r="BRH94"/>
      <c r="BRI94"/>
      <c r="BRJ94"/>
      <c r="BRK94"/>
      <c r="BRL94"/>
      <c r="BRM94"/>
      <c r="BRN94"/>
      <c r="BRO94"/>
      <c r="BRP94"/>
      <c r="BRQ94"/>
      <c r="BRR94"/>
      <c r="BRS94"/>
      <c r="BRT94"/>
      <c r="BRU94"/>
      <c r="BRV94"/>
      <c r="BRW94"/>
      <c r="BRX94"/>
      <c r="BRY94"/>
      <c r="BRZ94"/>
      <c r="BSA94"/>
      <c r="BSB94"/>
      <c r="BSC94"/>
      <c r="BSD94"/>
      <c r="BSE94"/>
      <c r="BSF94"/>
      <c r="BSG94"/>
      <c r="BSH94"/>
      <c r="BSI94"/>
      <c r="BSJ94"/>
      <c r="BSK94"/>
      <c r="BSL94"/>
      <c r="BSM94"/>
      <c r="BSN94"/>
      <c r="BSO94"/>
      <c r="BSP94"/>
      <c r="BSQ94"/>
      <c r="BSR94"/>
      <c r="BSS94"/>
      <c r="BST94"/>
      <c r="BSU94"/>
      <c r="BSV94"/>
      <c r="BSW94"/>
      <c r="BSX94"/>
      <c r="BSY94"/>
      <c r="BSZ94"/>
      <c r="BTA94"/>
      <c r="BTB94"/>
      <c r="BTC94"/>
      <c r="BTD94"/>
      <c r="BTE94"/>
      <c r="BTF94"/>
      <c r="BTG94"/>
      <c r="BTH94"/>
      <c r="BTI94"/>
      <c r="BTJ94"/>
      <c r="BTK94"/>
      <c r="BTL94"/>
      <c r="BTM94"/>
      <c r="BTN94"/>
      <c r="BTO94"/>
      <c r="BTP94"/>
      <c r="BTQ94"/>
      <c r="BTR94"/>
      <c r="BTS94"/>
      <c r="BTT94"/>
      <c r="BTU94"/>
      <c r="BTV94"/>
      <c r="BTW94"/>
      <c r="BTX94"/>
      <c r="BTY94"/>
      <c r="BTZ94"/>
      <c r="BUA94"/>
      <c r="BUB94"/>
      <c r="BUC94"/>
      <c r="BUD94"/>
      <c r="BUE94"/>
      <c r="BUF94"/>
      <c r="BUG94"/>
      <c r="BUH94"/>
      <c r="BUI94"/>
      <c r="BUJ94"/>
      <c r="BUK94"/>
      <c r="BUL94"/>
      <c r="BUM94"/>
      <c r="BUN94"/>
      <c r="BUO94"/>
      <c r="BUP94"/>
      <c r="BUQ94"/>
      <c r="BUR94"/>
      <c r="BUS94"/>
      <c r="BUT94"/>
      <c r="BUU94"/>
      <c r="BUV94"/>
      <c r="BUW94"/>
      <c r="BUX94"/>
      <c r="BUY94"/>
      <c r="BUZ94"/>
      <c r="BVA94"/>
      <c r="BVB94"/>
      <c r="BVC94"/>
      <c r="BVD94"/>
      <c r="BVE94"/>
      <c r="BVF94"/>
      <c r="BVG94"/>
      <c r="BVH94"/>
      <c r="BVI94"/>
      <c r="BVJ94"/>
      <c r="BVK94"/>
      <c r="BVL94"/>
      <c r="BVM94"/>
      <c r="BVN94"/>
      <c r="BVO94"/>
      <c r="BVP94"/>
      <c r="BVQ94"/>
      <c r="BVR94"/>
      <c r="BVS94"/>
      <c r="BVT94"/>
      <c r="BVU94"/>
      <c r="BVV94"/>
      <c r="BVW94"/>
      <c r="BVX94"/>
      <c r="BVY94"/>
      <c r="BVZ94"/>
      <c r="BWA94"/>
      <c r="BWB94"/>
      <c r="BWC94"/>
      <c r="BWD94"/>
      <c r="BWE94"/>
      <c r="BWF94"/>
      <c r="BWG94"/>
      <c r="BWH94"/>
      <c r="BWI94"/>
      <c r="BWJ94"/>
      <c r="BWK94"/>
      <c r="BWL94"/>
      <c r="BWM94"/>
      <c r="BWN94"/>
      <c r="BWO94"/>
      <c r="BWP94"/>
      <c r="BWQ94"/>
      <c r="BWR94"/>
      <c r="BWS94"/>
      <c r="BWT94"/>
      <c r="BWU94"/>
      <c r="BWV94"/>
      <c r="BWW94"/>
      <c r="BWX94"/>
      <c r="BWY94"/>
      <c r="BWZ94"/>
      <c r="BXA94"/>
      <c r="BXB94"/>
      <c r="BXC94"/>
      <c r="BXD94"/>
      <c r="BXE94"/>
      <c r="BXF94"/>
      <c r="BXG94"/>
      <c r="BXH94"/>
      <c r="BXI94"/>
      <c r="BXJ94"/>
      <c r="BXK94"/>
      <c r="BXL94"/>
      <c r="BXM94"/>
      <c r="BXN94"/>
      <c r="BXO94"/>
      <c r="BXP94"/>
      <c r="BXQ94"/>
      <c r="BXR94"/>
      <c r="BXS94"/>
      <c r="BXT94"/>
      <c r="BXU94"/>
      <c r="BXV94"/>
      <c r="BXW94"/>
      <c r="BXX94"/>
      <c r="BXY94"/>
      <c r="BXZ94"/>
      <c r="BYA94"/>
      <c r="BYB94"/>
      <c r="BYC94"/>
      <c r="BYD94"/>
      <c r="BYE94"/>
      <c r="BYF94"/>
      <c r="BYG94"/>
      <c r="BYH94"/>
      <c r="BYI94"/>
      <c r="BYJ94"/>
      <c r="BYK94"/>
      <c r="BYL94"/>
      <c r="BYM94"/>
      <c r="BYN94"/>
      <c r="BYO94"/>
      <c r="BYP94"/>
      <c r="BYQ94"/>
      <c r="BYR94"/>
      <c r="BYS94"/>
      <c r="BYT94"/>
      <c r="BYU94"/>
      <c r="BYV94"/>
      <c r="BYW94"/>
      <c r="BYX94"/>
      <c r="BYY94"/>
      <c r="BYZ94"/>
      <c r="BZA94"/>
      <c r="BZB94"/>
      <c r="BZC94"/>
      <c r="BZD94"/>
      <c r="BZE94"/>
      <c r="BZF94"/>
      <c r="BZG94"/>
      <c r="BZH94"/>
      <c r="BZI94"/>
      <c r="BZJ94"/>
      <c r="BZK94"/>
      <c r="BZL94"/>
      <c r="BZM94"/>
      <c r="BZN94"/>
      <c r="BZO94"/>
      <c r="BZP94"/>
      <c r="BZQ94"/>
      <c r="BZR94"/>
      <c r="BZS94"/>
      <c r="BZT94"/>
      <c r="BZU94"/>
      <c r="BZV94"/>
      <c r="BZW94"/>
      <c r="BZX94"/>
      <c r="BZY94"/>
      <c r="BZZ94"/>
      <c r="CAA94"/>
      <c r="CAB94"/>
      <c r="CAC94"/>
      <c r="CAD94"/>
      <c r="CAE94"/>
      <c r="CAF94"/>
      <c r="CAG94"/>
      <c r="CAH94"/>
      <c r="CAI94"/>
      <c r="CAJ94"/>
      <c r="CAK94"/>
      <c r="CAL94"/>
      <c r="CAM94"/>
      <c r="CAN94"/>
      <c r="CAO94"/>
      <c r="CAP94"/>
      <c r="CAQ94"/>
      <c r="CAR94"/>
      <c r="CAS94"/>
      <c r="CAT94"/>
      <c r="CAU94"/>
      <c r="CAV94"/>
      <c r="CAW94"/>
      <c r="CAX94"/>
      <c r="CAY94"/>
      <c r="CAZ94"/>
      <c r="CBA94"/>
      <c r="CBB94"/>
      <c r="CBC94"/>
      <c r="CBD94"/>
      <c r="CBE94"/>
      <c r="CBF94"/>
      <c r="CBG94"/>
      <c r="CBH94"/>
      <c r="CBI94"/>
      <c r="CBJ94"/>
      <c r="CBK94"/>
      <c r="CBL94"/>
      <c r="CBM94"/>
      <c r="CBN94"/>
      <c r="CBO94"/>
      <c r="CBP94"/>
      <c r="CBQ94"/>
      <c r="CBR94"/>
      <c r="CBS94"/>
      <c r="CBT94"/>
      <c r="CBU94"/>
      <c r="CBV94"/>
      <c r="CBW94"/>
      <c r="CBX94"/>
      <c r="CBY94"/>
      <c r="CBZ94"/>
      <c r="CCA94"/>
      <c r="CCB94"/>
      <c r="CCC94"/>
      <c r="CCD94"/>
      <c r="CCE94"/>
      <c r="CCF94"/>
      <c r="CCG94"/>
      <c r="CCH94"/>
      <c r="CCI94"/>
      <c r="CCJ94"/>
      <c r="CCK94"/>
      <c r="CCL94"/>
      <c r="CCM94"/>
      <c r="CCN94"/>
      <c r="CCO94"/>
      <c r="CCP94"/>
      <c r="CCQ94"/>
      <c r="CCR94"/>
      <c r="CCS94"/>
      <c r="CCT94"/>
      <c r="CCU94"/>
      <c r="CCV94"/>
      <c r="CCW94"/>
      <c r="CCX94"/>
      <c r="CCY94"/>
      <c r="CCZ94"/>
      <c r="CDA94"/>
      <c r="CDB94"/>
      <c r="CDC94"/>
      <c r="CDD94"/>
      <c r="CDE94"/>
      <c r="CDF94"/>
      <c r="CDG94"/>
      <c r="CDH94"/>
      <c r="CDI94"/>
      <c r="CDJ94"/>
      <c r="CDK94"/>
      <c r="CDL94"/>
      <c r="CDM94"/>
      <c r="CDN94"/>
      <c r="CDO94"/>
      <c r="CDP94"/>
      <c r="CDQ94"/>
      <c r="CDR94"/>
      <c r="CDS94"/>
      <c r="CDT94"/>
      <c r="CDU94"/>
      <c r="CDV94"/>
      <c r="CDW94"/>
      <c r="CDX94"/>
      <c r="CDY94"/>
      <c r="CDZ94"/>
      <c r="CEA94"/>
      <c r="CEB94"/>
      <c r="CEC94"/>
      <c r="CED94"/>
      <c r="CEE94"/>
      <c r="CEF94"/>
      <c r="CEG94"/>
      <c r="CEH94"/>
      <c r="CEI94"/>
      <c r="CEJ94"/>
      <c r="CEK94"/>
      <c r="CEL94"/>
      <c r="CEM94"/>
      <c r="CEN94"/>
      <c r="CEO94"/>
      <c r="CEP94"/>
      <c r="CEQ94"/>
      <c r="CER94"/>
      <c r="CES94"/>
      <c r="CET94"/>
      <c r="CEU94"/>
      <c r="CEV94"/>
      <c r="CEW94"/>
      <c r="CEX94"/>
      <c r="CEY94"/>
      <c r="CEZ94"/>
      <c r="CFA94"/>
      <c r="CFB94"/>
      <c r="CFC94"/>
      <c r="CFD94"/>
      <c r="CFE94"/>
      <c r="CFF94"/>
      <c r="CFG94"/>
      <c r="CFH94"/>
      <c r="CFI94"/>
      <c r="CFJ94"/>
      <c r="CFK94"/>
      <c r="CFL94"/>
      <c r="CFM94"/>
      <c r="CFN94"/>
      <c r="CFO94"/>
      <c r="CFP94"/>
      <c r="CFQ94"/>
      <c r="CFR94"/>
      <c r="CFS94"/>
      <c r="CFT94"/>
      <c r="CFU94"/>
      <c r="CFV94"/>
      <c r="CFW94"/>
      <c r="CFX94"/>
      <c r="CFY94"/>
      <c r="CFZ94"/>
      <c r="CGA94"/>
      <c r="CGB94"/>
      <c r="CGC94"/>
      <c r="CGD94"/>
      <c r="CGE94"/>
      <c r="CGF94"/>
      <c r="CGG94"/>
      <c r="CGH94"/>
      <c r="CGI94"/>
      <c r="CGJ94"/>
      <c r="CGK94"/>
      <c r="CGL94"/>
      <c r="CGM94"/>
      <c r="CGN94"/>
      <c r="CGO94"/>
      <c r="CGP94"/>
      <c r="CGQ94"/>
      <c r="CGR94"/>
      <c r="CGS94"/>
      <c r="CGT94"/>
      <c r="CGU94"/>
      <c r="CGV94"/>
      <c r="CGW94"/>
      <c r="CGX94"/>
      <c r="CGY94"/>
      <c r="CGZ94"/>
      <c r="CHA94"/>
      <c r="CHB94"/>
      <c r="CHC94"/>
      <c r="CHD94"/>
      <c r="CHE94"/>
      <c r="CHF94"/>
      <c r="CHG94"/>
      <c r="CHH94"/>
      <c r="CHI94"/>
      <c r="CHJ94"/>
      <c r="CHK94"/>
      <c r="CHL94"/>
      <c r="CHM94"/>
      <c r="CHN94"/>
      <c r="CHO94"/>
      <c r="CHP94"/>
      <c r="CHQ94"/>
      <c r="CHR94"/>
      <c r="CHS94"/>
      <c r="CHT94"/>
      <c r="CHU94"/>
      <c r="CHV94"/>
      <c r="CHW94"/>
      <c r="CHX94"/>
      <c r="CHY94"/>
      <c r="CHZ94"/>
      <c r="CIA94"/>
      <c r="CIB94"/>
      <c r="CIC94"/>
      <c r="CID94"/>
      <c r="CIE94"/>
      <c r="CIF94"/>
      <c r="CIG94"/>
      <c r="CIH94"/>
      <c r="CII94"/>
      <c r="CIJ94"/>
      <c r="CIK94"/>
      <c r="CIL94"/>
      <c r="CIM94"/>
      <c r="CIN94"/>
      <c r="CIO94"/>
      <c r="CIP94"/>
      <c r="CIQ94"/>
      <c r="CIR94"/>
      <c r="CIS94"/>
      <c r="CIT94"/>
      <c r="CIU94"/>
      <c r="CIV94"/>
      <c r="CIW94"/>
      <c r="CIX94"/>
      <c r="CIY94"/>
      <c r="CIZ94"/>
      <c r="CJA94"/>
      <c r="CJB94"/>
      <c r="CJC94"/>
      <c r="CJD94"/>
      <c r="CJE94"/>
      <c r="CJF94"/>
      <c r="CJG94"/>
      <c r="CJH94"/>
      <c r="CJI94"/>
      <c r="CJJ94"/>
      <c r="CJK94"/>
      <c r="CJL94"/>
      <c r="CJM94"/>
      <c r="CJN94"/>
      <c r="CJO94"/>
      <c r="CJP94"/>
      <c r="CJQ94"/>
      <c r="CJR94"/>
      <c r="CJS94"/>
      <c r="CJT94"/>
      <c r="CJU94"/>
      <c r="CJV94"/>
      <c r="CJW94"/>
      <c r="CJX94"/>
      <c r="CJY94"/>
      <c r="CJZ94"/>
      <c r="CKA94"/>
      <c r="CKB94"/>
      <c r="CKC94"/>
      <c r="CKD94"/>
      <c r="CKE94"/>
      <c r="CKF94"/>
      <c r="CKG94"/>
      <c r="CKH94"/>
      <c r="CKI94"/>
      <c r="CKJ94"/>
      <c r="CKK94"/>
      <c r="CKL94"/>
      <c r="CKM94"/>
      <c r="CKN94"/>
      <c r="CKO94"/>
      <c r="CKP94"/>
      <c r="CKQ94"/>
      <c r="CKR94"/>
      <c r="CKS94"/>
      <c r="CKT94"/>
      <c r="CKU94"/>
      <c r="CKV94"/>
      <c r="CKW94"/>
      <c r="CKX94"/>
      <c r="CKY94"/>
      <c r="CKZ94"/>
      <c r="CLA94"/>
      <c r="CLB94"/>
      <c r="CLC94"/>
      <c r="CLD94"/>
      <c r="CLE94"/>
      <c r="CLF94"/>
      <c r="CLG94"/>
      <c r="CLH94"/>
      <c r="CLI94"/>
      <c r="CLJ94"/>
      <c r="CLK94"/>
      <c r="CLL94"/>
      <c r="CLM94"/>
      <c r="CLN94"/>
      <c r="CLO94"/>
      <c r="CLP94"/>
      <c r="CLQ94"/>
      <c r="CLR94"/>
      <c r="CLS94"/>
      <c r="CLT94"/>
      <c r="CLU94"/>
      <c r="CLV94"/>
      <c r="CLW94"/>
      <c r="CLX94"/>
      <c r="CLY94"/>
      <c r="CLZ94"/>
      <c r="CMA94"/>
      <c r="CMB94"/>
      <c r="CMC94"/>
      <c r="CMD94"/>
      <c r="CME94"/>
      <c r="CMF94"/>
      <c r="CMG94"/>
      <c r="CMH94"/>
      <c r="CMI94"/>
      <c r="CMJ94"/>
      <c r="CMK94"/>
      <c r="CML94"/>
      <c r="CMM94"/>
      <c r="CMN94"/>
      <c r="CMO94"/>
      <c r="CMP94"/>
      <c r="CMQ94"/>
      <c r="CMR94"/>
      <c r="CMS94"/>
      <c r="CMT94"/>
      <c r="CMU94"/>
      <c r="CMV94"/>
      <c r="CMW94"/>
      <c r="CMX94"/>
      <c r="CMY94"/>
      <c r="CMZ94"/>
      <c r="CNA94"/>
      <c r="CNB94"/>
      <c r="CNC94"/>
      <c r="CND94"/>
      <c r="CNE94"/>
      <c r="CNF94"/>
      <c r="CNG94"/>
      <c r="CNH94"/>
      <c r="CNI94"/>
      <c r="CNJ94"/>
      <c r="CNK94"/>
      <c r="CNL94"/>
      <c r="CNM94"/>
      <c r="CNN94"/>
      <c r="CNO94"/>
      <c r="CNP94"/>
      <c r="CNQ94"/>
      <c r="CNR94"/>
      <c r="CNS94"/>
      <c r="CNT94"/>
      <c r="CNU94"/>
      <c r="CNV94"/>
      <c r="CNW94"/>
      <c r="CNX94"/>
      <c r="CNY94"/>
      <c r="CNZ94"/>
      <c r="COA94"/>
      <c r="COB94"/>
      <c r="COC94"/>
      <c r="COD94"/>
      <c r="COE94"/>
      <c r="COF94"/>
      <c r="COG94"/>
      <c r="COH94"/>
      <c r="COI94"/>
      <c r="COJ94"/>
      <c r="COK94"/>
      <c r="COL94"/>
      <c r="COM94"/>
      <c r="CON94"/>
      <c r="COO94"/>
      <c r="COP94"/>
      <c r="COQ94"/>
      <c r="COR94"/>
      <c r="COS94"/>
      <c r="COT94"/>
      <c r="COU94"/>
      <c r="COV94"/>
      <c r="COW94"/>
      <c r="COX94"/>
      <c r="COY94"/>
      <c r="COZ94"/>
      <c r="CPA94"/>
      <c r="CPB94"/>
      <c r="CPC94"/>
      <c r="CPD94"/>
      <c r="CPE94"/>
      <c r="CPF94"/>
      <c r="CPG94"/>
      <c r="CPH94"/>
      <c r="CPI94"/>
      <c r="CPJ94"/>
      <c r="CPK94"/>
      <c r="CPL94"/>
      <c r="CPM94"/>
      <c r="CPN94"/>
      <c r="CPO94"/>
      <c r="CPP94"/>
      <c r="CPQ94"/>
      <c r="CPR94"/>
      <c r="CPS94"/>
      <c r="CPT94"/>
      <c r="CPU94"/>
      <c r="CPV94"/>
      <c r="CPW94"/>
      <c r="CPX94"/>
      <c r="CPY94"/>
      <c r="CPZ94"/>
      <c r="CQA94"/>
      <c r="CQB94"/>
      <c r="CQC94"/>
      <c r="CQD94"/>
      <c r="CQE94"/>
      <c r="CQF94"/>
      <c r="CQG94"/>
      <c r="CQH94"/>
      <c r="CQI94"/>
      <c r="CQJ94"/>
      <c r="CQK94"/>
      <c r="CQL94"/>
      <c r="CQM94"/>
      <c r="CQN94"/>
      <c r="CQO94"/>
      <c r="CQP94"/>
      <c r="CQQ94"/>
      <c r="CQR94"/>
      <c r="CQS94"/>
      <c r="CQT94"/>
      <c r="CQU94"/>
      <c r="CQV94"/>
      <c r="CQW94"/>
      <c r="CQX94"/>
      <c r="CQY94"/>
      <c r="CQZ94"/>
      <c r="CRA94"/>
      <c r="CRB94"/>
      <c r="CRC94"/>
      <c r="CRD94"/>
      <c r="CRE94"/>
      <c r="CRF94"/>
      <c r="CRG94"/>
      <c r="CRH94"/>
      <c r="CRI94"/>
      <c r="CRJ94"/>
      <c r="CRK94"/>
      <c r="CRL94"/>
      <c r="CRM94"/>
      <c r="CRN94"/>
      <c r="CRO94"/>
      <c r="CRP94"/>
      <c r="CRQ94"/>
      <c r="CRR94"/>
      <c r="CRS94"/>
      <c r="CRT94"/>
      <c r="CRU94"/>
      <c r="CRV94"/>
      <c r="CRW94"/>
      <c r="CRX94"/>
      <c r="CRY94"/>
      <c r="CRZ94"/>
      <c r="CSA94"/>
      <c r="CSB94"/>
      <c r="CSC94"/>
      <c r="CSD94"/>
      <c r="CSE94"/>
      <c r="CSF94"/>
      <c r="CSG94"/>
      <c r="CSH94"/>
      <c r="CSI94"/>
      <c r="CSJ94"/>
      <c r="CSK94"/>
      <c r="CSL94"/>
      <c r="CSM94"/>
      <c r="CSN94"/>
      <c r="CSO94"/>
      <c r="CSP94"/>
      <c r="CSQ94"/>
      <c r="CSR94"/>
      <c r="CSS94"/>
      <c r="CST94"/>
      <c r="CSU94"/>
      <c r="CSV94"/>
      <c r="CSW94"/>
      <c r="CSX94"/>
      <c r="CSY94"/>
      <c r="CSZ94"/>
      <c r="CTA94"/>
      <c r="CTB94"/>
      <c r="CTC94"/>
      <c r="CTD94"/>
      <c r="CTE94"/>
      <c r="CTF94"/>
      <c r="CTG94"/>
      <c r="CTH94"/>
      <c r="CTI94"/>
      <c r="CTJ94"/>
      <c r="CTK94"/>
      <c r="CTL94"/>
      <c r="CTM94"/>
      <c r="CTN94"/>
      <c r="CTO94"/>
      <c r="CTP94"/>
      <c r="CTQ94"/>
      <c r="CTR94"/>
      <c r="CTS94"/>
      <c r="CTT94"/>
      <c r="CTU94"/>
      <c r="CTV94"/>
      <c r="CTW94"/>
      <c r="CTX94"/>
      <c r="CTY94"/>
      <c r="CTZ94"/>
      <c r="CUA94"/>
      <c r="CUB94"/>
      <c r="CUC94"/>
      <c r="CUD94"/>
      <c r="CUE94"/>
      <c r="CUF94"/>
      <c r="CUG94"/>
      <c r="CUH94"/>
      <c r="CUI94"/>
      <c r="CUJ94"/>
      <c r="CUK94"/>
      <c r="CUL94"/>
      <c r="CUM94"/>
      <c r="CUN94"/>
      <c r="CUO94"/>
      <c r="CUP94"/>
      <c r="CUQ94"/>
      <c r="CUR94"/>
      <c r="CUS94"/>
      <c r="CUT94"/>
      <c r="CUU94"/>
      <c r="CUV94"/>
      <c r="CUW94"/>
      <c r="CUX94"/>
      <c r="CUY94"/>
      <c r="CUZ94"/>
      <c r="CVA94"/>
      <c r="CVB94"/>
      <c r="CVC94"/>
      <c r="CVD94"/>
      <c r="CVE94"/>
      <c r="CVF94"/>
      <c r="CVG94"/>
      <c r="CVH94"/>
      <c r="CVI94"/>
      <c r="CVJ94"/>
      <c r="CVK94"/>
      <c r="CVL94"/>
      <c r="CVM94"/>
      <c r="CVN94"/>
      <c r="CVO94"/>
      <c r="CVP94"/>
      <c r="CVQ94"/>
      <c r="CVR94"/>
      <c r="CVS94"/>
      <c r="CVT94"/>
      <c r="CVU94"/>
      <c r="CVV94"/>
      <c r="CVW94"/>
      <c r="CVX94"/>
      <c r="CVY94"/>
      <c r="CVZ94"/>
      <c r="CWA94"/>
      <c r="CWB94"/>
      <c r="CWC94"/>
      <c r="CWD94"/>
      <c r="CWE94"/>
      <c r="CWF94"/>
      <c r="CWG94"/>
      <c r="CWH94"/>
      <c r="CWI94"/>
      <c r="CWJ94"/>
      <c r="CWK94"/>
      <c r="CWL94"/>
      <c r="CWM94"/>
      <c r="CWN94"/>
      <c r="CWO94"/>
      <c r="CWP94"/>
      <c r="CWQ94"/>
      <c r="CWR94"/>
      <c r="CWS94"/>
      <c r="CWT94"/>
      <c r="CWU94"/>
      <c r="CWV94"/>
      <c r="CWW94"/>
      <c r="CWX94"/>
      <c r="CWY94"/>
      <c r="CWZ94"/>
      <c r="CXA94"/>
      <c r="CXB94"/>
      <c r="CXC94"/>
      <c r="CXD94"/>
      <c r="CXE94"/>
      <c r="CXF94"/>
      <c r="CXG94"/>
      <c r="CXH94"/>
      <c r="CXI94"/>
      <c r="CXJ94"/>
      <c r="CXK94"/>
      <c r="CXL94"/>
      <c r="CXM94"/>
      <c r="CXN94"/>
      <c r="CXO94"/>
      <c r="CXP94"/>
      <c r="CXQ94"/>
      <c r="CXR94"/>
      <c r="CXS94"/>
      <c r="CXT94"/>
      <c r="CXU94"/>
      <c r="CXV94"/>
      <c r="CXW94"/>
      <c r="CXX94"/>
      <c r="CXY94"/>
      <c r="CXZ94"/>
      <c r="CYA94"/>
      <c r="CYB94"/>
      <c r="CYC94"/>
      <c r="CYD94"/>
      <c r="CYE94"/>
      <c r="CYF94"/>
      <c r="CYG94"/>
      <c r="CYH94"/>
      <c r="CYI94"/>
      <c r="CYJ94"/>
      <c r="CYK94"/>
      <c r="CYL94"/>
      <c r="CYM94"/>
      <c r="CYN94"/>
      <c r="CYO94"/>
      <c r="CYP94"/>
      <c r="CYQ94"/>
      <c r="CYR94"/>
      <c r="CYS94"/>
      <c r="CYT94"/>
      <c r="CYU94"/>
      <c r="CYV94"/>
      <c r="CYW94"/>
      <c r="CYX94"/>
      <c r="CYY94"/>
      <c r="CYZ94"/>
      <c r="CZA94"/>
      <c r="CZB94"/>
      <c r="CZC94"/>
      <c r="CZD94"/>
      <c r="CZE94"/>
      <c r="CZF94"/>
      <c r="CZG94"/>
      <c r="CZH94"/>
      <c r="CZI94"/>
      <c r="CZJ94"/>
      <c r="CZK94"/>
      <c r="CZL94"/>
      <c r="CZM94"/>
      <c r="CZN94"/>
      <c r="CZO94"/>
      <c r="CZP94"/>
      <c r="CZQ94"/>
      <c r="CZR94"/>
      <c r="CZS94"/>
      <c r="CZT94"/>
      <c r="CZU94"/>
      <c r="CZV94"/>
      <c r="CZW94"/>
      <c r="CZX94"/>
      <c r="CZY94"/>
      <c r="CZZ94"/>
      <c r="DAA94"/>
      <c r="DAB94"/>
      <c r="DAC94"/>
      <c r="DAD94"/>
      <c r="DAE94"/>
      <c r="DAF94"/>
      <c r="DAG94"/>
      <c r="DAH94"/>
      <c r="DAI94"/>
      <c r="DAJ94"/>
      <c r="DAK94"/>
      <c r="DAL94"/>
      <c r="DAM94"/>
      <c r="DAN94"/>
      <c r="DAO94"/>
      <c r="DAP94"/>
      <c r="DAQ94"/>
      <c r="DAR94"/>
      <c r="DAS94"/>
      <c r="DAT94"/>
      <c r="DAU94"/>
      <c r="DAV94"/>
      <c r="DAW94"/>
      <c r="DAX94"/>
      <c r="DAY94"/>
      <c r="DAZ94"/>
      <c r="DBA94"/>
      <c r="DBB94"/>
      <c r="DBC94"/>
      <c r="DBD94"/>
      <c r="DBE94"/>
      <c r="DBF94"/>
      <c r="DBG94"/>
      <c r="DBH94"/>
      <c r="DBI94"/>
      <c r="DBJ94"/>
      <c r="DBK94"/>
      <c r="DBL94"/>
      <c r="DBM94"/>
      <c r="DBN94"/>
      <c r="DBO94"/>
      <c r="DBP94"/>
      <c r="DBQ94"/>
      <c r="DBR94"/>
      <c r="DBS94"/>
      <c r="DBT94"/>
      <c r="DBU94"/>
      <c r="DBV94"/>
      <c r="DBW94"/>
      <c r="DBX94"/>
      <c r="DBY94"/>
      <c r="DBZ94"/>
      <c r="DCA94"/>
      <c r="DCB94"/>
      <c r="DCC94"/>
      <c r="DCD94"/>
      <c r="DCE94"/>
      <c r="DCF94"/>
      <c r="DCG94"/>
      <c r="DCH94"/>
      <c r="DCI94"/>
      <c r="DCJ94"/>
      <c r="DCK94"/>
      <c r="DCL94"/>
      <c r="DCM94"/>
      <c r="DCN94"/>
      <c r="DCO94"/>
      <c r="DCP94"/>
      <c r="DCQ94"/>
      <c r="DCR94"/>
      <c r="DCS94"/>
      <c r="DCT94"/>
      <c r="DCU94"/>
      <c r="DCV94"/>
      <c r="DCW94"/>
      <c r="DCX94"/>
      <c r="DCY94"/>
      <c r="DCZ94"/>
      <c r="DDA94"/>
      <c r="DDB94"/>
      <c r="DDC94"/>
      <c r="DDD94"/>
      <c r="DDE94"/>
      <c r="DDF94"/>
      <c r="DDG94"/>
      <c r="DDH94"/>
      <c r="DDI94"/>
      <c r="DDJ94"/>
      <c r="DDK94"/>
      <c r="DDL94"/>
      <c r="DDM94"/>
      <c r="DDN94"/>
      <c r="DDO94"/>
      <c r="DDP94"/>
      <c r="DDQ94"/>
      <c r="DDR94"/>
      <c r="DDS94"/>
      <c r="DDT94"/>
      <c r="DDU94"/>
      <c r="DDV94"/>
      <c r="DDW94"/>
      <c r="DDX94"/>
      <c r="DDY94"/>
      <c r="DDZ94"/>
      <c r="DEA94"/>
      <c r="DEB94"/>
      <c r="DEC94"/>
      <c r="DED94"/>
      <c r="DEE94"/>
      <c r="DEF94"/>
      <c r="DEG94"/>
      <c r="DEH94"/>
      <c r="DEI94"/>
      <c r="DEJ94"/>
      <c r="DEK94"/>
      <c r="DEL94"/>
      <c r="DEM94"/>
      <c r="DEN94"/>
      <c r="DEO94"/>
      <c r="DEP94"/>
      <c r="DEQ94"/>
      <c r="DER94"/>
      <c r="DES94"/>
      <c r="DET94"/>
      <c r="DEU94"/>
      <c r="DEV94"/>
      <c r="DEW94"/>
      <c r="DEX94"/>
      <c r="DEY94"/>
      <c r="DEZ94"/>
      <c r="DFA94"/>
      <c r="DFB94"/>
      <c r="DFC94"/>
      <c r="DFD94"/>
      <c r="DFE94"/>
      <c r="DFF94"/>
      <c r="DFG94"/>
      <c r="DFH94"/>
      <c r="DFI94"/>
      <c r="DFJ94"/>
      <c r="DFK94"/>
      <c r="DFL94"/>
      <c r="DFM94"/>
      <c r="DFN94"/>
      <c r="DFO94"/>
      <c r="DFP94"/>
      <c r="DFQ94"/>
      <c r="DFR94"/>
      <c r="DFS94"/>
      <c r="DFT94"/>
      <c r="DFU94"/>
      <c r="DFV94"/>
      <c r="DFW94"/>
      <c r="DFX94"/>
      <c r="DFY94"/>
      <c r="DFZ94"/>
      <c r="DGA94"/>
      <c r="DGB94"/>
      <c r="DGC94"/>
      <c r="DGD94"/>
      <c r="DGE94"/>
      <c r="DGF94"/>
      <c r="DGG94"/>
      <c r="DGH94"/>
      <c r="DGI94"/>
      <c r="DGJ94"/>
      <c r="DGK94"/>
      <c r="DGL94"/>
      <c r="DGM94"/>
      <c r="DGN94"/>
      <c r="DGO94"/>
      <c r="DGP94"/>
      <c r="DGQ94"/>
      <c r="DGR94"/>
      <c r="DGS94"/>
      <c r="DGT94"/>
      <c r="DGU94"/>
      <c r="DGV94"/>
      <c r="DGW94"/>
      <c r="DGX94"/>
      <c r="DGY94"/>
      <c r="DGZ94"/>
      <c r="DHA94"/>
      <c r="DHB94"/>
      <c r="DHC94"/>
      <c r="DHD94"/>
      <c r="DHE94"/>
      <c r="DHF94"/>
      <c r="DHG94"/>
      <c r="DHH94"/>
      <c r="DHI94"/>
      <c r="DHJ94"/>
      <c r="DHK94"/>
      <c r="DHL94"/>
      <c r="DHM94"/>
      <c r="DHN94"/>
      <c r="DHO94"/>
      <c r="DHP94"/>
      <c r="DHQ94"/>
      <c r="DHR94"/>
      <c r="DHS94"/>
      <c r="DHT94"/>
      <c r="DHU94"/>
      <c r="DHV94"/>
      <c r="DHW94"/>
      <c r="DHX94"/>
      <c r="DHY94"/>
      <c r="DHZ94"/>
      <c r="DIA94"/>
      <c r="DIB94"/>
      <c r="DIC94"/>
      <c r="DID94"/>
      <c r="DIE94"/>
      <c r="DIF94"/>
      <c r="DIG94"/>
      <c r="DIH94"/>
      <c r="DII94"/>
      <c r="DIJ94"/>
      <c r="DIK94"/>
      <c r="DIL94"/>
      <c r="DIM94"/>
      <c r="DIN94"/>
      <c r="DIO94"/>
      <c r="DIP94"/>
      <c r="DIQ94"/>
      <c r="DIR94"/>
      <c r="DIS94"/>
      <c r="DIT94"/>
      <c r="DIU94"/>
      <c r="DIV94"/>
      <c r="DIW94"/>
      <c r="DIX94"/>
      <c r="DIY94"/>
      <c r="DIZ94"/>
      <c r="DJA94"/>
      <c r="DJB94"/>
      <c r="DJC94"/>
      <c r="DJD94"/>
      <c r="DJE94"/>
      <c r="DJF94"/>
      <c r="DJG94"/>
      <c r="DJH94"/>
      <c r="DJI94"/>
      <c r="DJJ94"/>
      <c r="DJK94"/>
      <c r="DJL94"/>
      <c r="DJM94"/>
      <c r="DJN94"/>
      <c r="DJO94"/>
      <c r="DJP94"/>
      <c r="DJQ94"/>
      <c r="DJR94"/>
      <c r="DJS94"/>
      <c r="DJT94"/>
      <c r="DJU94"/>
      <c r="DJV94"/>
      <c r="DJW94"/>
      <c r="DJX94"/>
      <c r="DJY94"/>
      <c r="DJZ94"/>
      <c r="DKA94"/>
      <c r="DKB94"/>
      <c r="DKC94"/>
      <c r="DKD94"/>
      <c r="DKE94"/>
      <c r="DKF94"/>
      <c r="DKG94"/>
      <c r="DKH94"/>
      <c r="DKI94"/>
      <c r="DKJ94"/>
      <c r="DKK94"/>
      <c r="DKL94"/>
      <c r="DKM94"/>
      <c r="DKN94"/>
      <c r="DKO94"/>
      <c r="DKP94"/>
      <c r="DKQ94"/>
      <c r="DKR94"/>
      <c r="DKS94"/>
      <c r="DKT94"/>
      <c r="DKU94"/>
      <c r="DKV94"/>
      <c r="DKW94"/>
      <c r="DKX94"/>
      <c r="DKY94"/>
      <c r="DKZ94"/>
      <c r="DLA94"/>
      <c r="DLB94"/>
      <c r="DLC94"/>
      <c r="DLD94"/>
      <c r="DLE94"/>
      <c r="DLF94"/>
      <c r="DLG94"/>
      <c r="DLH94"/>
      <c r="DLI94"/>
      <c r="DLJ94"/>
      <c r="DLK94"/>
      <c r="DLL94"/>
      <c r="DLM94"/>
      <c r="DLN94"/>
      <c r="DLO94"/>
      <c r="DLP94"/>
      <c r="DLQ94"/>
      <c r="DLR94"/>
      <c r="DLS94"/>
      <c r="DLT94"/>
      <c r="DLU94"/>
      <c r="DLV94"/>
      <c r="DLW94"/>
      <c r="DLX94"/>
      <c r="DLY94"/>
      <c r="DLZ94"/>
      <c r="DMA94"/>
      <c r="DMB94"/>
      <c r="DMC94"/>
      <c r="DMD94"/>
      <c r="DME94"/>
      <c r="DMF94"/>
      <c r="DMG94"/>
      <c r="DMH94"/>
      <c r="DMI94"/>
      <c r="DMJ94"/>
      <c r="DMK94"/>
      <c r="DML94"/>
      <c r="DMM94"/>
      <c r="DMN94"/>
      <c r="DMO94"/>
      <c r="DMP94"/>
      <c r="DMQ94"/>
      <c r="DMR94"/>
      <c r="DMS94"/>
      <c r="DMT94"/>
      <c r="DMU94"/>
      <c r="DMV94"/>
      <c r="DMW94"/>
      <c r="DMX94"/>
      <c r="DMY94"/>
      <c r="DMZ94"/>
      <c r="DNA94"/>
      <c r="DNB94"/>
      <c r="DNC94"/>
      <c r="DND94"/>
      <c r="DNE94"/>
      <c r="DNF94"/>
      <c r="DNG94"/>
      <c r="DNH94"/>
      <c r="DNI94"/>
      <c r="DNJ94"/>
      <c r="DNK94"/>
      <c r="DNL94"/>
      <c r="DNM94"/>
      <c r="DNN94"/>
      <c r="DNO94"/>
      <c r="DNP94"/>
      <c r="DNQ94"/>
      <c r="DNR94"/>
      <c r="DNS94"/>
      <c r="DNT94"/>
      <c r="DNU94"/>
      <c r="DNV94"/>
      <c r="DNW94"/>
      <c r="DNX94"/>
      <c r="DNY94"/>
      <c r="DNZ94"/>
      <c r="DOA94"/>
      <c r="DOB94"/>
      <c r="DOC94"/>
      <c r="DOD94"/>
      <c r="DOE94"/>
      <c r="DOF94"/>
      <c r="DOG94"/>
      <c r="DOH94"/>
      <c r="DOI94"/>
      <c r="DOJ94"/>
      <c r="DOK94"/>
      <c r="DOL94"/>
      <c r="DOM94"/>
      <c r="DON94"/>
      <c r="DOO94"/>
      <c r="DOP94"/>
      <c r="DOQ94"/>
      <c r="DOR94"/>
      <c r="DOS94"/>
      <c r="DOT94"/>
      <c r="DOU94"/>
      <c r="DOV94"/>
      <c r="DOW94"/>
      <c r="DOX94"/>
      <c r="DOY94"/>
      <c r="DOZ94"/>
      <c r="DPA94"/>
      <c r="DPB94"/>
      <c r="DPC94"/>
      <c r="DPD94"/>
      <c r="DPE94"/>
      <c r="DPF94"/>
      <c r="DPG94"/>
      <c r="DPH94"/>
      <c r="DPI94"/>
      <c r="DPJ94"/>
      <c r="DPK94"/>
      <c r="DPL94"/>
      <c r="DPM94"/>
      <c r="DPN94"/>
      <c r="DPO94"/>
      <c r="DPP94"/>
      <c r="DPQ94"/>
      <c r="DPR94"/>
      <c r="DPS94"/>
      <c r="DPT94"/>
      <c r="DPU94"/>
      <c r="DPV94"/>
      <c r="DPW94"/>
      <c r="DPX94"/>
      <c r="DPY94"/>
      <c r="DPZ94"/>
      <c r="DQA94"/>
      <c r="DQB94"/>
      <c r="DQC94"/>
      <c r="DQD94"/>
      <c r="DQE94"/>
      <c r="DQF94"/>
      <c r="DQG94"/>
      <c r="DQH94"/>
      <c r="DQI94"/>
      <c r="DQJ94"/>
      <c r="DQK94"/>
      <c r="DQL94"/>
      <c r="DQM94"/>
      <c r="DQN94"/>
      <c r="DQO94"/>
      <c r="DQP94"/>
      <c r="DQQ94"/>
      <c r="DQR94"/>
      <c r="DQS94"/>
      <c r="DQT94"/>
      <c r="DQU94"/>
      <c r="DQV94"/>
      <c r="DQW94"/>
      <c r="DQX94"/>
      <c r="DQY94"/>
      <c r="DQZ94"/>
      <c r="DRA94"/>
      <c r="DRB94"/>
      <c r="DRC94"/>
      <c r="DRD94"/>
      <c r="DRE94"/>
      <c r="DRF94"/>
      <c r="DRG94"/>
      <c r="DRH94"/>
      <c r="DRI94"/>
      <c r="DRJ94"/>
      <c r="DRK94"/>
      <c r="DRL94"/>
      <c r="DRM94"/>
      <c r="DRN94"/>
      <c r="DRO94"/>
      <c r="DRP94"/>
      <c r="DRQ94"/>
      <c r="DRR94"/>
      <c r="DRS94"/>
      <c r="DRT94"/>
      <c r="DRU94"/>
      <c r="DRV94"/>
      <c r="DRW94"/>
      <c r="DRX94"/>
      <c r="DRY94"/>
      <c r="DRZ94"/>
      <c r="DSA94"/>
      <c r="DSB94"/>
      <c r="DSC94"/>
      <c r="DSD94"/>
      <c r="DSE94"/>
      <c r="DSF94"/>
      <c r="DSG94"/>
      <c r="DSH94"/>
      <c r="DSI94"/>
      <c r="DSJ94"/>
      <c r="DSK94"/>
      <c r="DSL94"/>
      <c r="DSM94"/>
      <c r="DSN94"/>
      <c r="DSO94"/>
      <c r="DSP94"/>
      <c r="DSQ94"/>
      <c r="DSR94"/>
      <c r="DSS94"/>
      <c r="DST94"/>
      <c r="DSU94"/>
      <c r="DSV94"/>
      <c r="DSW94"/>
      <c r="DSX94"/>
      <c r="DSY94"/>
      <c r="DSZ94"/>
      <c r="DTA94"/>
      <c r="DTB94"/>
      <c r="DTC94"/>
      <c r="DTD94"/>
      <c r="DTE94"/>
      <c r="DTF94"/>
      <c r="DTG94"/>
      <c r="DTH94"/>
      <c r="DTI94"/>
      <c r="DTJ94"/>
      <c r="DTK94"/>
      <c r="DTL94"/>
      <c r="DTM94"/>
      <c r="DTN94"/>
      <c r="DTO94"/>
      <c r="DTP94"/>
      <c r="DTQ94"/>
      <c r="DTR94"/>
      <c r="DTS94"/>
      <c r="DTT94"/>
      <c r="DTU94"/>
      <c r="DTV94"/>
      <c r="DTW94"/>
      <c r="DTX94"/>
      <c r="DTY94"/>
      <c r="DTZ94"/>
      <c r="DUA94"/>
      <c r="DUB94"/>
      <c r="DUC94"/>
      <c r="DUD94"/>
      <c r="DUE94"/>
      <c r="DUF94"/>
      <c r="DUG94"/>
      <c r="DUH94"/>
      <c r="DUI94"/>
      <c r="DUJ94"/>
      <c r="DUK94"/>
      <c r="DUL94"/>
      <c r="DUM94"/>
      <c r="DUN94"/>
      <c r="DUO94"/>
      <c r="DUP94"/>
      <c r="DUQ94"/>
      <c r="DUR94"/>
      <c r="DUS94"/>
      <c r="DUT94"/>
      <c r="DUU94"/>
      <c r="DUV94"/>
      <c r="DUW94"/>
      <c r="DUX94"/>
      <c r="DUY94"/>
      <c r="DUZ94"/>
      <c r="DVA94"/>
      <c r="DVB94"/>
      <c r="DVC94"/>
      <c r="DVD94"/>
      <c r="DVE94"/>
      <c r="DVF94"/>
      <c r="DVG94"/>
      <c r="DVH94"/>
      <c r="DVI94"/>
      <c r="DVJ94"/>
      <c r="DVK94"/>
      <c r="DVL94"/>
      <c r="DVM94"/>
      <c r="DVN94"/>
      <c r="DVO94"/>
      <c r="DVP94"/>
      <c r="DVQ94"/>
      <c r="DVR94"/>
      <c r="DVS94"/>
      <c r="DVT94"/>
      <c r="DVU94"/>
      <c r="DVV94"/>
      <c r="DVW94"/>
      <c r="DVX94"/>
      <c r="DVY94"/>
      <c r="DVZ94"/>
      <c r="DWA94"/>
      <c r="DWB94"/>
      <c r="DWC94"/>
      <c r="DWD94"/>
      <c r="DWE94"/>
      <c r="DWF94"/>
      <c r="DWG94"/>
      <c r="DWH94"/>
      <c r="DWI94"/>
      <c r="DWJ94"/>
      <c r="DWK94"/>
      <c r="DWL94"/>
      <c r="DWM94"/>
      <c r="DWN94"/>
      <c r="DWO94"/>
      <c r="DWP94"/>
      <c r="DWQ94"/>
      <c r="DWR94"/>
      <c r="DWS94"/>
      <c r="DWT94"/>
      <c r="DWU94"/>
      <c r="DWV94"/>
      <c r="DWW94"/>
      <c r="DWX94"/>
      <c r="DWY94"/>
      <c r="DWZ94"/>
      <c r="DXA94"/>
      <c r="DXB94"/>
      <c r="DXC94"/>
      <c r="DXD94"/>
      <c r="DXE94"/>
      <c r="DXF94"/>
      <c r="DXG94"/>
      <c r="DXH94"/>
      <c r="DXI94"/>
      <c r="DXJ94"/>
      <c r="DXK94"/>
      <c r="DXL94"/>
      <c r="DXM94"/>
      <c r="DXN94"/>
      <c r="DXO94"/>
      <c r="DXP94"/>
      <c r="DXQ94"/>
      <c r="DXR94"/>
      <c r="DXS94"/>
      <c r="DXT94"/>
      <c r="DXU94"/>
      <c r="DXV94"/>
      <c r="DXW94"/>
      <c r="DXX94"/>
      <c r="DXY94"/>
      <c r="DXZ94"/>
      <c r="DYA94"/>
      <c r="DYB94"/>
      <c r="DYC94"/>
      <c r="DYD94"/>
      <c r="DYE94"/>
      <c r="DYF94"/>
      <c r="DYG94"/>
      <c r="DYH94"/>
      <c r="DYI94"/>
      <c r="DYJ94"/>
      <c r="DYK94"/>
      <c r="DYL94"/>
      <c r="DYM94"/>
      <c r="DYN94"/>
      <c r="DYO94"/>
      <c r="DYP94"/>
      <c r="DYQ94"/>
      <c r="DYR94"/>
      <c r="DYS94"/>
      <c r="DYT94"/>
      <c r="DYU94"/>
      <c r="DYV94"/>
      <c r="DYW94"/>
      <c r="DYX94"/>
      <c r="DYY94"/>
      <c r="DYZ94"/>
      <c r="DZA94"/>
      <c r="DZB94"/>
      <c r="DZC94"/>
      <c r="DZD94"/>
      <c r="DZE94"/>
      <c r="DZF94"/>
      <c r="DZG94"/>
      <c r="DZH94"/>
      <c r="DZI94"/>
      <c r="DZJ94"/>
      <c r="DZK94"/>
      <c r="DZL94"/>
      <c r="DZM94"/>
      <c r="DZN94"/>
      <c r="DZO94"/>
      <c r="DZP94"/>
      <c r="DZQ94"/>
      <c r="DZR94"/>
      <c r="DZS94"/>
      <c r="DZT94"/>
      <c r="DZU94"/>
      <c r="DZV94"/>
      <c r="DZW94"/>
      <c r="DZX94"/>
      <c r="DZY94"/>
      <c r="DZZ94"/>
      <c r="EAA94"/>
      <c r="EAB94"/>
      <c r="EAC94"/>
      <c r="EAD94"/>
      <c r="EAE94"/>
      <c r="EAF94"/>
      <c r="EAG94"/>
      <c r="EAH94"/>
      <c r="EAI94"/>
      <c r="EAJ94"/>
      <c r="EAK94"/>
      <c r="EAL94"/>
      <c r="EAM94"/>
      <c r="EAN94"/>
      <c r="EAO94"/>
      <c r="EAP94"/>
      <c r="EAQ94"/>
      <c r="EAR94"/>
      <c r="EAS94"/>
      <c r="EAT94"/>
      <c r="EAU94"/>
      <c r="EAV94"/>
      <c r="EAW94"/>
      <c r="EAX94"/>
      <c r="EAY94"/>
      <c r="EAZ94"/>
      <c r="EBA94"/>
      <c r="EBB94"/>
      <c r="EBC94"/>
      <c r="EBD94"/>
      <c r="EBE94"/>
      <c r="EBF94"/>
      <c r="EBG94"/>
      <c r="EBH94"/>
      <c r="EBI94"/>
      <c r="EBJ94"/>
      <c r="EBK94"/>
      <c r="EBL94"/>
      <c r="EBM94"/>
      <c r="EBN94"/>
      <c r="EBO94"/>
      <c r="EBP94"/>
      <c r="EBQ94"/>
      <c r="EBR94"/>
      <c r="EBS94"/>
      <c r="EBT94"/>
      <c r="EBU94"/>
      <c r="EBV94"/>
      <c r="EBW94"/>
      <c r="EBX94"/>
      <c r="EBY94"/>
      <c r="EBZ94"/>
      <c r="ECA94"/>
      <c r="ECB94"/>
      <c r="ECC94"/>
      <c r="ECD94"/>
      <c r="ECE94"/>
      <c r="ECF94"/>
      <c r="ECG94"/>
      <c r="ECH94"/>
      <c r="ECI94"/>
      <c r="ECJ94"/>
      <c r="ECK94"/>
      <c r="ECL94"/>
      <c r="ECM94"/>
      <c r="ECN94"/>
      <c r="ECO94"/>
      <c r="ECP94"/>
      <c r="ECQ94"/>
      <c r="ECR94"/>
      <c r="ECS94"/>
      <c r="ECT94"/>
      <c r="ECU94"/>
      <c r="ECV94"/>
      <c r="ECW94"/>
      <c r="ECX94"/>
      <c r="ECY94"/>
      <c r="ECZ94"/>
      <c r="EDA94"/>
      <c r="EDB94"/>
      <c r="EDC94"/>
      <c r="EDD94"/>
      <c r="EDE94"/>
      <c r="EDF94"/>
      <c r="EDG94"/>
      <c r="EDH94"/>
      <c r="EDI94"/>
      <c r="EDJ94"/>
      <c r="EDK94"/>
      <c r="EDL94"/>
      <c r="EDM94"/>
      <c r="EDN94"/>
      <c r="EDO94"/>
      <c r="EDP94"/>
      <c r="EDQ94"/>
      <c r="EDR94"/>
      <c r="EDS94"/>
      <c r="EDT94"/>
      <c r="EDU94"/>
      <c r="EDV94"/>
      <c r="EDW94"/>
      <c r="EDX94"/>
      <c r="EDY94"/>
      <c r="EDZ94"/>
      <c r="EEA94"/>
      <c r="EEB94"/>
      <c r="EEC94"/>
      <c r="EED94"/>
      <c r="EEE94"/>
      <c r="EEF94"/>
      <c r="EEG94"/>
      <c r="EEH94"/>
      <c r="EEI94"/>
      <c r="EEJ94"/>
      <c r="EEK94"/>
      <c r="EEL94"/>
      <c r="EEM94"/>
      <c r="EEN94"/>
      <c r="EEO94"/>
      <c r="EEP94"/>
      <c r="EEQ94"/>
      <c r="EER94"/>
      <c r="EES94"/>
      <c r="EET94"/>
      <c r="EEU94"/>
      <c r="EEV94"/>
      <c r="EEW94"/>
      <c r="EEX94"/>
      <c r="EEY94"/>
      <c r="EEZ94"/>
      <c r="EFA94"/>
      <c r="EFB94"/>
      <c r="EFC94"/>
      <c r="EFD94"/>
      <c r="EFE94"/>
      <c r="EFF94"/>
      <c r="EFG94"/>
      <c r="EFH94"/>
      <c r="EFI94"/>
      <c r="EFJ94"/>
      <c r="EFK94"/>
      <c r="EFL94"/>
      <c r="EFM94"/>
      <c r="EFN94"/>
      <c r="EFO94"/>
      <c r="EFP94"/>
      <c r="EFQ94"/>
      <c r="EFR94"/>
      <c r="EFS94"/>
      <c r="EFT94"/>
      <c r="EFU94"/>
      <c r="EFV94"/>
      <c r="EFW94"/>
      <c r="EFX94"/>
      <c r="EFY94"/>
      <c r="EFZ94"/>
      <c r="EGA94"/>
      <c r="EGB94"/>
      <c r="EGC94"/>
      <c r="EGD94"/>
      <c r="EGE94"/>
      <c r="EGF94"/>
      <c r="EGG94"/>
      <c r="EGH94"/>
      <c r="EGI94"/>
      <c r="EGJ94"/>
      <c r="EGK94"/>
      <c r="EGL94"/>
      <c r="EGM94"/>
      <c r="EGN94"/>
      <c r="EGO94"/>
      <c r="EGP94"/>
      <c r="EGQ94"/>
      <c r="EGR94"/>
      <c r="EGS94"/>
      <c r="EGT94"/>
      <c r="EGU94"/>
      <c r="EGV94"/>
      <c r="EGW94"/>
      <c r="EGX94"/>
      <c r="EGY94"/>
      <c r="EGZ94"/>
      <c r="EHA94"/>
      <c r="EHB94"/>
      <c r="EHC94"/>
      <c r="EHD94"/>
      <c r="EHE94"/>
      <c r="EHF94"/>
      <c r="EHG94"/>
      <c r="EHH94"/>
      <c r="EHI94"/>
      <c r="EHJ94"/>
      <c r="EHK94"/>
      <c r="EHL94"/>
      <c r="EHM94"/>
      <c r="EHN94"/>
      <c r="EHO94"/>
      <c r="EHP94"/>
      <c r="EHQ94"/>
      <c r="EHR94"/>
      <c r="EHS94"/>
      <c r="EHT94"/>
      <c r="EHU94"/>
      <c r="EHV94"/>
      <c r="EHW94"/>
      <c r="EHX94"/>
      <c r="EHY94"/>
      <c r="EHZ94"/>
      <c r="EIA94"/>
      <c r="EIB94"/>
      <c r="EIC94"/>
      <c r="EID94"/>
      <c r="EIE94"/>
      <c r="EIF94"/>
      <c r="EIG94"/>
      <c r="EIH94"/>
      <c r="EII94"/>
      <c r="EIJ94"/>
      <c r="EIK94"/>
      <c r="EIL94"/>
      <c r="EIM94"/>
      <c r="EIN94"/>
      <c r="EIO94"/>
      <c r="EIP94"/>
      <c r="EIQ94"/>
      <c r="EIR94"/>
      <c r="EIS94"/>
      <c r="EIT94"/>
      <c r="EIU94"/>
      <c r="EIV94"/>
      <c r="EIW94"/>
      <c r="EIX94"/>
      <c r="EIY94"/>
      <c r="EIZ94"/>
      <c r="EJA94"/>
      <c r="EJB94"/>
      <c r="EJC94"/>
      <c r="EJD94"/>
      <c r="EJE94"/>
      <c r="EJF94"/>
      <c r="EJG94"/>
      <c r="EJH94"/>
      <c r="EJI94"/>
      <c r="EJJ94"/>
      <c r="EJK94"/>
      <c r="EJL94"/>
      <c r="EJM94"/>
      <c r="EJN94"/>
      <c r="EJO94"/>
      <c r="EJP94"/>
      <c r="EJQ94"/>
      <c r="EJR94"/>
      <c r="EJS94"/>
      <c r="EJT94"/>
      <c r="EJU94"/>
      <c r="EJV94"/>
      <c r="EJW94"/>
      <c r="EJX94"/>
      <c r="EJY94"/>
      <c r="EJZ94"/>
      <c r="EKA94"/>
      <c r="EKB94"/>
      <c r="EKC94"/>
      <c r="EKD94"/>
      <c r="EKE94"/>
      <c r="EKF94"/>
      <c r="EKG94"/>
      <c r="EKH94"/>
      <c r="EKI94"/>
      <c r="EKJ94"/>
      <c r="EKK94"/>
      <c r="EKL94"/>
      <c r="EKM94"/>
      <c r="EKN94"/>
      <c r="EKO94"/>
      <c r="EKP94"/>
      <c r="EKQ94"/>
      <c r="EKR94"/>
      <c r="EKS94"/>
      <c r="EKT94"/>
      <c r="EKU94"/>
      <c r="EKV94"/>
      <c r="EKW94"/>
      <c r="EKX94"/>
      <c r="EKY94"/>
      <c r="EKZ94"/>
      <c r="ELA94"/>
      <c r="ELB94"/>
      <c r="ELC94"/>
      <c r="ELD94"/>
      <c r="ELE94"/>
      <c r="ELF94"/>
      <c r="ELG94"/>
      <c r="ELH94"/>
      <c r="ELI94"/>
      <c r="ELJ94"/>
      <c r="ELK94"/>
      <c r="ELL94"/>
      <c r="ELM94"/>
      <c r="ELN94"/>
      <c r="ELO94"/>
      <c r="ELP94"/>
      <c r="ELQ94"/>
      <c r="ELR94"/>
      <c r="ELS94"/>
      <c r="ELT94"/>
      <c r="ELU94"/>
      <c r="ELV94"/>
      <c r="ELW94"/>
      <c r="ELX94"/>
      <c r="ELY94"/>
      <c r="ELZ94"/>
      <c r="EMA94"/>
      <c r="EMB94"/>
      <c r="EMC94"/>
      <c r="EMD94"/>
      <c r="EME94"/>
      <c r="EMF94"/>
      <c r="EMG94"/>
      <c r="EMH94"/>
      <c r="EMI94"/>
      <c r="EMJ94"/>
      <c r="EMK94"/>
      <c r="EML94"/>
      <c r="EMM94"/>
      <c r="EMN94"/>
      <c r="EMO94"/>
      <c r="EMP94"/>
      <c r="EMQ94"/>
      <c r="EMR94"/>
      <c r="EMS94"/>
      <c r="EMT94"/>
      <c r="EMU94"/>
      <c r="EMV94"/>
      <c r="EMW94"/>
      <c r="EMX94"/>
      <c r="EMY94"/>
      <c r="EMZ94"/>
      <c r="ENA94"/>
      <c r="ENB94"/>
      <c r="ENC94"/>
      <c r="END94"/>
      <c r="ENE94"/>
      <c r="ENF94"/>
      <c r="ENG94"/>
      <c r="ENH94"/>
      <c r="ENI94"/>
      <c r="ENJ94"/>
      <c r="ENK94"/>
      <c r="ENL94"/>
      <c r="ENM94"/>
      <c r="ENN94"/>
      <c r="ENO94"/>
      <c r="ENP94"/>
      <c r="ENQ94"/>
      <c r="ENR94"/>
      <c r="ENS94"/>
      <c r="ENT94"/>
      <c r="ENU94"/>
      <c r="ENV94"/>
      <c r="ENW94"/>
      <c r="ENX94"/>
      <c r="ENY94"/>
      <c r="ENZ94"/>
      <c r="EOA94"/>
      <c r="EOB94"/>
      <c r="EOC94"/>
      <c r="EOD94"/>
      <c r="EOE94"/>
      <c r="EOF94"/>
      <c r="EOG94"/>
      <c r="EOH94"/>
      <c r="EOI94"/>
      <c r="EOJ94"/>
      <c r="EOK94"/>
      <c r="EOL94"/>
      <c r="EOM94"/>
      <c r="EON94"/>
      <c r="EOO94"/>
      <c r="EOP94"/>
      <c r="EOQ94"/>
      <c r="EOR94"/>
      <c r="EOS94"/>
      <c r="EOT94"/>
      <c r="EOU94"/>
      <c r="EOV94"/>
      <c r="EOW94"/>
      <c r="EOX94"/>
      <c r="EOY94"/>
      <c r="EOZ94"/>
      <c r="EPA94"/>
      <c r="EPB94"/>
      <c r="EPC94"/>
      <c r="EPD94"/>
      <c r="EPE94"/>
      <c r="EPF94"/>
      <c r="EPG94"/>
      <c r="EPH94"/>
      <c r="EPI94"/>
      <c r="EPJ94"/>
      <c r="EPK94"/>
      <c r="EPL94"/>
      <c r="EPM94"/>
      <c r="EPN94"/>
      <c r="EPO94"/>
      <c r="EPP94"/>
      <c r="EPQ94"/>
      <c r="EPR94"/>
      <c r="EPS94"/>
      <c r="EPT94"/>
      <c r="EPU94"/>
      <c r="EPV94"/>
      <c r="EPW94"/>
      <c r="EPX94"/>
      <c r="EPY94"/>
      <c r="EPZ94"/>
      <c r="EQA94"/>
      <c r="EQB94"/>
      <c r="EQC94"/>
      <c r="EQD94"/>
      <c r="EQE94"/>
      <c r="EQF94"/>
      <c r="EQG94"/>
      <c r="EQH94"/>
      <c r="EQI94"/>
      <c r="EQJ94"/>
      <c r="EQK94"/>
      <c r="EQL94"/>
      <c r="EQM94"/>
      <c r="EQN94"/>
      <c r="EQO94"/>
      <c r="EQP94"/>
      <c r="EQQ94"/>
      <c r="EQR94"/>
      <c r="EQS94"/>
      <c r="EQT94"/>
      <c r="EQU94"/>
      <c r="EQV94"/>
      <c r="EQW94"/>
      <c r="EQX94"/>
      <c r="EQY94"/>
      <c r="EQZ94"/>
      <c r="ERA94"/>
      <c r="ERB94"/>
      <c r="ERC94"/>
      <c r="ERD94"/>
      <c r="ERE94"/>
      <c r="ERF94"/>
      <c r="ERG94"/>
      <c r="ERH94"/>
      <c r="ERI94"/>
      <c r="ERJ94"/>
      <c r="ERK94"/>
      <c r="ERL94"/>
      <c r="ERM94"/>
      <c r="ERN94"/>
      <c r="ERO94"/>
      <c r="ERP94"/>
      <c r="ERQ94"/>
      <c r="ERR94"/>
      <c r="ERS94"/>
      <c r="ERT94"/>
      <c r="ERU94"/>
      <c r="ERV94"/>
      <c r="ERW94"/>
      <c r="ERX94"/>
      <c r="ERY94"/>
      <c r="ERZ94"/>
      <c r="ESA94"/>
      <c r="ESB94"/>
      <c r="ESC94"/>
      <c r="ESD94"/>
      <c r="ESE94"/>
      <c r="ESF94"/>
      <c r="ESG94"/>
      <c r="ESH94"/>
      <c r="ESI94"/>
      <c r="ESJ94"/>
      <c r="ESK94"/>
      <c r="ESL94"/>
      <c r="ESM94"/>
      <c r="ESN94"/>
      <c r="ESO94"/>
      <c r="ESP94"/>
      <c r="ESQ94"/>
      <c r="ESR94"/>
      <c r="ESS94"/>
      <c r="EST94"/>
      <c r="ESU94"/>
      <c r="ESV94"/>
      <c r="ESW94"/>
      <c r="ESX94"/>
      <c r="ESY94"/>
      <c r="ESZ94"/>
      <c r="ETA94"/>
      <c r="ETB94"/>
      <c r="ETC94"/>
      <c r="ETD94"/>
      <c r="ETE94"/>
      <c r="ETF94"/>
      <c r="ETG94"/>
      <c r="ETH94"/>
      <c r="ETI94"/>
      <c r="ETJ94"/>
      <c r="ETK94"/>
      <c r="ETL94"/>
      <c r="ETM94"/>
      <c r="ETN94"/>
      <c r="ETO94"/>
      <c r="ETP94"/>
      <c r="ETQ94"/>
      <c r="ETR94"/>
      <c r="ETS94"/>
      <c r="ETT94"/>
      <c r="ETU94"/>
      <c r="ETV94"/>
      <c r="ETW94"/>
      <c r="ETX94"/>
      <c r="ETY94"/>
      <c r="ETZ94"/>
      <c r="EUA94"/>
      <c r="EUB94"/>
      <c r="EUC94"/>
      <c r="EUD94"/>
      <c r="EUE94"/>
      <c r="EUF94"/>
      <c r="EUG94"/>
      <c r="EUH94"/>
      <c r="EUI94"/>
      <c r="EUJ94"/>
      <c r="EUK94"/>
      <c r="EUL94"/>
      <c r="EUM94"/>
      <c r="EUN94"/>
      <c r="EUO94"/>
      <c r="EUP94"/>
      <c r="EUQ94"/>
      <c r="EUR94"/>
      <c r="EUS94"/>
      <c r="EUT94"/>
      <c r="EUU94"/>
      <c r="EUV94"/>
      <c r="EUW94"/>
      <c r="EUX94"/>
      <c r="EUY94"/>
      <c r="EUZ94"/>
      <c r="EVA94"/>
      <c r="EVB94"/>
      <c r="EVC94"/>
      <c r="EVD94"/>
      <c r="EVE94"/>
      <c r="EVF94"/>
      <c r="EVG94"/>
      <c r="EVH94"/>
      <c r="EVI94"/>
      <c r="EVJ94"/>
      <c r="EVK94"/>
      <c r="EVL94"/>
      <c r="EVM94"/>
      <c r="EVN94"/>
      <c r="EVO94"/>
      <c r="EVP94"/>
      <c r="EVQ94"/>
      <c r="EVR94"/>
      <c r="EVS94"/>
      <c r="EVT94"/>
      <c r="EVU94"/>
      <c r="EVV94"/>
      <c r="EVW94"/>
      <c r="EVX94"/>
      <c r="EVY94"/>
      <c r="EVZ94"/>
      <c r="EWA94"/>
      <c r="EWB94"/>
      <c r="EWC94"/>
      <c r="EWD94"/>
      <c r="EWE94"/>
      <c r="EWF94"/>
      <c r="EWG94"/>
      <c r="EWH94"/>
      <c r="EWI94"/>
      <c r="EWJ94"/>
      <c r="EWK94"/>
      <c r="EWL94"/>
      <c r="EWM94"/>
      <c r="EWN94"/>
      <c r="EWO94"/>
      <c r="EWP94"/>
      <c r="EWQ94"/>
      <c r="EWR94"/>
      <c r="EWS94"/>
      <c r="EWT94"/>
      <c r="EWU94"/>
      <c r="EWV94"/>
      <c r="EWW94"/>
      <c r="EWX94"/>
      <c r="EWY94"/>
      <c r="EWZ94"/>
      <c r="EXA94"/>
      <c r="EXB94"/>
      <c r="EXC94"/>
      <c r="EXD94"/>
      <c r="EXE94"/>
      <c r="EXF94"/>
      <c r="EXG94"/>
      <c r="EXH94"/>
      <c r="EXI94"/>
      <c r="EXJ94"/>
      <c r="EXK94"/>
      <c r="EXL94"/>
      <c r="EXM94"/>
      <c r="EXN94"/>
      <c r="EXO94"/>
      <c r="EXP94"/>
      <c r="EXQ94"/>
      <c r="EXR94"/>
      <c r="EXS94"/>
      <c r="EXT94"/>
      <c r="EXU94"/>
      <c r="EXV94"/>
      <c r="EXW94"/>
      <c r="EXX94"/>
      <c r="EXY94"/>
      <c r="EXZ94"/>
      <c r="EYA94"/>
      <c r="EYB94"/>
      <c r="EYC94"/>
      <c r="EYD94"/>
      <c r="EYE94"/>
      <c r="EYF94"/>
      <c r="EYG94"/>
      <c r="EYH94"/>
      <c r="EYI94"/>
      <c r="EYJ94"/>
      <c r="EYK94"/>
      <c r="EYL94"/>
      <c r="EYM94"/>
      <c r="EYN94"/>
      <c r="EYO94"/>
      <c r="EYP94"/>
      <c r="EYQ94"/>
      <c r="EYR94"/>
      <c r="EYS94"/>
      <c r="EYT94"/>
      <c r="EYU94"/>
      <c r="EYV94"/>
      <c r="EYW94"/>
      <c r="EYX94"/>
      <c r="EYY94"/>
      <c r="EYZ94"/>
      <c r="EZA94"/>
      <c r="EZB94"/>
      <c r="EZC94"/>
      <c r="EZD94"/>
      <c r="EZE94"/>
      <c r="EZF94"/>
      <c r="EZG94"/>
      <c r="EZH94"/>
      <c r="EZI94"/>
      <c r="EZJ94"/>
      <c r="EZK94"/>
      <c r="EZL94"/>
      <c r="EZM94"/>
      <c r="EZN94"/>
      <c r="EZO94"/>
      <c r="EZP94"/>
      <c r="EZQ94"/>
      <c r="EZR94"/>
      <c r="EZS94"/>
      <c r="EZT94"/>
      <c r="EZU94"/>
      <c r="EZV94"/>
      <c r="EZW94"/>
      <c r="EZX94"/>
      <c r="EZY94"/>
      <c r="EZZ94"/>
      <c r="FAA94"/>
      <c r="FAB94"/>
      <c r="FAC94"/>
      <c r="FAD94"/>
      <c r="FAE94"/>
      <c r="FAF94"/>
      <c r="FAG94"/>
      <c r="FAH94"/>
      <c r="FAI94"/>
      <c r="FAJ94"/>
      <c r="FAK94"/>
      <c r="FAL94"/>
      <c r="FAM94"/>
      <c r="FAN94"/>
      <c r="FAO94"/>
      <c r="FAP94"/>
      <c r="FAQ94"/>
      <c r="FAR94"/>
      <c r="FAS94"/>
      <c r="FAT94"/>
      <c r="FAU94"/>
      <c r="FAV94"/>
      <c r="FAW94"/>
      <c r="FAX94"/>
      <c r="FAY94"/>
      <c r="FAZ94"/>
      <c r="FBA94"/>
      <c r="FBB94"/>
      <c r="FBC94"/>
      <c r="FBD94"/>
      <c r="FBE94"/>
      <c r="FBF94"/>
      <c r="FBG94"/>
      <c r="FBH94"/>
      <c r="FBI94"/>
      <c r="FBJ94"/>
      <c r="FBK94"/>
      <c r="FBL94"/>
      <c r="FBM94"/>
      <c r="FBN94"/>
      <c r="FBO94"/>
      <c r="FBP94"/>
      <c r="FBQ94"/>
      <c r="FBR94"/>
      <c r="FBS94"/>
      <c r="FBT94"/>
      <c r="FBU94"/>
      <c r="FBV94"/>
      <c r="FBW94"/>
      <c r="FBX94"/>
      <c r="FBY94"/>
      <c r="FBZ94"/>
      <c r="FCA94"/>
      <c r="FCB94"/>
      <c r="FCC94"/>
      <c r="FCD94"/>
      <c r="FCE94"/>
      <c r="FCF94"/>
      <c r="FCG94"/>
      <c r="FCH94"/>
      <c r="FCI94"/>
      <c r="FCJ94"/>
      <c r="FCK94"/>
      <c r="FCL94"/>
      <c r="FCM94"/>
      <c r="FCN94"/>
      <c r="FCO94"/>
      <c r="FCP94"/>
      <c r="FCQ94"/>
      <c r="FCR94"/>
      <c r="FCS94"/>
      <c r="FCT94"/>
      <c r="FCU94"/>
      <c r="FCV94"/>
      <c r="FCW94"/>
      <c r="FCX94"/>
      <c r="FCY94"/>
      <c r="FCZ94"/>
      <c r="FDA94"/>
      <c r="FDB94"/>
      <c r="FDC94"/>
      <c r="FDD94"/>
      <c r="FDE94"/>
      <c r="FDF94"/>
      <c r="FDG94"/>
      <c r="FDH94"/>
      <c r="FDI94"/>
      <c r="FDJ94"/>
      <c r="FDK94"/>
      <c r="FDL94"/>
      <c r="FDM94"/>
      <c r="FDN94"/>
      <c r="FDO94"/>
      <c r="FDP94"/>
      <c r="FDQ94"/>
      <c r="FDR94"/>
      <c r="FDS94"/>
      <c r="FDT94"/>
      <c r="FDU94"/>
      <c r="FDV94"/>
      <c r="FDW94"/>
      <c r="FDX94"/>
      <c r="FDY94"/>
      <c r="FDZ94"/>
      <c r="FEA94"/>
      <c r="FEB94"/>
      <c r="FEC94"/>
      <c r="FED94"/>
      <c r="FEE94"/>
      <c r="FEF94"/>
      <c r="FEG94"/>
      <c r="FEH94"/>
      <c r="FEI94"/>
      <c r="FEJ94"/>
      <c r="FEK94"/>
      <c r="FEL94"/>
      <c r="FEM94"/>
      <c r="FEN94"/>
      <c r="FEO94"/>
      <c r="FEP94"/>
      <c r="FEQ94"/>
      <c r="FER94"/>
      <c r="FES94"/>
      <c r="FET94"/>
      <c r="FEU94"/>
      <c r="FEV94"/>
      <c r="FEW94"/>
      <c r="FEX94"/>
      <c r="FEY94"/>
      <c r="FEZ94"/>
      <c r="FFA94"/>
      <c r="FFB94"/>
      <c r="FFC94"/>
      <c r="FFD94"/>
      <c r="FFE94"/>
      <c r="FFF94"/>
      <c r="FFG94"/>
      <c r="FFH94"/>
      <c r="FFI94"/>
      <c r="FFJ94"/>
      <c r="FFK94"/>
      <c r="FFL94"/>
      <c r="FFM94"/>
      <c r="FFN94"/>
      <c r="FFO94"/>
      <c r="FFP94"/>
      <c r="FFQ94"/>
      <c r="FFR94"/>
      <c r="FFS94"/>
      <c r="FFT94"/>
      <c r="FFU94"/>
      <c r="FFV94"/>
      <c r="FFW94"/>
      <c r="FFX94"/>
      <c r="FFY94"/>
      <c r="FFZ94"/>
      <c r="FGA94"/>
      <c r="FGB94"/>
      <c r="FGC94"/>
      <c r="FGD94"/>
      <c r="FGE94"/>
      <c r="FGF94"/>
      <c r="FGG94"/>
      <c r="FGH94"/>
      <c r="FGI94"/>
      <c r="FGJ94"/>
      <c r="FGK94"/>
      <c r="FGL94"/>
      <c r="FGM94"/>
      <c r="FGN94"/>
      <c r="FGO94"/>
      <c r="FGP94"/>
      <c r="FGQ94"/>
      <c r="FGR94"/>
      <c r="FGS94"/>
      <c r="FGT94"/>
      <c r="FGU94"/>
      <c r="FGV94"/>
      <c r="FGW94"/>
      <c r="FGX94"/>
      <c r="FGY94"/>
      <c r="FGZ94"/>
      <c r="FHA94"/>
      <c r="FHB94"/>
      <c r="FHC94"/>
      <c r="FHD94"/>
      <c r="FHE94"/>
      <c r="FHF94"/>
      <c r="FHG94"/>
      <c r="FHH94"/>
      <c r="FHI94"/>
      <c r="FHJ94"/>
      <c r="FHK94"/>
      <c r="FHL94"/>
      <c r="FHM94"/>
      <c r="FHN94"/>
      <c r="FHO94"/>
      <c r="FHP94"/>
      <c r="FHQ94"/>
      <c r="FHR94"/>
      <c r="FHS94"/>
      <c r="FHT94"/>
      <c r="FHU94"/>
      <c r="FHV94"/>
      <c r="FHW94"/>
      <c r="FHX94"/>
      <c r="FHY94"/>
      <c r="FHZ94"/>
      <c r="FIA94"/>
      <c r="FIB94"/>
      <c r="FIC94"/>
      <c r="FID94"/>
      <c r="FIE94"/>
      <c r="FIF94"/>
      <c r="FIG94"/>
      <c r="FIH94"/>
      <c r="FII94"/>
      <c r="FIJ94"/>
      <c r="FIK94"/>
      <c r="FIL94"/>
      <c r="FIM94"/>
      <c r="FIN94"/>
      <c r="FIO94"/>
      <c r="FIP94"/>
      <c r="FIQ94"/>
      <c r="FIR94"/>
      <c r="FIS94"/>
      <c r="FIT94"/>
      <c r="FIU94"/>
      <c r="FIV94"/>
      <c r="FIW94"/>
      <c r="FIX94"/>
      <c r="FIY94"/>
      <c r="FIZ94"/>
      <c r="FJA94"/>
      <c r="FJB94"/>
      <c r="FJC94"/>
      <c r="FJD94"/>
      <c r="FJE94"/>
      <c r="FJF94"/>
      <c r="FJG94"/>
      <c r="FJH94"/>
      <c r="FJI94"/>
      <c r="FJJ94"/>
      <c r="FJK94"/>
      <c r="FJL94"/>
      <c r="FJM94"/>
      <c r="FJN94"/>
      <c r="FJO94"/>
      <c r="FJP94"/>
      <c r="FJQ94"/>
      <c r="FJR94"/>
      <c r="FJS94"/>
      <c r="FJT94"/>
      <c r="FJU94"/>
      <c r="FJV94"/>
      <c r="FJW94"/>
      <c r="FJX94"/>
      <c r="FJY94"/>
      <c r="FJZ94"/>
      <c r="FKA94"/>
      <c r="FKB94"/>
      <c r="FKC94"/>
      <c r="FKD94"/>
      <c r="FKE94"/>
      <c r="FKF94"/>
      <c r="FKG94"/>
      <c r="FKH94"/>
      <c r="FKI94"/>
      <c r="FKJ94"/>
      <c r="FKK94"/>
      <c r="FKL94"/>
      <c r="FKM94"/>
      <c r="FKN94"/>
      <c r="FKO94"/>
      <c r="FKP94"/>
      <c r="FKQ94"/>
      <c r="FKR94"/>
      <c r="FKS94"/>
      <c r="FKT94"/>
      <c r="FKU94"/>
      <c r="FKV94"/>
      <c r="FKW94"/>
      <c r="FKX94"/>
      <c r="FKY94"/>
      <c r="FKZ94"/>
      <c r="FLA94"/>
      <c r="FLB94"/>
      <c r="FLC94"/>
      <c r="FLD94"/>
      <c r="FLE94"/>
      <c r="FLF94"/>
      <c r="FLG94"/>
      <c r="FLH94"/>
      <c r="FLI94"/>
      <c r="FLJ94"/>
      <c r="FLK94"/>
      <c r="FLL94"/>
      <c r="FLM94"/>
      <c r="FLN94"/>
      <c r="FLO94"/>
      <c r="FLP94"/>
      <c r="FLQ94"/>
      <c r="FLR94"/>
      <c r="FLS94"/>
      <c r="FLT94"/>
      <c r="FLU94"/>
      <c r="FLV94"/>
      <c r="FLW94"/>
      <c r="FLX94"/>
      <c r="FLY94"/>
      <c r="FLZ94"/>
      <c r="FMA94"/>
      <c r="FMB94"/>
      <c r="FMC94"/>
      <c r="FMD94"/>
      <c r="FME94"/>
      <c r="FMF94"/>
      <c r="FMG94"/>
      <c r="FMH94"/>
      <c r="FMI94"/>
      <c r="FMJ94"/>
      <c r="FMK94"/>
      <c r="FML94"/>
      <c r="FMM94"/>
      <c r="FMN94"/>
      <c r="FMO94"/>
      <c r="FMP94"/>
      <c r="FMQ94"/>
      <c r="FMR94"/>
      <c r="FMS94"/>
      <c r="FMT94"/>
      <c r="FMU94"/>
      <c r="FMV94"/>
      <c r="FMW94"/>
      <c r="FMX94"/>
      <c r="FMY94"/>
      <c r="FMZ94"/>
      <c r="FNA94"/>
      <c r="FNB94"/>
      <c r="FNC94"/>
      <c r="FND94"/>
      <c r="FNE94"/>
      <c r="FNF94"/>
      <c r="FNG94"/>
      <c r="FNH94"/>
      <c r="FNI94"/>
      <c r="FNJ94"/>
      <c r="FNK94"/>
      <c r="FNL94"/>
      <c r="FNM94"/>
      <c r="FNN94"/>
      <c r="FNO94"/>
      <c r="FNP94"/>
      <c r="FNQ94"/>
      <c r="FNR94"/>
      <c r="FNS94"/>
      <c r="FNT94"/>
      <c r="FNU94"/>
      <c r="FNV94"/>
      <c r="FNW94"/>
      <c r="FNX94"/>
      <c r="FNY94"/>
      <c r="FNZ94"/>
      <c r="FOA94"/>
      <c r="FOB94"/>
      <c r="FOC94"/>
      <c r="FOD94"/>
      <c r="FOE94"/>
      <c r="FOF94"/>
      <c r="FOG94"/>
      <c r="FOH94"/>
      <c r="FOI94"/>
      <c r="FOJ94"/>
      <c r="FOK94"/>
      <c r="FOL94"/>
      <c r="FOM94"/>
      <c r="FON94"/>
      <c r="FOO94"/>
      <c r="FOP94"/>
      <c r="FOQ94"/>
      <c r="FOR94"/>
      <c r="FOS94"/>
      <c r="FOT94"/>
      <c r="FOU94"/>
      <c r="FOV94"/>
      <c r="FOW94"/>
      <c r="FOX94"/>
      <c r="FOY94"/>
      <c r="FOZ94"/>
      <c r="FPA94"/>
      <c r="FPB94"/>
      <c r="FPC94"/>
      <c r="FPD94"/>
      <c r="FPE94"/>
      <c r="FPF94"/>
      <c r="FPG94"/>
      <c r="FPH94"/>
      <c r="FPI94"/>
      <c r="FPJ94"/>
      <c r="FPK94"/>
      <c r="FPL94"/>
      <c r="FPM94"/>
      <c r="FPN94"/>
      <c r="FPO94"/>
      <c r="FPP94"/>
      <c r="FPQ94"/>
      <c r="FPR94"/>
      <c r="FPS94"/>
      <c r="FPT94"/>
      <c r="FPU94"/>
      <c r="FPV94"/>
      <c r="FPW94"/>
      <c r="FPX94"/>
      <c r="FPY94"/>
      <c r="FPZ94"/>
      <c r="FQA94"/>
      <c r="FQB94"/>
      <c r="FQC94"/>
      <c r="FQD94"/>
      <c r="FQE94"/>
      <c r="FQF94"/>
      <c r="FQG94"/>
      <c r="FQH94"/>
      <c r="FQI94"/>
      <c r="FQJ94"/>
      <c r="FQK94"/>
      <c r="FQL94"/>
      <c r="FQM94"/>
      <c r="FQN94"/>
      <c r="FQO94"/>
      <c r="FQP94"/>
      <c r="FQQ94"/>
      <c r="FQR94"/>
      <c r="FQS94"/>
      <c r="FQT94"/>
      <c r="FQU94"/>
      <c r="FQV94"/>
      <c r="FQW94"/>
      <c r="FQX94"/>
      <c r="FQY94"/>
      <c r="FQZ94"/>
      <c r="FRA94"/>
      <c r="FRB94"/>
      <c r="FRC94"/>
      <c r="FRD94"/>
      <c r="FRE94"/>
      <c r="FRF94"/>
      <c r="FRG94"/>
      <c r="FRH94"/>
      <c r="FRI94"/>
      <c r="FRJ94"/>
      <c r="FRK94"/>
      <c r="FRL94"/>
      <c r="FRM94"/>
      <c r="FRN94"/>
      <c r="FRO94"/>
      <c r="FRP94"/>
      <c r="FRQ94"/>
      <c r="FRR94"/>
      <c r="FRS94"/>
      <c r="FRT94"/>
      <c r="FRU94"/>
      <c r="FRV94"/>
      <c r="FRW94"/>
      <c r="FRX94"/>
      <c r="FRY94"/>
      <c r="FRZ94"/>
      <c r="FSA94"/>
      <c r="FSB94"/>
      <c r="FSC94"/>
      <c r="FSD94"/>
      <c r="FSE94"/>
      <c r="FSF94"/>
      <c r="FSG94"/>
      <c r="FSH94"/>
      <c r="FSI94"/>
      <c r="FSJ94"/>
      <c r="FSK94"/>
      <c r="FSL94"/>
      <c r="FSM94"/>
      <c r="FSN94"/>
      <c r="FSO94"/>
      <c r="FSP94"/>
      <c r="FSQ94"/>
      <c r="FSR94"/>
      <c r="FSS94"/>
      <c r="FST94"/>
      <c r="FSU94"/>
      <c r="FSV94"/>
      <c r="FSW94"/>
      <c r="FSX94"/>
      <c r="FSY94"/>
      <c r="FSZ94"/>
      <c r="FTA94"/>
      <c r="FTB94"/>
      <c r="FTC94"/>
      <c r="FTD94"/>
      <c r="FTE94"/>
      <c r="FTF94"/>
      <c r="FTG94"/>
      <c r="FTH94"/>
      <c r="FTI94"/>
      <c r="FTJ94"/>
      <c r="FTK94"/>
      <c r="FTL94"/>
      <c r="FTM94"/>
      <c r="FTN94"/>
      <c r="FTO94"/>
      <c r="FTP94"/>
      <c r="FTQ94"/>
      <c r="FTR94"/>
      <c r="FTS94"/>
      <c r="FTT94"/>
      <c r="FTU94"/>
      <c r="FTV94"/>
      <c r="FTW94"/>
      <c r="FTX94"/>
      <c r="FTY94"/>
      <c r="FTZ94"/>
      <c r="FUA94"/>
      <c r="FUB94"/>
      <c r="FUC94"/>
      <c r="FUD94"/>
      <c r="FUE94"/>
      <c r="FUF94"/>
      <c r="FUG94"/>
      <c r="FUH94"/>
      <c r="FUI94"/>
      <c r="FUJ94"/>
      <c r="FUK94"/>
      <c r="FUL94"/>
      <c r="FUM94"/>
      <c r="FUN94"/>
      <c r="FUO94"/>
      <c r="FUP94"/>
      <c r="FUQ94"/>
      <c r="FUR94"/>
      <c r="FUS94"/>
      <c r="FUT94"/>
      <c r="FUU94"/>
      <c r="FUV94"/>
      <c r="FUW94"/>
      <c r="FUX94"/>
      <c r="FUY94"/>
      <c r="FUZ94"/>
      <c r="FVA94"/>
      <c r="FVB94"/>
      <c r="FVC94"/>
      <c r="FVD94"/>
      <c r="FVE94"/>
      <c r="FVF94"/>
      <c r="FVG94"/>
      <c r="FVH94"/>
      <c r="FVI94"/>
      <c r="FVJ94"/>
      <c r="FVK94"/>
      <c r="FVL94"/>
      <c r="FVM94"/>
      <c r="FVN94"/>
      <c r="FVO94"/>
      <c r="FVP94"/>
      <c r="FVQ94"/>
      <c r="FVR94"/>
      <c r="FVS94"/>
      <c r="FVT94"/>
      <c r="FVU94"/>
      <c r="FVV94"/>
      <c r="FVW94"/>
      <c r="FVX94"/>
      <c r="FVY94"/>
      <c r="FVZ94"/>
      <c r="FWA94"/>
      <c r="FWB94"/>
      <c r="FWC94"/>
      <c r="FWD94"/>
      <c r="FWE94"/>
      <c r="FWF94"/>
      <c r="FWG94"/>
      <c r="FWH94"/>
      <c r="FWI94"/>
      <c r="FWJ94"/>
      <c r="FWK94"/>
      <c r="FWL94"/>
      <c r="FWM94"/>
      <c r="FWN94"/>
      <c r="FWO94"/>
      <c r="FWP94"/>
      <c r="FWQ94"/>
      <c r="FWR94"/>
      <c r="FWS94"/>
      <c r="FWT94"/>
      <c r="FWU94"/>
      <c r="FWV94"/>
      <c r="FWW94"/>
      <c r="FWX94"/>
      <c r="FWY94"/>
      <c r="FWZ94"/>
      <c r="FXA94"/>
      <c r="FXB94"/>
      <c r="FXC94"/>
      <c r="FXD94"/>
      <c r="FXE94"/>
      <c r="FXF94"/>
      <c r="FXG94"/>
      <c r="FXH94"/>
      <c r="FXI94"/>
      <c r="FXJ94"/>
      <c r="FXK94"/>
      <c r="FXL94"/>
      <c r="FXM94"/>
      <c r="FXN94"/>
      <c r="FXO94"/>
      <c r="FXP94"/>
      <c r="FXQ94"/>
      <c r="FXR94"/>
      <c r="FXS94"/>
      <c r="FXT94"/>
      <c r="FXU94"/>
      <c r="FXV94"/>
      <c r="FXW94"/>
      <c r="FXX94"/>
      <c r="FXY94"/>
      <c r="FXZ94"/>
      <c r="FYA94"/>
      <c r="FYB94"/>
      <c r="FYC94"/>
      <c r="FYD94"/>
      <c r="FYE94"/>
      <c r="FYF94"/>
      <c r="FYG94"/>
      <c r="FYH94"/>
      <c r="FYI94"/>
      <c r="FYJ94"/>
      <c r="FYK94"/>
      <c r="FYL94"/>
      <c r="FYM94"/>
      <c r="FYN94"/>
      <c r="FYO94"/>
      <c r="FYP94"/>
      <c r="FYQ94"/>
      <c r="FYR94"/>
      <c r="FYS94"/>
      <c r="FYT94"/>
      <c r="FYU94"/>
      <c r="FYV94"/>
      <c r="FYW94"/>
      <c r="FYX94"/>
      <c r="FYY94"/>
      <c r="FYZ94"/>
      <c r="FZA94"/>
      <c r="FZB94"/>
      <c r="FZC94"/>
      <c r="FZD94"/>
      <c r="FZE94"/>
      <c r="FZF94"/>
      <c r="FZG94"/>
      <c r="FZH94"/>
      <c r="FZI94"/>
      <c r="FZJ94"/>
      <c r="FZK94"/>
      <c r="FZL94"/>
      <c r="FZM94"/>
      <c r="FZN94"/>
      <c r="FZO94"/>
      <c r="FZP94"/>
      <c r="FZQ94"/>
      <c r="FZR94"/>
      <c r="FZS94"/>
      <c r="FZT94"/>
      <c r="FZU94"/>
      <c r="FZV94"/>
      <c r="FZW94"/>
      <c r="FZX94"/>
      <c r="FZY94"/>
      <c r="FZZ94"/>
      <c r="GAA94"/>
      <c r="GAB94"/>
      <c r="GAC94"/>
      <c r="GAD94"/>
      <c r="GAE94"/>
      <c r="GAF94"/>
      <c r="GAG94"/>
      <c r="GAH94"/>
      <c r="GAI94"/>
      <c r="GAJ94"/>
      <c r="GAK94"/>
      <c r="GAL94"/>
      <c r="GAM94"/>
      <c r="GAN94"/>
      <c r="GAO94"/>
      <c r="GAP94"/>
      <c r="GAQ94"/>
      <c r="GAR94"/>
      <c r="GAS94"/>
      <c r="GAT94"/>
      <c r="GAU94"/>
      <c r="GAV94"/>
      <c r="GAW94"/>
      <c r="GAX94"/>
      <c r="GAY94"/>
      <c r="GAZ94"/>
      <c r="GBA94"/>
      <c r="GBB94"/>
      <c r="GBC94"/>
      <c r="GBD94"/>
      <c r="GBE94"/>
      <c r="GBF94"/>
      <c r="GBG94"/>
      <c r="GBH94"/>
      <c r="GBI94"/>
      <c r="GBJ94"/>
      <c r="GBK94"/>
      <c r="GBL94"/>
      <c r="GBM94"/>
      <c r="GBN94"/>
      <c r="GBO94"/>
      <c r="GBP94"/>
      <c r="GBQ94"/>
      <c r="GBR94"/>
      <c r="GBS94"/>
      <c r="GBT94"/>
      <c r="GBU94"/>
      <c r="GBV94"/>
      <c r="GBW94"/>
      <c r="GBX94"/>
      <c r="GBY94"/>
      <c r="GBZ94"/>
      <c r="GCA94"/>
      <c r="GCB94"/>
      <c r="GCC94"/>
      <c r="GCD94"/>
      <c r="GCE94"/>
      <c r="GCF94"/>
      <c r="GCG94"/>
      <c r="GCH94"/>
      <c r="GCI94"/>
      <c r="GCJ94"/>
      <c r="GCK94"/>
      <c r="GCL94"/>
      <c r="GCM94"/>
      <c r="GCN94"/>
      <c r="GCO94"/>
      <c r="GCP94"/>
      <c r="GCQ94"/>
      <c r="GCR94"/>
      <c r="GCS94"/>
      <c r="GCT94"/>
      <c r="GCU94"/>
      <c r="GCV94"/>
      <c r="GCW94"/>
      <c r="GCX94"/>
      <c r="GCY94"/>
      <c r="GCZ94"/>
      <c r="GDA94"/>
      <c r="GDB94"/>
      <c r="GDC94"/>
      <c r="GDD94"/>
      <c r="GDE94"/>
      <c r="GDF94"/>
      <c r="GDG94"/>
      <c r="GDH94"/>
      <c r="GDI94"/>
      <c r="GDJ94"/>
      <c r="GDK94"/>
      <c r="GDL94"/>
      <c r="GDM94"/>
      <c r="GDN94"/>
      <c r="GDO94"/>
      <c r="GDP94"/>
      <c r="GDQ94"/>
      <c r="GDR94"/>
      <c r="GDS94"/>
      <c r="GDT94"/>
      <c r="GDU94"/>
      <c r="GDV94"/>
      <c r="GDW94"/>
      <c r="GDX94"/>
      <c r="GDY94"/>
      <c r="GDZ94"/>
      <c r="GEA94"/>
      <c r="GEB94"/>
      <c r="GEC94"/>
      <c r="GED94"/>
      <c r="GEE94"/>
      <c r="GEF94"/>
      <c r="GEG94"/>
      <c r="GEH94"/>
      <c r="GEI94"/>
      <c r="GEJ94"/>
      <c r="GEK94"/>
      <c r="GEL94"/>
      <c r="GEM94"/>
      <c r="GEN94"/>
      <c r="GEO94"/>
      <c r="GEP94"/>
      <c r="GEQ94"/>
      <c r="GER94"/>
      <c r="GES94"/>
      <c r="GET94"/>
      <c r="GEU94"/>
      <c r="GEV94"/>
      <c r="GEW94"/>
      <c r="GEX94"/>
      <c r="GEY94"/>
      <c r="GEZ94"/>
      <c r="GFA94"/>
      <c r="GFB94"/>
      <c r="GFC94"/>
      <c r="GFD94"/>
      <c r="GFE94"/>
      <c r="GFF94"/>
      <c r="GFG94"/>
      <c r="GFH94"/>
      <c r="GFI94"/>
      <c r="GFJ94"/>
      <c r="GFK94"/>
      <c r="GFL94"/>
      <c r="GFM94"/>
      <c r="GFN94"/>
      <c r="GFO94"/>
      <c r="GFP94"/>
      <c r="GFQ94"/>
      <c r="GFR94"/>
      <c r="GFS94"/>
      <c r="GFT94"/>
      <c r="GFU94"/>
      <c r="GFV94"/>
      <c r="GFW94"/>
      <c r="GFX94"/>
      <c r="GFY94"/>
      <c r="GFZ94"/>
      <c r="GGA94"/>
      <c r="GGB94"/>
      <c r="GGC94"/>
      <c r="GGD94"/>
      <c r="GGE94"/>
      <c r="GGF94"/>
      <c r="GGG94"/>
      <c r="GGH94"/>
      <c r="GGI94"/>
      <c r="GGJ94"/>
      <c r="GGK94"/>
      <c r="GGL94"/>
      <c r="GGM94"/>
      <c r="GGN94"/>
      <c r="GGO94"/>
      <c r="GGP94"/>
      <c r="GGQ94"/>
      <c r="GGR94"/>
      <c r="GGS94"/>
      <c r="GGT94"/>
      <c r="GGU94"/>
      <c r="GGV94"/>
      <c r="GGW94"/>
      <c r="GGX94"/>
      <c r="GGY94"/>
      <c r="GGZ94"/>
      <c r="GHA94"/>
      <c r="GHB94"/>
      <c r="GHC94"/>
      <c r="GHD94"/>
      <c r="GHE94"/>
      <c r="GHF94"/>
      <c r="GHG94"/>
      <c r="GHH94"/>
      <c r="GHI94"/>
      <c r="GHJ94"/>
      <c r="GHK94"/>
      <c r="GHL94"/>
      <c r="GHM94"/>
      <c r="GHN94"/>
      <c r="GHO94"/>
      <c r="GHP94"/>
      <c r="GHQ94"/>
      <c r="GHR94"/>
      <c r="GHS94"/>
      <c r="GHT94"/>
      <c r="GHU94"/>
      <c r="GHV94"/>
      <c r="GHW94"/>
      <c r="GHX94"/>
      <c r="GHY94"/>
      <c r="GHZ94"/>
      <c r="GIA94"/>
      <c r="GIB94"/>
      <c r="GIC94"/>
      <c r="GID94"/>
      <c r="GIE94"/>
      <c r="GIF94"/>
      <c r="GIG94"/>
      <c r="GIH94"/>
      <c r="GII94"/>
      <c r="GIJ94"/>
      <c r="GIK94"/>
      <c r="GIL94"/>
      <c r="GIM94"/>
      <c r="GIN94"/>
      <c r="GIO94"/>
      <c r="GIP94"/>
      <c r="GIQ94"/>
      <c r="GIR94"/>
      <c r="GIS94"/>
      <c r="GIT94"/>
      <c r="GIU94"/>
      <c r="GIV94"/>
      <c r="GIW94"/>
      <c r="GIX94"/>
      <c r="GIY94"/>
      <c r="GIZ94"/>
      <c r="GJA94"/>
      <c r="GJB94"/>
      <c r="GJC94"/>
      <c r="GJD94"/>
      <c r="GJE94"/>
      <c r="GJF94"/>
      <c r="GJG94"/>
      <c r="GJH94"/>
      <c r="GJI94"/>
      <c r="GJJ94"/>
      <c r="GJK94"/>
      <c r="GJL94"/>
      <c r="GJM94"/>
      <c r="GJN94"/>
      <c r="GJO94"/>
      <c r="GJP94"/>
      <c r="GJQ94"/>
      <c r="GJR94"/>
      <c r="GJS94"/>
      <c r="GJT94"/>
      <c r="GJU94"/>
      <c r="GJV94"/>
      <c r="GJW94"/>
      <c r="GJX94"/>
      <c r="GJY94"/>
      <c r="GJZ94"/>
      <c r="GKA94"/>
      <c r="GKB94"/>
      <c r="GKC94"/>
      <c r="GKD94"/>
      <c r="GKE94"/>
      <c r="GKF94"/>
      <c r="GKG94"/>
      <c r="GKH94"/>
      <c r="GKI94"/>
      <c r="GKJ94"/>
      <c r="GKK94"/>
      <c r="GKL94"/>
      <c r="GKM94"/>
      <c r="GKN94"/>
      <c r="GKO94"/>
      <c r="GKP94"/>
      <c r="GKQ94"/>
      <c r="GKR94"/>
      <c r="GKS94"/>
      <c r="GKT94"/>
      <c r="GKU94"/>
      <c r="GKV94"/>
      <c r="GKW94"/>
      <c r="GKX94"/>
      <c r="GKY94"/>
      <c r="GKZ94"/>
      <c r="GLA94"/>
      <c r="GLB94"/>
      <c r="GLC94"/>
      <c r="GLD94"/>
      <c r="GLE94"/>
      <c r="GLF94"/>
      <c r="GLG94"/>
      <c r="GLH94"/>
      <c r="GLI94"/>
      <c r="GLJ94"/>
      <c r="GLK94"/>
      <c r="GLL94"/>
      <c r="GLM94"/>
      <c r="GLN94"/>
      <c r="GLO94"/>
      <c r="GLP94"/>
      <c r="GLQ94"/>
      <c r="GLR94"/>
      <c r="GLS94"/>
      <c r="GLT94"/>
      <c r="GLU94"/>
      <c r="GLV94"/>
      <c r="GLW94"/>
      <c r="GLX94"/>
      <c r="GLY94"/>
      <c r="GLZ94"/>
      <c r="GMA94"/>
      <c r="GMB94"/>
      <c r="GMC94"/>
      <c r="GMD94"/>
      <c r="GME94"/>
      <c r="GMF94"/>
      <c r="GMG94"/>
      <c r="GMH94"/>
      <c r="GMI94"/>
      <c r="GMJ94"/>
      <c r="GMK94"/>
      <c r="GML94"/>
      <c r="GMM94"/>
      <c r="GMN94"/>
      <c r="GMO94"/>
      <c r="GMP94"/>
      <c r="GMQ94"/>
      <c r="GMR94"/>
      <c r="GMS94"/>
      <c r="GMT94"/>
      <c r="GMU94"/>
      <c r="GMV94"/>
      <c r="GMW94"/>
      <c r="GMX94"/>
      <c r="GMY94"/>
      <c r="GMZ94"/>
      <c r="GNA94"/>
      <c r="GNB94"/>
      <c r="GNC94"/>
      <c r="GND94"/>
      <c r="GNE94"/>
      <c r="GNF94"/>
      <c r="GNG94"/>
      <c r="GNH94"/>
      <c r="GNI94"/>
      <c r="GNJ94"/>
      <c r="GNK94"/>
      <c r="GNL94"/>
      <c r="GNM94"/>
      <c r="GNN94"/>
      <c r="GNO94"/>
      <c r="GNP94"/>
      <c r="GNQ94"/>
      <c r="GNR94"/>
      <c r="GNS94"/>
      <c r="GNT94"/>
      <c r="GNU94"/>
      <c r="GNV94"/>
      <c r="GNW94"/>
      <c r="GNX94"/>
      <c r="GNY94"/>
      <c r="GNZ94"/>
      <c r="GOA94"/>
      <c r="GOB94"/>
      <c r="GOC94"/>
      <c r="GOD94"/>
      <c r="GOE94"/>
      <c r="GOF94"/>
      <c r="GOG94"/>
      <c r="GOH94"/>
      <c r="GOI94"/>
      <c r="GOJ94"/>
      <c r="GOK94"/>
      <c r="GOL94"/>
      <c r="GOM94"/>
      <c r="GON94"/>
      <c r="GOO94"/>
      <c r="GOP94"/>
      <c r="GOQ94"/>
      <c r="GOR94"/>
      <c r="GOS94"/>
      <c r="GOT94"/>
      <c r="GOU94"/>
      <c r="GOV94"/>
      <c r="GOW94"/>
      <c r="GOX94"/>
      <c r="GOY94"/>
      <c r="GOZ94"/>
      <c r="GPA94"/>
      <c r="GPB94"/>
      <c r="GPC94"/>
      <c r="GPD94"/>
      <c r="GPE94"/>
      <c r="GPF94"/>
      <c r="GPG94"/>
      <c r="GPH94"/>
      <c r="GPI94"/>
      <c r="GPJ94"/>
      <c r="GPK94"/>
      <c r="GPL94"/>
      <c r="GPM94"/>
      <c r="GPN94"/>
      <c r="GPO94"/>
      <c r="GPP94"/>
      <c r="GPQ94"/>
      <c r="GPR94"/>
      <c r="GPS94"/>
      <c r="GPT94"/>
      <c r="GPU94"/>
      <c r="GPV94"/>
      <c r="GPW94"/>
      <c r="GPX94"/>
      <c r="GPY94"/>
      <c r="GPZ94"/>
      <c r="GQA94"/>
      <c r="GQB94"/>
      <c r="GQC94"/>
      <c r="GQD94"/>
      <c r="GQE94"/>
      <c r="GQF94"/>
      <c r="GQG94"/>
      <c r="GQH94"/>
      <c r="GQI94"/>
      <c r="GQJ94"/>
      <c r="GQK94"/>
      <c r="GQL94"/>
      <c r="GQM94"/>
      <c r="GQN94"/>
      <c r="GQO94"/>
      <c r="GQP94"/>
      <c r="GQQ94"/>
      <c r="GQR94"/>
      <c r="GQS94"/>
      <c r="GQT94"/>
      <c r="GQU94"/>
      <c r="GQV94"/>
      <c r="GQW94"/>
      <c r="GQX94"/>
      <c r="GQY94"/>
      <c r="GQZ94"/>
      <c r="GRA94"/>
      <c r="GRB94"/>
      <c r="GRC94"/>
      <c r="GRD94"/>
      <c r="GRE94"/>
      <c r="GRF94"/>
      <c r="GRG94"/>
      <c r="GRH94"/>
      <c r="GRI94"/>
      <c r="GRJ94"/>
      <c r="GRK94"/>
      <c r="GRL94"/>
      <c r="GRM94"/>
      <c r="GRN94"/>
      <c r="GRO94"/>
      <c r="GRP94"/>
      <c r="GRQ94"/>
      <c r="GRR94"/>
      <c r="GRS94"/>
      <c r="GRT94"/>
      <c r="GRU94"/>
      <c r="GRV94"/>
      <c r="GRW94"/>
      <c r="GRX94"/>
      <c r="GRY94"/>
      <c r="GRZ94"/>
      <c r="GSA94"/>
      <c r="GSB94"/>
      <c r="GSC94"/>
      <c r="GSD94"/>
      <c r="GSE94"/>
      <c r="GSF94"/>
      <c r="GSG94"/>
      <c r="GSH94"/>
      <c r="GSI94"/>
      <c r="GSJ94"/>
      <c r="GSK94"/>
      <c r="GSL94"/>
      <c r="GSM94"/>
      <c r="GSN94"/>
      <c r="GSO94"/>
      <c r="GSP94"/>
      <c r="GSQ94"/>
      <c r="GSR94"/>
      <c r="GSS94"/>
      <c r="GST94"/>
      <c r="GSU94"/>
      <c r="GSV94"/>
      <c r="GSW94"/>
      <c r="GSX94"/>
      <c r="GSY94"/>
      <c r="GSZ94"/>
      <c r="GTA94"/>
      <c r="GTB94"/>
      <c r="GTC94"/>
      <c r="GTD94"/>
      <c r="GTE94"/>
      <c r="GTF94"/>
      <c r="GTG94"/>
      <c r="GTH94"/>
      <c r="GTI94"/>
      <c r="GTJ94"/>
      <c r="GTK94"/>
      <c r="GTL94"/>
      <c r="GTM94"/>
      <c r="GTN94"/>
      <c r="GTO94"/>
      <c r="GTP94"/>
      <c r="GTQ94"/>
      <c r="GTR94"/>
      <c r="GTS94"/>
      <c r="GTT94"/>
      <c r="GTU94"/>
      <c r="GTV94"/>
      <c r="GTW94"/>
      <c r="GTX94"/>
      <c r="GTY94"/>
      <c r="GTZ94"/>
      <c r="GUA94"/>
      <c r="GUB94"/>
      <c r="GUC94"/>
      <c r="GUD94"/>
      <c r="GUE94"/>
      <c r="GUF94"/>
      <c r="GUG94"/>
      <c r="GUH94"/>
      <c r="GUI94"/>
      <c r="GUJ94"/>
      <c r="GUK94"/>
      <c r="GUL94"/>
      <c r="GUM94"/>
      <c r="GUN94"/>
      <c r="GUO94"/>
      <c r="GUP94"/>
      <c r="GUQ94"/>
      <c r="GUR94"/>
      <c r="GUS94"/>
      <c r="GUT94"/>
      <c r="GUU94"/>
      <c r="GUV94"/>
      <c r="GUW94"/>
      <c r="GUX94"/>
      <c r="GUY94"/>
      <c r="GUZ94"/>
      <c r="GVA94"/>
      <c r="GVB94"/>
      <c r="GVC94"/>
      <c r="GVD94"/>
      <c r="GVE94"/>
      <c r="GVF94"/>
      <c r="GVG94"/>
      <c r="GVH94"/>
      <c r="GVI94"/>
      <c r="GVJ94"/>
      <c r="GVK94"/>
      <c r="GVL94"/>
      <c r="GVM94"/>
      <c r="GVN94"/>
      <c r="GVO94"/>
      <c r="GVP94"/>
      <c r="GVQ94"/>
      <c r="GVR94"/>
      <c r="GVS94"/>
      <c r="GVT94"/>
      <c r="GVU94"/>
      <c r="GVV94"/>
      <c r="GVW94"/>
      <c r="GVX94"/>
      <c r="GVY94"/>
      <c r="GVZ94"/>
      <c r="GWA94"/>
      <c r="GWB94"/>
      <c r="GWC94"/>
      <c r="GWD94"/>
      <c r="GWE94"/>
      <c r="GWF94"/>
      <c r="GWG94"/>
      <c r="GWH94"/>
      <c r="GWI94"/>
      <c r="GWJ94"/>
      <c r="GWK94"/>
      <c r="GWL94"/>
      <c r="GWM94"/>
      <c r="GWN94"/>
      <c r="GWO94"/>
      <c r="GWP94"/>
      <c r="GWQ94"/>
      <c r="GWR94"/>
      <c r="GWS94"/>
      <c r="GWT94"/>
      <c r="GWU94"/>
      <c r="GWV94"/>
      <c r="GWW94"/>
      <c r="GWX94"/>
      <c r="GWY94"/>
      <c r="GWZ94"/>
      <c r="GXA94"/>
      <c r="GXB94"/>
      <c r="GXC94"/>
      <c r="GXD94"/>
      <c r="GXE94"/>
      <c r="GXF94"/>
      <c r="GXG94"/>
      <c r="GXH94"/>
      <c r="GXI94"/>
      <c r="GXJ94"/>
      <c r="GXK94"/>
      <c r="GXL94"/>
      <c r="GXM94"/>
      <c r="GXN94"/>
      <c r="GXO94"/>
      <c r="GXP94"/>
      <c r="GXQ94"/>
      <c r="GXR94"/>
      <c r="GXS94"/>
      <c r="GXT94"/>
      <c r="GXU94"/>
      <c r="GXV94"/>
      <c r="GXW94"/>
      <c r="GXX94"/>
      <c r="GXY94"/>
      <c r="GXZ94"/>
      <c r="GYA94"/>
      <c r="GYB94"/>
      <c r="GYC94"/>
      <c r="GYD94"/>
      <c r="GYE94"/>
      <c r="GYF94"/>
      <c r="GYG94"/>
      <c r="GYH94"/>
      <c r="GYI94"/>
      <c r="GYJ94"/>
      <c r="GYK94"/>
      <c r="GYL94"/>
      <c r="GYM94"/>
      <c r="GYN94"/>
      <c r="GYO94"/>
      <c r="GYP94"/>
      <c r="GYQ94"/>
      <c r="GYR94"/>
      <c r="GYS94"/>
      <c r="GYT94"/>
      <c r="GYU94"/>
      <c r="GYV94"/>
      <c r="GYW94"/>
      <c r="GYX94"/>
      <c r="GYY94"/>
      <c r="GYZ94"/>
      <c r="GZA94"/>
      <c r="GZB94"/>
      <c r="GZC94"/>
      <c r="GZD94"/>
      <c r="GZE94"/>
      <c r="GZF94"/>
      <c r="GZG94"/>
      <c r="GZH94"/>
      <c r="GZI94"/>
      <c r="GZJ94"/>
      <c r="GZK94"/>
      <c r="GZL94"/>
      <c r="GZM94"/>
      <c r="GZN94"/>
      <c r="GZO94"/>
      <c r="GZP94"/>
      <c r="GZQ94"/>
      <c r="GZR94"/>
      <c r="GZS94"/>
      <c r="GZT94"/>
      <c r="GZU94"/>
      <c r="GZV94"/>
      <c r="GZW94"/>
      <c r="GZX94"/>
      <c r="GZY94"/>
      <c r="GZZ94"/>
      <c r="HAA94"/>
      <c r="HAB94"/>
      <c r="HAC94"/>
      <c r="HAD94"/>
      <c r="HAE94"/>
      <c r="HAF94"/>
      <c r="HAG94"/>
      <c r="HAH94"/>
      <c r="HAI94"/>
      <c r="HAJ94"/>
      <c r="HAK94"/>
      <c r="HAL94"/>
      <c r="HAM94"/>
      <c r="HAN94"/>
      <c r="HAO94"/>
      <c r="HAP94"/>
      <c r="HAQ94"/>
      <c r="HAR94"/>
      <c r="HAS94"/>
      <c r="HAT94"/>
      <c r="HAU94"/>
      <c r="HAV94"/>
      <c r="HAW94"/>
      <c r="HAX94"/>
      <c r="HAY94"/>
      <c r="HAZ94"/>
      <c r="HBA94"/>
      <c r="HBB94"/>
      <c r="HBC94"/>
      <c r="HBD94"/>
      <c r="HBE94"/>
      <c r="HBF94"/>
      <c r="HBG94"/>
      <c r="HBH94"/>
      <c r="HBI94"/>
      <c r="HBJ94"/>
      <c r="HBK94"/>
      <c r="HBL94"/>
      <c r="HBM94"/>
      <c r="HBN94"/>
      <c r="HBO94"/>
      <c r="HBP94"/>
      <c r="HBQ94"/>
      <c r="HBR94"/>
      <c r="HBS94"/>
      <c r="HBT94"/>
      <c r="HBU94"/>
      <c r="HBV94"/>
      <c r="HBW94"/>
      <c r="HBX94"/>
      <c r="HBY94"/>
      <c r="HBZ94"/>
      <c r="HCA94"/>
      <c r="HCB94"/>
      <c r="HCC94"/>
      <c r="HCD94"/>
      <c r="HCE94"/>
      <c r="HCF94"/>
      <c r="HCG94"/>
      <c r="HCH94"/>
      <c r="HCI94"/>
      <c r="HCJ94"/>
      <c r="HCK94"/>
      <c r="HCL94"/>
      <c r="HCM94"/>
      <c r="HCN94"/>
      <c r="HCO94"/>
      <c r="HCP94"/>
      <c r="HCQ94"/>
      <c r="HCR94"/>
      <c r="HCS94"/>
      <c r="HCT94"/>
      <c r="HCU94"/>
      <c r="HCV94"/>
      <c r="HCW94"/>
      <c r="HCX94"/>
      <c r="HCY94"/>
      <c r="HCZ94"/>
      <c r="HDA94"/>
      <c r="HDB94"/>
      <c r="HDC94"/>
      <c r="HDD94"/>
      <c r="HDE94"/>
      <c r="HDF94"/>
      <c r="HDG94"/>
      <c r="HDH94"/>
      <c r="HDI94"/>
      <c r="HDJ94"/>
      <c r="HDK94"/>
      <c r="HDL94"/>
      <c r="HDM94"/>
      <c r="HDN94"/>
      <c r="HDO94"/>
      <c r="HDP94"/>
      <c r="HDQ94"/>
      <c r="HDR94"/>
      <c r="HDS94"/>
      <c r="HDT94"/>
      <c r="HDU94"/>
      <c r="HDV94"/>
      <c r="HDW94"/>
      <c r="HDX94"/>
      <c r="HDY94"/>
      <c r="HDZ94"/>
      <c r="HEA94"/>
      <c r="HEB94"/>
      <c r="HEC94"/>
      <c r="HED94"/>
      <c r="HEE94"/>
      <c r="HEF94"/>
      <c r="HEG94"/>
      <c r="HEH94"/>
      <c r="HEI94"/>
      <c r="HEJ94"/>
      <c r="HEK94"/>
      <c r="HEL94"/>
      <c r="HEM94"/>
      <c r="HEN94"/>
      <c r="HEO94"/>
      <c r="HEP94"/>
      <c r="HEQ94"/>
      <c r="HER94"/>
      <c r="HES94"/>
      <c r="HET94"/>
      <c r="HEU94"/>
      <c r="HEV94"/>
      <c r="HEW94"/>
      <c r="HEX94"/>
      <c r="HEY94"/>
      <c r="HEZ94"/>
      <c r="HFA94"/>
      <c r="HFB94"/>
      <c r="HFC94"/>
      <c r="HFD94"/>
      <c r="HFE94"/>
      <c r="HFF94"/>
      <c r="HFG94"/>
      <c r="HFH94"/>
      <c r="HFI94"/>
      <c r="HFJ94"/>
      <c r="HFK94"/>
      <c r="HFL94"/>
      <c r="HFM94"/>
      <c r="HFN94"/>
      <c r="HFO94"/>
      <c r="HFP94"/>
      <c r="HFQ94"/>
      <c r="HFR94"/>
      <c r="HFS94"/>
      <c r="HFT94"/>
      <c r="HFU94"/>
      <c r="HFV94"/>
      <c r="HFW94"/>
      <c r="HFX94"/>
      <c r="HFY94"/>
      <c r="HFZ94"/>
      <c r="HGA94"/>
      <c r="HGB94"/>
      <c r="HGC94"/>
      <c r="HGD94"/>
      <c r="HGE94"/>
      <c r="HGF94"/>
      <c r="HGG94"/>
      <c r="HGH94"/>
      <c r="HGI94"/>
      <c r="HGJ94"/>
      <c r="HGK94"/>
      <c r="HGL94"/>
      <c r="HGM94"/>
      <c r="HGN94"/>
      <c r="HGO94"/>
      <c r="HGP94"/>
      <c r="HGQ94"/>
      <c r="HGR94"/>
      <c r="HGS94"/>
      <c r="HGT94"/>
      <c r="HGU94"/>
      <c r="HGV94"/>
      <c r="HGW94"/>
      <c r="HGX94"/>
      <c r="HGY94"/>
      <c r="HGZ94"/>
      <c r="HHA94"/>
      <c r="HHB94"/>
      <c r="HHC94"/>
      <c r="HHD94"/>
      <c r="HHE94"/>
      <c r="HHF94"/>
      <c r="HHG94"/>
      <c r="HHH94"/>
      <c r="HHI94"/>
      <c r="HHJ94"/>
      <c r="HHK94"/>
      <c r="HHL94"/>
      <c r="HHM94"/>
      <c r="HHN94"/>
      <c r="HHO94"/>
      <c r="HHP94"/>
      <c r="HHQ94"/>
      <c r="HHR94"/>
      <c r="HHS94"/>
      <c r="HHT94"/>
      <c r="HHU94"/>
      <c r="HHV94"/>
      <c r="HHW94"/>
      <c r="HHX94"/>
      <c r="HHY94"/>
      <c r="HHZ94"/>
      <c r="HIA94"/>
      <c r="HIB94"/>
      <c r="HIC94"/>
      <c r="HID94"/>
      <c r="HIE94"/>
      <c r="HIF94"/>
      <c r="HIG94"/>
      <c r="HIH94"/>
      <c r="HII94"/>
      <c r="HIJ94"/>
      <c r="HIK94"/>
      <c r="HIL94"/>
      <c r="HIM94"/>
      <c r="HIN94"/>
      <c r="HIO94"/>
      <c r="HIP94"/>
      <c r="HIQ94"/>
      <c r="HIR94"/>
      <c r="HIS94"/>
      <c r="HIT94"/>
      <c r="HIU94"/>
      <c r="HIV94"/>
      <c r="HIW94"/>
      <c r="HIX94"/>
      <c r="HIY94"/>
      <c r="HIZ94"/>
      <c r="HJA94"/>
      <c r="HJB94"/>
      <c r="HJC94"/>
      <c r="HJD94"/>
      <c r="HJE94"/>
      <c r="HJF94"/>
      <c r="HJG94"/>
      <c r="HJH94"/>
      <c r="HJI94"/>
      <c r="HJJ94"/>
      <c r="HJK94"/>
      <c r="HJL94"/>
      <c r="HJM94"/>
      <c r="HJN94"/>
      <c r="HJO94"/>
      <c r="HJP94"/>
      <c r="HJQ94"/>
      <c r="HJR94"/>
      <c r="HJS94"/>
      <c r="HJT94"/>
      <c r="HJU94"/>
      <c r="HJV94"/>
      <c r="HJW94"/>
      <c r="HJX94"/>
      <c r="HJY94"/>
      <c r="HJZ94"/>
      <c r="HKA94"/>
      <c r="HKB94"/>
      <c r="HKC94"/>
      <c r="HKD94"/>
      <c r="HKE94"/>
      <c r="HKF94"/>
      <c r="HKG94"/>
      <c r="HKH94"/>
      <c r="HKI94"/>
      <c r="HKJ94"/>
      <c r="HKK94"/>
      <c r="HKL94"/>
      <c r="HKM94"/>
      <c r="HKN94"/>
      <c r="HKO94"/>
      <c r="HKP94"/>
      <c r="HKQ94"/>
      <c r="HKR94"/>
      <c r="HKS94"/>
      <c r="HKT94"/>
      <c r="HKU94"/>
      <c r="HKV94"/>
      <c r="HKW94"/>
      <c r="HKX94"/>
      <c r="HKY94"/>
      <c r="HKZ94"/>
      <c r="HLA94"/>
      <c r="HLB94"/>
      <c r="HLC94"/>
      <c r="HLD94"/>
      <c r="HLE94"/>
      <c r="HLF94"/>
      <c r="HLG94"/>
      <c r="HLH94"/>
      <c r="HLI94"/>
      <c r="HLJ94"/>
      <c r="HLK94"/>
      <c r="HLL94"/>
      <c r="HLM94"/>
      <c r="HLN94"/>
      <c r="HLO94"/>
      <c r="HLP94"/>
      <c r="HLQ94"/>
      <c r="HLR94"/>
      <c r="HLS94"/>
      <c r="HLT94"/>
      <c r="HLU94"/>
      <c r="HLV94"/>
      <c r="HLW94"/>
      <c r="HLX94"/>
      <c r="HLY94"/>
      <c r="HLZ94"/>
      <c r="HMA94"/>
      <c r="HMB94"/>
      <c r="HMC94"/>
      <c r="HMD94"/>
      <c r="HME94"/>
      <c r="HMF94"/>
      <c r="HMG94"/>
      <c r="HMH94"/>
      <c r="HMI94"/>
      <c r="HMJ94"/>
      <c r="HMK94"/>
      <c r="HML94"/>
      <c r="HMM94"/>
      <c r="HMN94"/>
      <c r="HMO94"/>
      <c r="HMP94"/>
      <c r="HMQ94"/>
      <c r="HMR94"/>
      <c r="HMS94"/>
      <c r="HMT94"/>
      <c r="HMU94"/>
      <c r="HMV94"/>
      <c r="HMW94"/>
      <c r="HMX94"/>
      <c r="HMY94"/>
      <c r="HMZ94"/>
      <c r="HNA94"/>
      <c r="HNB94"/>
      <c r="HNC94"/>
      <c r="HND94"/>
      <c r="HNE94"/>
      <c r="HNF94"/>
      <c r="HNG94"/>
      <c r="HNH94"/>
      <c r="HNI94"/>
      <c r="HNJ94"/>
      <c r="HNK94"/>
      <c r="HNL94"/>
      <c r="HNM94"/>
      <c r="HNN94"/>
      <c r="HNO94"/>
      <c r="HNP94"/>
      <c r="HNQ94"/>
      <c r="HNR94"/>
      <c r="HNS94"/>
      <c r="HNT94"/>
      <c r="HNU94"/>
      <c r="HNV94"/>
      <c r="HNW94"/>
      <c r="HNX94"/>
      <c r="HNY94"/>
      <c r="HNZ94"/>
      <c r="HOA94"/>
      <c r="HOB94"/>
      <c r="HOC94"/>
      <c r="HOD94"/>
      <c r="HOE94"/>
      <c r="HOF94"/>
      <c r="HOG94"/>
      <c r="HOH94"/>
      <c r="HOI94"/>
      <c r="HOJ94"/>
      <c r="HOK94"/>
      <c r="HOL94"/>
      <c r="HOM94"/>
      <c r="HON94"/>
      <c r="HOO94"/>
      <c r="HOP94"/>
      <c r="HOQ94"/>
      <c r="HOR94"/>
      <c r="HOS94"/>
      <c r="HOT94"/>
      <c r="HOU94"/>
      <c r="HOV94"/>
      <c r="HOW94"/>
      <c r="HOX94"/>
      <c r="HOY94"/>
      <c r="HOZ94"/>
      <c r="HPA94"/>
      <c r="HPB94"/>
      <c r="HPC94"/>
      <c r="HPD94"/>
      <c r="HPE94"/>
      <c r="HPF94"/>
      <c r="HPG94"/>
      <c r="HPH94"/>
      <c r="HPI94"/>
      <c r="HPJ94"/>
      <c r="HPK94"/>
      <c r="HPL94"/>
      <c r="HPM94"/>
      <c r="HPN94"/>
      <c r="HPO94"/>
      <c r="HPP94"/>
      <c r="HPQ94"/>
      <c r="HPR94"/>
      <c r="HPS94"/>
      <c r="HPT94"/>
      <c r="HPU94"/>
      <c r="HPV94"/>
      <c r="HPW94"/>
      <c r="HPX94"/>
      <c r="HPY94"/>
      <c r="HPZ94"/>
      <c r="HQA94"/>
      <c r="HQB94"/>
      <c r="HQC94"/>
      <c r="HQD94"/>
      <c r="HQE94"/>
      <c r="HQF94"/>
      <c r="HQG94"/>
      <c r="HQH94"/>
      <c r="HQI94"/>
      <c r="HQJ94"/>
      <c r="HQK94"/>
      <c r="HQL94"/>
      <c r="HQM94"/>
      <c r="HQN94"/>
      <c r="HQO94"/>
      <c r="HQP94"/>
      <c r="HQQ94"/>
      <c r="HQR94"/>
      <c r="HQS94"/>
      <c r="HQT94"/>
      <c r="HQU94"/>
      <c r="HQV94"/>
      <c r="HQW94"/>
      <c r="HQX94"/>
      <c r="HQY94"/>
      <c r="HQZ94"/>
      <c r="HRA94"/>
      <c r="HRB94"/>
      <c r="HRC94"/>
      <c r="HRD94"/>
      <c r="HRE94"/>
      <c r="HRF94"/>
      <c r="HRG94"/>
      <c r="HRH94"/>
      <c r="HRI94"/>
      <c r="HRJ94"/>
      <c r="HRK94"/>
      <c r="HRL94"/>
      <c r="HRM94"/>
      <c r="HRN94"/>
      <c r="HRO94"/>
      <c r="HRP94"/>
      <c r="HRQ94"/>
      <c r="HRR94"/>
      <c r="HRS94"/>
      <c r="HRT94"/>
      <c r="HRU94"/>
      <c r="HRV94"/>
      <c r="HRW94"/>
      <c r="HRX94"/>
      <c r="HRY94"/>
      <c r="HRZ94"/>
      <c r="HSA94"/>
      <c r="HSB94"/>
      <c r="HSC94"/>
      <c r="HSD94"/>
      <c r="HSE94"/>
      <c r="HSF94"/>
      <c r="HSG94"/>
      <c r="HSH94"/>
      <c r="HSI94"/>
      <c r="HSJ94"/>
      <c r="HSK94"/>
      <c r="HSL94"/>
      <c r="HSM94"/>
      <c r="HSN94"/>
      <c r="HSO94"/>
      <c r="HSP94"/>
      <c r="HSQ94"/>
      <c r="HSR94"/>
      <c r="HSS94"/>
      <c r="HST94"/>
      <c r="HSU94"/>
      <c r="HSV94"/>
      <c r="HSW94"/>
      <c r="HSX94"/>
      <c r="HSY94"/>
      <c r="HSZ94"/>
      <c r="HTA94"/>
      <c r="HTB94"/>
      <c r="HTC94"/>
      <c r="HTD94"/>
      <c r="HTE94"/>
      <c r="HTF94"/>
      <c r="HTG94"/>
      <c r="HTH94"/>
      <c r="HTI94"/>
      <c r="HTJ94"/>
      <c r="HTK94"/>
      <c r="HTL94"/>
      <c r="HTM94"/>
      <c r="HTN94"/>
      <c r="HTO94"/>
      <c r="HTP94"/>
      <c r="HTQ94"/>
      <c r="HTR94"/>
      <c r="HTS94"/>
      <c r="HTT94"/>
      <c r="HTU94"/>
      <c r="HTV94"/>
      <c r="HTW94"/>
      <c r="HTX94"/>
      <c r="HTY94"/>
      <c r="HTZ94"/>
      <c r="HUA94"/>
      <c r="HUB94"/>
      <c r="HUC94"/>
      <c r="HUD94"/>
      <c r="HUE94"/>
      <c r="HUF94"/>
      <c r="HUG94"/>
      <c r="HUH94"/>
      <c r="HUI94"/>
      <c r="HUJ94"/>
      <c r="HUK94"/>
      <c r="HUL94"/>
      <c r="HUM94"/>
      <c r="HUN94"/>
      <c r="HUO94"/>
      <c r="HUP94"/>
      <c r="HUQ94"/>
      <c r="HUR94"/>
      <c r="HUS94"/>
      <c r="HUT94"/>
      <c r="HUU94"/>
      <c r="HUV94"/>
      <c r="HUW94"/>
      <c r="HUX94"/>
      <c r="HUY94"/>
      <c r="HUZ94"/>
      <c r="HVA94"/>
      <c r="HVB94"/>
      <c r="HVC94"/>
      <c r="HVD94"/>
      <c r="HVE94"/>
      <c r="HVF94"/>
      <c r="HVG94"/>
      <c r="HVH94"/>
      <c r="HVI94"/>
      <c r="HVJ94"/>
      <c r="HVK94"/>
      <c r="HVL94"/>
      <c r="HVM94"/>
      <c r="HVN94"/>
      <c r="HVO94"/>
      <c r="HVP94"/>
      <c r="HVQ94"/>
      <c r="HVR94"/>
      <c r="HVS94"/>
      <c r="HVT94"/>
      <c r="HVU94"/>
      <c r="HVV94"/>
      <c r="HVW94"/>
      <c r="HVX94"/>
      <c r="HVY94"/>
      <c r="HVZ94"/>
      <c r="HWA94"/>
      <c r="HWB94"/>
      <c r="HWC94"/>
      <c r="HWD94"/>
      <c r="HWE94"/>
      <c r="HWF94"/>
      <c r="HWG94"/>
      <c r="HWH94"/>
      <c r="HWI94"/>
      <c r="HWJ94"/>
      <c r="HWK94"/>
      <c r="HWL94"/>
      <c r="HWM94"/>
      <c r="HWN94"/>
      <c r="HWO94"/>
      <c r="HWP94"/>
      <c r="HWQ94"/>
      <c r="HWR94"/>
      <c r="HWS94"/>
      <c r="HWT94"/>
      <c r="HWU94"/>
      <c r="HWV94"/>
      <c r="HWW94"/>
      <c r="HWX94"/>
      <c r="HWY94"/>
      <c r="HWZ94"/>
      <c r="HXA94"/>
      <c r="HXB94"/>
      <c r="HXC94"/>
      <c r="HXD94"/>
      <c r="HXE94"/>
      <c r="HXF94"/>
      <c r="HXG94"/>
      <c r="HXH94"/>
      <c r="HXI94"/>
      <c r="HXJ94"/>
      <c r="HXK94"/>
      <c r="HXL94"/>
      <c r="HXM94"/>
      <c r="HXN94"/>
      <c r="HXO94"/>
      <c r="HXP94"/>
      <c r="HXQ94"/>
      <c r="HXR94"/>
      <c r="HXS94"/>
      <c r="HXT94"/>
      <c r="HXU94"/>
      <c r="HXV94"/>
      <c r="HXW94"/>
      <c r="HXX94"/>
      <c r="HXY94"/>
      <c r="HXZ94"/>
      <c r="HYA94"/>
      <c r="HYB94"/>
      <c r="HYC94"/>
      <c r="HYD94"/>
      <c r="HYE94"/>
      <c r="HYF94"/>
      <c r="HYG94"/>
      <c r="HYH94"/>
      <c r="HYI94"/>
      <c r="HYJ94"/>
      <c r="HYK94"/>
      <c r="HYL94"/>
      <c r="HYM94"/>
      <c r="HYN94"/>
      <c r="HYO94"/>
      <c r="HYP94"/>
      <c r="HYQ94"/>
      <c r="HYR94"/>
      <c r="HYS94"/>
      <c r="HYT94"/>
      <c r="HYU94"/>
      <c r="HYV94"/>
      <c r="HYW94"/>
      <c r="HYX94"/>
      <c r="HYY94"/>
      <c r="HYZ94"/>
      <c r="HZA94"/>
      <c r="HZB94"/>
      <c r="HZC94"/>
      <c r="HZD94"/>
      <c r="HZE94"/>
      <c r="HZF94"/>
      <c r="HZG94"/>
      <c r="HZH94"/>
      <c r="HZI94"/>
      <c r="HZJ94"/>
      <c r="HZK94"/>
      <c r="HZL94"/>
      <c r="HZM94"/>
      <c r="HZN94"/>
      <c r="HZO94"/>
      <c r="HZP94"/>
      <c r="HZQ94"/>
      <c r="HZR94"/>
      <c r="HZS94"/>
      <c r="HZT94"/>
      <c r="HZU94"/>
      <c r="HZV94"/>
      <c r="HZW94"/>
      <c r="HZX94"/>
      <c r="HZY94"/>
      <c r="HZZ94"/>
      <c r="IAA94"/>
      <c r="IAB94"/>
      <c r="IAC94"/>
      <c r="IAD94"/>
      <c r="IAE94"/>
      <c r="IAF94"/>
      <c r="IAG94"/>
      <c r="IAH94"/>
      <c r="IAI94"/>
      <c r="IAJ94"/>
      <c r="IAK94"/>
      <c r="IAL94"/>
      <c r="IAM94"/>
      <c r="IAN94"/>
      <c r="IAO94"/>
      <c r="IAP94"/>
      <c r="IAQ94"/>
      <c r="IAR94"/>
      <c r="IAS94"/>
      <c r="IAT94"/>
      <c r="IAU94"/>
      <c r="IAV94"/>
      <c r="IAW94"/>
      <c r="IAX94"/>
      <c r="IAY94"/>
      <c r="IAZ94"/>
      <c r="IBA94"/>
      <c r="IBB94"/>
      <c r="IBC94"/>
      <c r="IBD94"/>
      <c r="IBE94"/>
      <c r="IBF94"/>
      <c r="IBG94"/>
      <c r="IBH94"/>
      <c r="IBI94"/>
      <c r="IBJ94"/>
      <c r="IBK94"/>
      <c r="IBL94"/>
      <c r="IBM94"/>
      <c r="IBN94"/>
      <c r="IBO94"/>
      <c r="IBP94"/>
      <c r="IBQ94"/>
      <c r="IBR94"/>
      <c r="IBS94"/>
      <c r="IBT94"/>
      <c r="IBU94"/>
      <c r="IBV94"/>
      <c r="IBW94"/>
      <c r="IBX94"/>
      <c r="IBY94"/>
      <c r="IBZ94"/>
      <c r="ICA94"/>
      <c r="ICB94"/>
      <c r="ICC94"/>
      <c r="ICD94"/>
      <c r="ICE94"/>
      <c r="ICF94"/>
      <c r="ICG94"/>
      <c r="ICH94"/>
      <c r="ICI94"/>
      <c r="ICJ94"/>
      <c r="ICK94"/>
      <c r="ICL94"/>
      <c r="ICM94"/>
      <c r="ICN94"/>
      <c r="ICO94"/>
      <c r="ICP94"/>
      <c r="ICQ94"/>
      <c r="ICR94"/>
      <c r="ICS94"/>
      <c r="ICT94"/>
      <c r="ICU94"/>
      <c r="ICV94"/>
      <c r="ICW94"/>
      <c r="ICX94"/>
      <c r="ICY94"/>
      <c r="ICZ94"/>
      <c r="IDA94"/>
      <c r="IDB94"/>
      <c r="IDC94"/>
      <c r="IDD94"/>
      <c r="IDE94"/>
      <c r="IDF94"/>
      <c r="IDG94"/>
      <c r="IDH94"/>
      <c r="IDI94"/>
      <c r="IDJ94"/>
      <c r="IDK94"/>
      <c r="IDL94"/>
      <c r="IDM94"/>
      <c r="IDN94"/>
      <c r="IDO94"/>
      <c r="IDP94"/>
      <c r="IDQ94"/>
      <c r="IDR94"/>
      <c r="IDS94"/>
      <c r="IDT94"/>
      <c r="IDU94"/>
      <c r="IDV94"/>
      <c r="IDW94"/>
      <c r="IDX94"/>
      <c r="IDY94"/>
      <c r="IDZ94"/>
      <c r="IEA94"/>
      <c r="IEB94"/>
      <c r="IEC94"/>
      <c r="IED94"/>
      <c r="IEE94"/>
      <c r="IEF94"/>
      <c r="IEG94"/>
      <c r="IEH94"/>
      <c r="IEI94"/>
      <c r="IEJ94"/>
      <c r="IEK94"/>
      <c r="IEL94"/>
      <c r="IEM94"/>
      <c r="IEN94"/>
      <c r="IEO94"/>
      <c r="IEP94"/>
      <c r="IEQ94"/>
      <c r="IER94"/>
      <c r="IES94"/>
      <c r="IET94"/>
      <c r="IEU94"/>
      <c r="IEV94"/>
      <c r="IEW94"/>
      <c r="IEX94"/>
      <c r="IEY94"/>
      <c r="IEZ94"/>
      <c r="IFA94"/>
      <c r="IFB94"/>
      <c r="IFC94"/>
      <c r="IFD94"/>
      <c r="IFE94"/>
      <c r="IFF94"/>
      <c r="IFG94"/>
      <c r="IFH94"/>
      <c r="IFI94"/>
      <c r="IFJ94"/>
      <c r="IFK94"/>
      <c r="IFL94"/>
      <c r="IFM94"/>
      <c r="IFN94"/>
      <c r="IFO94"/>
      <c r="IFP94"/>
      <c r="IFQ94"/>
      <c r="IFR94"/>
      <c r="IFS94"/>
      <c r="IFT94"/>
      <c r="IFU94"/>
      <c r="IFV94"/>
      <c r="IFW94"/>
      <c r="IFX94"/>
      <c r="IFY94"/>
      <c r="IFZ94"/>
      <c r="IGA94"/>
      <c r="IGB94"/>
      <c r="IGC94"/>
      <c r="IGD94"/>
      <c r="IGE94"/>
      <c r="IGF94"/>
      <c r="IGG94"/>
      <c r="IGH94"/>
      <c r="IGI94"/>
      <c r="IGJ94"/>
      <c r="IGK94"/>
      <c r="IGL94"/>
      <c r="IGM94"/>
      <c r="IGN94"/>
      <c r="IGO94"/>
      <c r="IGP94"/>
      <c r="IGQ94"/>
      <c r="IGR94"/>
      <c r="IGS94"/>
      <c r="IGT94"/>
      <c r="IGU94"/>
      <c r="IGV94"/>
      <c r="IGW94"/>
      <c r="IGX94"/>
      <c r="IGY94"/>
      <c r="IGZ94"/>
      <c r="IHA94"/>
      <c r="IHB94"/>
      <c r="IHC94"/>
      <c r="IHD94"/>
      <c r="IHE94"/>
      <c r="IHF94"/>
      <c r="IHG94"/>
      <c r="IHH94"/>
      <c r="IHI94"/>
      <c r="IHJ94"/>
      <c r="IHK94"/>
      <c r="IHL94"/>
      <c r="IHM94"/>
      <c r="IHN94"/>
      <c r="IHO94"/>
      <c r="IHP94"/>
      <c r="IHQ94"/>
      <c r="IHR94"/>
      <c r="IHS94"/>
      <c r="IHT94"/>
      <c r="IHU94"/>
      <c r="IHV94"/>
      <c r="IHW94"/>
      <c r="IHX94"/>
      <c r="IHY94"/>
      <c r="IHZ94"/>
      <c r="IIA94"/>
      <c r="IIB94"/>
      <c r="IIC94"/>
      <c r="IID94"/>
      <c r="IIE94"/>
      <c r="IIF94"/>
      <c r="IIG94"/>
      <c r="IIH94"/>
      <c r="III94"/>
      <c r="IIJ94"/>
      <c r="IIK94"/>
      <c r="IIL94"/>
      <c r="IIM94"/>
      <c r="IIN94"/>
      <c r="IIO94"/>
      <c r="IIP94"/>
      <c r="IIQ94"/>
      <c r="IIR94"/>
      <c r="IIS94"/>
      <c r="IIT94"/>
      <c r="IIU94"/>
      <c r="IIV94"/>
      <c r="IIW94"/>
      <c r="IIX94"/>
      <c r="IIY94"/>
      <c r="IIZ94"/>
      <c r="IJA94"/>
      <c r="IJB94"/>
      <c r="IJC94"/>
      <c r="IJD94"/>
      <c r="IJE94"/>
      <c r="IJF94"/>
      <c r="IJG94"/>
      <c r="IJH94"/>
      <c r="IJI94"/>
      <c r="IJJ94"/>
      <c r="IJK94"/>
      <c r="IJL94"/>
      <c r="IJM94"/>
      <c r="IJN94"/>
      <c r="IJO94"/>
      <c r="IJP94"/>
      <c r="IJQ94"/>
      <c r="IJR94"/>
      <c r="IJS94"/>
      <c r="IJT94"/>
      <c r="IJU94"/>
      <c r="IJV94"/>
      <c r="IJW94"/>
      <c r="IJX94"/>
      <c r="IJY94"/>
      <c r="IJZ94"/>
      <c r="IKA94"/>
      <c r="IKB94"/>
      <c r="IKC94"/>
      <c r="IKD94"/>
      <c r="IKE94"/>
      <c r="IKF94"/>
      <c r="IKG94"/>
      <c r="IKH94"/>
      <c r="IKI94"/>
      <c r="IKJ94"/>
      <c r="IKK94"/>
      <c r="IKL94"/>
      <c r="IKM94"/>
      <c r="IKN94"/>
      <c r="IKO94"/>
      <c r="IKP94"/>
      <c r="IKQ94"/>
      <c r="IKR94"/>
      <c r="IKS94"/>
      <c r="IKT94"/>
      <c r="IKU94"/>
      <c r="IKV94"/>
      <c r="IKW94"/>
      <c r="IKX94"/>
      <c r="IKY94"/>
      <c r="IKZ94"/>
      <c r="ILA94"/>
      <c r="ILB94"/>
      <c r="ILC94"/>
      <c r="ILD94"/>
      <c r="ILE94"/>
      <c r="ILF94"/>
      <c r="ILG94"/>
      <c r="ILH94"/>
      <c r="ILI94"/>
      <c r="ILJ94"/>
      <c r="ILK94"/>
      <c r="ILL94"/>
      <c r="ILM94"/>
      <c r="ILN94"/>
      <c r="ILO94"/>
      <c r="ILP94"/>
      <c r="ILQ94"/>
      <c r="ILR94"/>
      <c r="ILS94"/>
      <c r="ILT94"/>
      <c r="ILU94"/>
      <c r="ILV94"/>
      <c r="ILW94"/>
      <c r="ILX94"/>
      <c r="ILY94"/>
      <c r="ILZ94"/>
      <c r="IMA94"/>
      <c r="IMB94"/>
      <c r="IMC94"/>
      <c r="IMD94"/>
      <c r="IME94"/>
      <c r="IMF94"/>
      <c r="IMG94"/>
      <c r="IMH94"/>
      <c r="IMI94"/>
      <c r="IMJ94"/>
      <c r="IMK94"/>
      <c r="IML94"/>
      <c r="IMM94"/>
      <c r="IMN94"/>
      <c r="IMO94"/>
      <c r="IMP94"/>
      <c r="IMQ94"/>
      <c r="IMR94"/>
      <c r="IMS94"/>
      <c r="IMT94"/>
      <c r="IMU94"/>
      <c r="IMV94"/>
      <c r="IMW94"/>
      <c r="IMX94"/>
      <c r="IMY94"/>
      <c r="IMZ94"/>
      <c r="INA94"/>
      <c r="INB94"/>
      <c r="INC94"/>
      <c r="IND94"/>
      <c r="INE94"/>
      <c r="INF94"/>
      <c r="ING94"/>
      <c r="INH94"/>
      <c r="INI94"/>
      <c r="INJ94"/>
      <c r="INK94"/>
      <c r="INL94"/>
      <c r="INM94"/>
      <c r="INN94"/>
      <c r="INO94"/>
      <c r="INP94"/>
      <c r="INQ94"/>
      <c r="INR94"/>
      <c r="INS94"/>
      <c r="INT94"/>
      <c r="INU94"/>
      <c r="INV94"/>
      <c r="INW94"/>
      <c r="INX94"/>
      <c r="INY94"/>
      <c r="INZ94"/>
      <c r="IOA94"/>
      <c r="IOB94"/>
      <c r="IOC94"/>
      <c r="IOD94"/>
      <c r="IOE94"/>
      <c r="IOF94"/>
      <c r="IOG94"/>
      <c r="IOH94"/>
      <c r="IOI94"/>
      <c r="IOJ94"/>
      <c r="IOK94"/>
      <c r="IOL94"/>
      <c r="IOM94"/>
      <c r="ION94"/>
      <c r="IOO94"/>
      <c r="IOP94"/>
      <c r="IOQ94"/>
      <c r="IOR94"/>
      <c r="IOS94"/>
      <c r="IOT94"/>
      <c r="IOU94"/>
      <c r="IOV94"/>
      <c r="IOW94"/>
      <c r="IOX94"/>
      <c r="IOY94"/>
      <c r="IOZ94"/>
      <c r="IPA94"/>
      <c r="IPB94"/>
      <c r="IPC94"/>
      <c r="IPD94"/>
      <c r="IPE94"/>
      <c r="IPF94"/>
      <c r="IPG94"/>
      <c r="IPH94"/>
      <c r="IPI94"/>
      <c r="IPJ94"/>
      <c r="IPK94"/>
      <c r="IPL94"/>
      <c r="IPM94"/>
      <c r="IPN94"/>
      <c r="IPO94"/>
      <c r="IPP94"/>
      <c r="IPQ94"/>
      <c r="IPR94"/>
      <c r="IPS94"/>
      <c r="IPT94"/>
      <c r="IPU94"/>
      <c r="IPV94"/>
      <c r="IPW94"/>
      <c r="IPX94"/>
      <c r="IPY94"/>
      <c r="IPZ94"/>
      <c r="IQA94"/>
      <c r="IQB94"/>
      <c r="IQC94"/>
      <c r="IQD94"/>
      <c r="IQE94"/>
      <c r="IQF94"/>
      <c r="IQG94"/>
      <c r="IQH94"/>
      <c r="IQI94"/>
      <c r="IQJ94"/>
      <c r="IQK94"/>
      <c r="IQL94"/>
      <c r="IQM94"/>
      <c r="IQN94"/>
      <c r="IQO94"/>
      <c r="IQP94"/>
      <c r="IQQ94"/>
      <c r="IQR94"/>
      <c r="IQS94"/>
      <c r="IQT94"/>
      <c r="IQU94"/>
      <c r="IQV94"/>
      <c r="IQW94"/>
      <c r="IQX94"/>
      <c r="IQY94"/>
      <c r="IQZ94"/>
      <c r="IRA94"/>
      <c r="IRB94"/>
      <c r="IRC94"/>
      <c r="IRD94"/>
      <c r="IRE94"/>
      <c r="IRF94"/>
      <c r="IRG94"/>
      <c r="IRH94"/>
      <c r="IRI94"/>
      <c r="IRJ94"/>
      <c r="IRK94"/>
      <c r="IRL94"/>
      <c r="IRM94"/>
      <c r="IRN94"/>
      <c r="IRO94"/>
      <c r="IRP94"/>
      <c r="IRQ94"/>
      <c r="IRR94"/>
      <c r="IRS94"/>
      <c r="IRT94"/>
      <c r="IRU94"/>
      <c r="IRV94"/>
      <c r="IRW94"/>
      <c r="IRX94"/>
      <c r="IRY94"/>
      <c r="IRZ94"/>
      <c r="ISA94"/>
      <c r="ISB94"/>
      <c r="ISC94"/>
      <c r="ISD94"/>
      <c r="ISE94"/>
      <c r="ISF94"/>
      <c r="ISG94"/>
      <c r="ISH94"/>
      <c r="ISI94"/>
      <c r="ISJ94"/>
      <c r="ISK94"/>
      <c r="ISL94"/>
      <c r="ISM94"/>
      <c r="ISN94"/>
      <c r="ISO94"/>
      <c r="ISP94"/>
      <c r="ISQ94"/>
      <c r="ISR94"/>
      <c r="ISS94"/>
      <c r="IST94"/>
      <c r="ISU94"/>
      <c r="ISV94"/>
      <c r="ISW94"/>
      <c r="ISX94"/>
      <c r="ISY94"/>
      <c r="ISZ94"/>
      <c r="ITA94"/>
      <c r="ITB94"/>
      <c r="ITC94"/>
      <c r="ITD94"/>
      <c r="ITE94"/>
      <c r="ITF94"/>
      <c r="ITG94"/>
      <c r="ITH94"/>
      <c r="ITI94"/>
      <c r="ITJ94"/>
      <c r="ITK94"/>
      <c r="ITL94"/>
      <c r="ITM94"/>
      <c r="ITN94"/>
      <c r="ITO94"/>
      <c r="ITP94"/>
      <c r="ITQ94"/>
      <c r="ITR94"/>
      <c r="ITS94"/>
      <c r="ITT94"/>
      <c r="ITU94"/>
      <c r="ITV94"/>
      <c r="ITW94"/>
      <c r="ITX94"/>
      <c r="ITY94"/>
      <c r="ITZ94"/>
      <c r="IUA94"/>
      <c r="IUB94"/>
      <c r="IUC94"/>
      <c r="IUD94"/>
      <c r="IUE94"/>
      <c r="IUF94"/>
      <c r="IUG94"/>
      <c r="IUH94"/>
      <c r="IUI94"/>
      <c r="IUJ94"/>
      <c r="IUK94"/>
      <c r="IUL94"/>
      <c r="IUM94"/>
      <c r="IUN94"/>
      <c r="IUO94"/>
      <c r="IUP94"/>
      <c r="IUQ94"/>
      <c r="IUR94"/>
      <c r="IUS94"/>
      <c r="IUT94"/>
      <c r="IUU94"/>
      <c r="IUV94"/>
      <c r="IUW94"/>
      <c r="IUX94"/>
      <c r="IUY94"/>
      <c r="IUZ94"/>
      <c r="IVA94"/>
      <c r="IVB94"/>
      <c r="IVC94"/>
      <c r="IVD94"/>
      <c r="IVE94"/>
      <c r="IVF94"/>
      <c r="IVG94"/>
      <c r="IVH94"/>
      <c r="IVI94"/>
      <c r="IVJ94"/>
      <c r="IVK94"/>
      <c r="IVL94"/>
      <c r="IVM94"/>
      <c r="IVN94"/>
      <c r="IVO94"/>
      <c r="IVP94"/>
      <c r="IVQ94"/>
      <c r="IVR94"/>
      <c r="IVS94"/>
      <c r="IVT94"/>
      <c r="IVU94"/>
      <c r="IVV94"/>
      <c r="IVW94"/>
      <c r="IVX94"/>
      <c r="IVY94"/>
      <c r="IVZ94"/>
      <c r="IWA94"/>
      <c r="IWB94"/>
      <c r="IWC94"/>
      <c r="IWD94"/>
      <c r="IWE94"/>
      <c r="IWF94"/>
      <c r="IWG94"/>
      <c r="IWH94"/>
      <c r="IWI94"/>
      <c r="IWJ94"/>
      <c r="IWK94"/>
      <c r="IWL94"/>
      <c r="IWM94"/>
      <c r="IWN94"/>
      <c r="IWO94"/>
      <c r="IWP94"/>
      <c r="IWQ94"/>
      <c r="IWR94"/>
      <c r="IWS94"/>
      <c r="IWT94"/>
      <c r="IWU94"/>
      <c r="IWV94"/>
      <c r="IWW94"/>
      <c r="IWX94"/>
      <c r="IWY94"/>
      <c r="IWZ94"/>
      <c r="IXA94"/>
      <c r="IXB94"/>
      <c r="IXC94"/>
      <c r="IXD94"/>
      <c r="IXE94"/>
      <c r="IXF94"/>
      <c r="IXG94"/>
      <c r="IXH94"/>
      <c r="IXI94"/>
      <c r="IXJ94"/>
      <c r="IXK94"/>
      <c r="IXL94"/>
      <c r="IXM94"/>
      <c r="IXN94"/>
      <c r="IXO94"/>
      <c r="IXP94"/>
      <c r="IXQ94"/>
      <c r="IXR94"/>
      <c r="IXS94"/>
      <c r="IXT94"/>
      <c r="IXU94"/>
      <c r="IXV94"/>
      <c r="IXW94"/>
      <c r="IXX94"/>
      <c r="IXY94"/>
      <c r="IXZ94"/>
      <c r="IYA94"/>
      <c r="IYB94"/>
      <c r="IYC94"/>
      <c r="IYD94"/>
      <c r="IYE94"/>
      <c r="IYF94"/>
      <c r="IYG94"/>
      <c r="IYH94"/>
      <c r="IYI94"/>
      <c r="IYJ94"/>
      <c r="IYK94"/>
      <c r="IYL94"/>
      <c r="IYM94"/>
      <c r="IYN94"/>
      <c r="IYO94"/>
      <c r="IYP94"/>
      <c r="IYQ94"/>
      <c r="IYR94"/>
      <c r="IYS94"/>
      <c r="IYT94"/>
      <c r="IYU94"/>
      <c r="IYV94"/>
      <c r="IYW94"/>
      <c r="IYX94"/>
      <c r="IYY94"/>
      <c r="IYZ94"/>
      <c r="IZA94"/>
      <c r="IZB94"/>
      <c r="IZC94"/>
      <c r="IZD94"/>
      <c r="IZE94"/>
      <c r="IZF94"/>
      <c r="IZG94"/>
      <c r="IZH94"/>
      <c r="IZI94"/>
      <c r="IZJ94"/>
      <c r="IZK94"/>
      <c r="IZL94"/>
      <c r="IZM94"/>
      <c r="IZN94"/>
      <c r="IZO94"/>
      <c r="IZP94"/>
      <c r="IZQ94"/>
      <c r="IZR94"/>
      <c r="IZS94"/>
      <c r="IZT94"/>
      <c r="IZU94"/>
      <c r="IZV94"/>
      <c r="IZW94"/>
      <c r="IZX94"/>
      <c r="IZY94"/>
      <c r="IZZ94"/>
      <c r="JAA94"/>
      <c r="JAB94"/>
      <c r="JAC94"/>
      <c r="JAD94"/>
      <c r="JAE94"/>
      <c r="JAF94"/>
      <c r="JAG94"/>
      <c r="JAH94"/>
      <c r="JAI94"/>
      <c r="JAJ94"/>
      <c r="JAK94"/>
      <c r="JAL94"/>
      <c r="JAM94"/>
      <c r="JAN94"/>
      <c r="JAO94"/>
      <c r="JAP94"/>
      <c r="JAQ94"/>
      <c r="JAR94"/>
      <c r="JAS94"/>
      <c r="JAT94"/>
      <c r="JAU94"/>
      <c r="JAV94"/>
      <c r="JAW94"/>
      <c r="JAX94"/>
      <c r="JAY94"/>
      <c r="JAZ94"/>
      <c r="JBA94"/>
      <c r="JBB94"/>
      <c r="JBC94"/>
      <c r="JBD94"/>
      <c r="JBE94"/>
      <c r="JBF94"/>
      <c r="JBG94"/>
      <c r="JBH94"/>
      <c r="JBI94"/>
      <c r="JBJ94"/>
      <c r="JBK94"/>
      <c r="JBL94"/>
      <c r="JBM94"/>
      <c r="JBN94"/>
      <c r="JBO94"/>
      <c r="JBP94"/>
      <c r="JBQ94"/>
      <c r="JBR94"/>
      <c r="JBS94"/>
      <c r="JBT94"/>
      <c r="JBU94"/>
      <c r="JBV94"/>
      <c r="JBW94"/>
      <c r="JBX94"/>
      <c r="JBY94"/>
      <c r="JBZ94"/>
      <c r="JCA94"/>
      <c r="JCB94"/>
      <c r="JCC94"/>
      <c r="JCD94"/>
      <c r="JCE94"/>
      <c r="JCF94"/>
      <c r="JCG94"/>
      <c r="JCH94"/>
      <c r="JCI94"/>
      <c r="JCJ94"/>
      <c r="JCK94"/>
      <c r="JCL94"/>
      <c r="JCM94"/>
      <c r="JCN94"/>
      <c r="JCO94"/>
      <c r="JCP94"/>
      <c r="JCQ94"/>
      <c r="JCR94"/>
      <c r="JCS94"/>
      <c r="JCT94"/>
      <c r="JCU94"/>
      <c r="JCV94"/>
      <c r="JCW94"/>
      <c r="JCX94"/>
      <c r="JCY94"/>
      <c r="JCZ94"/>
      <c r="JDA94"/>
      <c r="JDB94"/>
      <c r="JDC94"/>
      <c r="JDD94"/>
      <c r="JDE94"/>
      <c r="JDF94"/>
      <c r="JDG94"/>
      <c r="JDH94"/>
      <c r="JDI94"/>
      <c r="JDJ94"/>
      <c r="JDK94"/>
      <c r="JDL94"/>
      <c r="JDM94"/>
      <c r="JDN94"/>
      <c r="JDO94"/>
      <c r="JDP94"/>
      <c r="JDQ94"/>
      <c r="JDR94"/>
      <c r="JDS94"/>
      <c r="JDT94"/>
      <c r="JDU94"/>
      <c r="JDV94"/>
      <c r="JDW94"/>
      <c r="JDX94"/>
      <c r="JDY94"/>
      <c r="JDZ94"/>
      <c r="JEA94"/>
      <c r="JEB94"/>
      <c r="JEC94"/>
      <c r="JED94"/>
      <c r="JEE94"/>
      <c r="JEF94"/>
      <c r="JEG94"/>
      <c r="JEH94"/>
      <c r="JEI94"/>
      <c r="JEJ94"/>
      <c r="JEK94"/>
      <c r="JEL94"/>
      <c r="JEM94"/>
      <c r="JEN94"/>
      <c r="JEO94"/>
      <c r="JEP94"/>
      <c r="JEQ94"/>
      <c r="JER94"/>
      <c r="JES94"/>
      <c r="JET94"/>
      <c r="JEU94"/>
      <c r="JEV94"/>
      <c r="JEW94"/>
      <c r="JEX94"/>
      <c r="JEY94"/>
      <c r="JEZ94"/>
      <c r="JFA94"/>
      <c r="JFB94"/>
      <c r="JFC94"/>
      <c r="JFD94"/>
      <c r="JFE94"/>
      <c r="JFF94"/>
      <c r="JFG94"/>
      <c r="JFH94"/>
      <c r="JFI94"/>
      <c r="JFJ94"/>
      <c r="JFK94"/>
      <c r="JFL94"/>
      <c r="JFM94"/>
      <c r="JFN94"/>
      <c r="JFO94"/>
      <c r="JFP94"/>
      <c r="JFQ94"/>
      <c r="JFR94"/>
      <c r="JFS94"/>
      <c r="JFT94"/>
      <c r="JFU94"/>
      <c r="JFV94"/>
      <c r="JFW94"/>
      <c r="JFX94"/>
      <c r="JFY94"/>
      <c r="JFZ94"/>
      <c r="JGA94"/>
      <c r="JGB94"/>
      <c r="JGC94"/>
      <c r="JGD94"/>
      <c r="JGE94"/>
      <c r="JGF94"/>
      <c r="JGG94"/>
      <c r="JGH94"/>
      <c r="JGI94"/>
      <c r="JGJ94"/>
      <c r="JGK94"/>
      <c r="JGL94"/>
      <c r="JGM94"/>
      <c r="JGN94"/>
      <c r="JGO94"/>
      <c r="JGP94"/>
      <c r="JGQ94"/>
      <c r="JGR94"/>
      <c r="JGS94"/>
      <c r="JGT94"/>
      <c r="JGU94"/>
      <c r="JGV94"/>
      <c r="JGW94"/>
      <c r="JGX94"/>
      <c r="JGY94"/>
      <c r="JGZ94"/>
      <c r="JHA94"/>
      <c r="JHB94"/>
      <c r="JHC94"/>
      <c r="JHD94"/>
      <c r="JHE94"/>
      <c r="JHF94"/>
      <c r="JHG94"/>
      <c r="JHH94"/>
      <c r="JHI94"/>
      <c r="JHJ94"/>
      <c r="JHK94"/>
      <c r="JHL94"/>
      <c r="JHM94"/>
      <c r="JHN94"/>
      <c r="JHO94"/>
      <c r="JHP94"/>
      <c r="JHQ94"/>
      <c r="JHR94"/>
      <c r="JHS94"/>
      <c r="JHT94"/>
      <c r="JHU94"/>
      <c r="JHV94"/>
      <c r="JHW94"/>
      <c r="JHX94"/>
      <c r="JHY94"/>
      <c r="JHZ94"/>
      <c r="JIA94"/>
      <c r="JIB94"/>
      <c r="JIC94"/>
      <c r="JID94"/>
      <c r="JIE94"/>
      <c r="JIF94"/>
      <c r="JIG94"/>
      <c r="JIH94"/>
      <c r="JII94"/>
      <c r="JIJ94"/>
      <c r="JIK94"/>
      <c r="JIL94"/>
      <c r="JIM94"/>
      <c r="JIN94"/>
      <c r="JIO94"/>
      <c r="JIP94"/>
      <c r="JIQ94"/>
      <c r="JIR94"/>
      <c r="JIS94"/>
      <c r="JIT94"/>
      <c r="JIU94"/>
      <c r="JIV94"/>
      <c r="JIW94"/>
      <c r="JIX94"/>
      <c r="JIY94"/>
      <c r="JIZ94"/>
      <c r="JJA94"/>
      <c r="JJB94"/>
      <c r="JJC94"/>
      <c r="JJD94"/>
      <c r="JJE94"/>
      <c r="JJF94"/>
      <c r="JJG94"/>
      <c r="JJH94"/>
      <c r="JJI94"/>
      <c r="JJJ94"/>
      <c r="JJK94"/>
      <c r="JJL94"/>
      <c r="JJM94"/>
      <c r="JJN94"/>
      <c r="JJO94"/>
      <c r="JJP94"/>
      <c r="JJQ94"/>
      <c r="JJR94"/>
      <c r="JJS94"/>
      <c r="JJT94"/>
      <c r="JJU94"/>
      <c r="JJV94"/>
      <c r="JJW94"/>
      <c r="JJX94"/>
      <c r="JJY94"/>
      <c r="JJZ94"/>
      <c r="JKA94"/>
      <c r="JKB94"/>
      <c r="JKC94"/>
      <c r="JKD94"/>
      <c r="JKE94"/>
      <c r="JKF94"/>
      <c r="JKG94"/>
      <c r="JKH94"/>
      <c r="JKI94"/>
      <c r="JKJ94"/>
      <c r="JKK94"/>
      <c r="JKL94"/>
      <c r="JKM94"/>
      <c r="JKN94"/>
      <c r="JKO94"/>
      <c r="JKP94"/>
      <c r="JKQ94"/>
      <c r="JKR94"/>
      <c r="JKS94"/>
      <c r="JKT94"/>
      <c r="JKU94"/>
      <c r="JKV94"/>
      <c r="JKW94"/>
      <c r="JKX94"/>
      <c r="JKY94"/>
      <c r="JKZ94"/>
      <c r="JLA94"/>
      <c r="JLB94"/>
      <c r="JLC94"/>
      <c r="JLD94"/>
      <c r="JLE94"/>
      <c r="JLF94"/>
      <c r="JLG94"/>
      <c r="JLH94"/>
      <c r="JLI94"/>
      <c r="JLJ94"/>
      <c r="JLK94"/>
      <c r="JLL94"/>
      <c r="JLM94"/>
      <c r="JLN94"/>
      <c r="JLO94"/>
      <c r="JLP94"/>
      <c r="JLQ94"/>
      <c r="JLR94"/>
      <c r="JLS94"/>
      <c r="JLT94"/>
      <c r="JLU94"/>
      <c r="JLV94"/>
      <c r="JLW94"/>
      <c r="JLX94"/>
      <c r="JLY94"/>
      <c r="JLZ94"/>
      <c r="JMA94"/>
      <c r="JMB94"/>
      <c r="JMC94"/>
      <c r="JMD94"/>
      <c r="JME94"/>
      <c r="JMF94"/>
      <c r="JMG94"/>
      <c r="JMH94"/>
      <c r="JMI94"/>
      <c r="JMJ94"/>
      <c r="JMK94"/>
      <c r="JML94"/>
      <c r="JMM94"/>
      <c r="JMN94"/>
      <c r="JMO94"/>
      <c r="JMP94"/>
      <c r="JMQ94"/>
      <c r="JMR94"/>
      <c r="JMS94"/>
      <c r="JMT94"/>
      <c r="JMU94"/>
      <c r="JMV94"/>
      <c r="JMW94"/>
      <c r="JMX94"/>
      <c r="JMY94"/>
      <c r="JMZ94"/>
      <c r="JNA94"/>
      <c r="JNB94"/>
      <c r="JNC94"/>
      <c r="JND94"/>
      <c r="JNE94"/>
      <c r="JNF94"/>
      <c r="JNG94"/>
      <c r="JNH94"/>
      <c r="JNI94"/>
      <c r="JNJ94"/>
      <c r="JNK94"/>
      <c r="JNL94"/>
      <c r="JNM94"/>
      <c r="JNN94"/>
      <c r="JNO94"/>
      <c r="JNP94"/>
      <c r="JNQ94"/>
      <c r="JNR94"/>
      <c r="JNS94"/>
      <c r="JNT94"/>
      <c r="JNU94"/>
      <c r="JNV94"/>
      <c r="JNW94"/>
      <c r="JNX94"/>
      <c r="JNY94"/>
      <c r="JNZ94"/>
      <c r="JOA94"/>
      <c r="JOB94"/>
      <c r="JOC94"/>
      <c r="JOD94"/>
      <c r="JOE94"/>
      <c r="JOF94"/>
      <c r="JOG94"/>
      <c r="JOH94"/>
      <c r="JOI94"/>
      <c r="JOJ94"/>
      <c r="JOK94"/>
      <c r="JOL94"/>
      <c r="JOM94"/>
      <c r="JON94"/>
      <c r="JOO94"/>
      <c r="JOP94"/>
      <c r="JOQ94"/>
      <c r="JOR94"/>
      <c r="JOS94"/>
      <c r="JOT94"/>
      <c r="JOU94"/>
      <c r="JOV94"/>
      <c r="JOW94"/>
      <c r="JOX94"/>
      <c r="JOY94"/>
      <c r="JOZ94"/>
      <c r="JPA94"/>
      <c r="JPB94"/>
      <c r="JPC94"/>
      <c r="JPD94"/>
      <c r="JPE94"/>
      <c r="JPF94"/>
      <c r="JPG94"/>
      <c r="JPH94"/>
      <c r="JPI94"/>
      <c r="JPJ94"/>
      <c r="JPK94"/>
      <c r="JPL94"/>
      <c r="JPM94"/>
      <c r="JPN94"/>
      <c r="JPO94"/>
      <c r="JPP94"/>
      <c r="JPQ94"/>
      <c r="JPR94"/>
      <c r="JPS94"/>
      <c r="JPT94"/>
      <c r="JPU94"/>
      <c r="JPV94"/>
      <c r="JPW94"/>
      <c r="JPX94"/>
      <c r="JPY94"/>
      <c r="JPZ94"/>
      <c r="JQA94"/>
      <c r="JQB94"/>
      <c r="JQC94"/>
      <c r="JQD94"/>
      <c r="JQE94"/>
      <c r="JQF94"/>
      <c r="JQG94"/>
      <c r="JQH94"/>
      <c r="JQI94"/>
      <c r="JQJ94"/>
      <c r="JQK94"/>
      <c r="JQL94"/>
      <c r="JQM94"/>
      <c r="JQN94"/>
      <c r="JQO94"/>
      <c r="JQP94"/>
      <c r="JQQ94"/>
      <c r="JQR94"/>
      <c r="JQS94"/>
      <c r="JQT94"/>
      <c r="JQU94"/>
      <c r="JQV94"/>
      <c r="JQW94"/>
      <c r="JQX94"/>
      <c r="JQY94"/>
      <c r="JQZ94"/>
      <c r="JRA94"/>
      <c r="JRB94"/>
      <c r="JRC94"/>
      <c r="JRD94"/>
      <c r="JRE94"/>
      <c r="JRF94"/>
      <c r="JRG94"/>
      <c r="JRH94"/>
      <c r="JRI94"/>
      <c r="JRJ94"/>
      <c r="JRK94"/>
      <c r="JRL94"/>
      <c r="JRM94"/>
      <c r="JRN94"/>
      <c r="JRO94"/>
      <c r="JRP94"/>
      <c r="JRQ94"/>
      <c r="JRR94"/>
      <c r="JRS94"/>
      <c r="JRT94"/>
      <c r="JRU94"/>
      <c r="JRV94"/>
      <c r="JRW94"/>
      <c r="JRX94"/>
      <c r="JRY94"/>
      <c r="JRZ94"/>
      <c r="JSA94"/>
      <c r="JSB94"/>
      <c r="JSC94"/>
      <c r="JSD94"/>
      <c r="JSE94"/>
      <c r="JSF94"/>
      <c r="JSG94"/>
      <c r="JSH94"/>
      <c r="JSI94"/>
      <c r="JSJ94"/>
      <c r="JSK94"/>
      <c r="JSL94"/>
      <c r="JSM94"/>
      <c r="JSN94"/>
      <c r="JSO94"/>
      <c r="JSP94"/>
      <c r="JSQ94"/>
      <c r="JSR94"/>
      <c r="JSS94"/>
      <c r="JST94"/>
      <c r="JSU94"/>
      <c r="JSV94"/>
      <c r="JSW94"/>
      <c r="JSX94"/>
      <c r="JSY94"/>
      <c r="JSZ94"/>
      <c r="JTA94"/>
      <c r="JTB94"/>
      <c r="JTC94"/>
      <c r="JTD94"/>
      <c r="JTE94"/>
      <c r="JTF94"/>
      <c r="JTG94"/>
      <c r="JTH94"/>
      <c r="JTI94"/>
      <c r="JTJ94"/>
      <c r="JTK94"/>
      <c r="JTL94"/>
      <c r="JTM94"/>
      <c r="JTN94"/>
      <c r="JTO94"/>
      <c r="JTP94"/>
      <c r="JTQ94"/>
      <c r="JTR94"/>
      <c r="JTS94"/>
      <c r="JTT94"/>
      <c r="JTU94"/>
      <c r="JTV94"/>
      <c r="JTW94"/>
      <c r="JTX94"/>
      <c r="JTY94"/>
      <c r="JTZ94"/>
      <c r="JUA94"/>
      <c r="JUB94"/>
      <c r="JUC94"/>
      <c r="JUD94"/>
      <c r="JUE94"/>
      <c r="JUF94"/>
      <c r="JUG94"/>
      <c r="JUH94"/>
      <c r="JUI94"/>
      <c r="JUJ94"/>
      <c r="JUK94"/>
      <c r="JUL94"/>
      <c r="JUM94"/>
      <c r="JUN94"/>
      <c r="JUO94"/>
      <c r="JUP94"/>
      <c r="JUQ94"/>
      <c r="JUR94"/>
      <c r="JUS94"/>
      <c r="JUT94"/>
      <c r="JUU94"/>
      <c r="JUV94"/>
      <c r="JUW94"/>
      <c r="JUX94"/>
      <c r="JUY94"/>
      <c r="JUZ94"/>
      <c r="JVA94"/>
      <c r="JVB94"/>
      <c r="JVC94"/>
      <c r="JVD94"/>
      <c r="JVE94"/>
      <c r="JVF94"/>
      <c r="JVG94"/>
      <c r="JVH94"/>
      <c r="JVI94"/>
      <c r="JVJ94"/>
      <c r="JVK94"/>
      <c r="JVL94"/>
      <c r="JVM94"/>
      <c r="JVN94"/>
      <c r="JVO94"/>
      <c r="JVP94"/>
      <c r="JVQ94"/>
      <c r="JVR94"/>
      <c r="JVS94"/>
      <c r="JVT94"/>
      <c r="JVU94"/>
      <c r="JVV94"/>
      <c r="JVW94"/>
      <c r="JVX94"/>
      <c r="JVY94"/>
      <c r="JVZ94"/>
      <c r="JWA94"/>
      <c r="JWB94"/>
      <c r="JWC94"/>
      <c r="JWD94"/>
      <c r="JWE94"/>
      <c r="JWF94"/>
      <c r="JWG94"/>
      <c r="JWH94"/>
      <c r="JWI94"/>
      <c r="JWJ94"/>
      <c r="JWK94"/>
      <c r="JWL94"/>
      <c r="JWM94"/>
      <c r="JWN94"/>
      <c r="JWO94"/>
      <c r="JWP94"/>
      <c r="JWQ94"/>
      <c r="JWR94"/>
      <c r="JWS94"/>
      <c r="JWT94"/>
      <c r="JWU94"/>
      <c r="JWV94"/>
      <c r="JWW94"/>
      <c r="JWX94"/>
      <c r="JWY94"/>
      <c r="JWZ94"/>
      <c r="JXA94"/>
      <c r="JXB94"/>
      <c r="JXC94"/>
      <c r="JXD94"/>
      <c r="JXE94"/>
      <c r="JXF94"/>
      <c r="JXG94"/>
      <c r="JXH94"/>
      <c r="JXI94"/>
      <c r="JXJ94"/>
      <c r="JXK94"/>
      <c r="JXL94"/>
      <c r="JXM94"/>
      <c r="JXN94"/>
      <c r="JXO94"/>
      <c r="JXP94"/>
      <c r="JXQ94"/>
      <c r="JXR94"/>
      <c r="JXS94"/>
      <c r="JXT94"/>
      <c r="JXU94"/>
      <c r="JXV94"/>
      <c r="JXW94"/>
      <c r="JXX94"/>
      <c r="JXY94"/>
      <c r="JXZ94"/>
      <c r="JYA94"/>
      <c r="JYB94"/>
      <c r="JYC94"/>
      <c r="JYD94"/>
      <c r="JYE94"/>
      <c r="JYF94"/>
      <c r="JYG94"/>
      <c r="JYH94"/>
      <c r="JYI94"/>
      <c r="JYJ94"/>
      <c r="JYK94"/>
      <c r="JYL94"/>
      <c r="JYM94"/>
      <c r="JYN94"/>
      <c r="JYO94"/>
      <c r="JYP94"/>
      <c r="JYQ94"/>
      <c r="JYR94"/>
      <c r="JYS94"/>
      <c r="JYT94"/>
      <c r="JYU94"/>
      <c r="JYV94"/>
      <c r="JYW94"/>
      <c r="JYX94"/>
      <c r="JYY94"/>
      <c r="JYZ94"/>
      <c r="JZA94"/>
      <c r="JZB94"/>
      <c r="JZC94"/>
      <c r="JZD94"/>
      <c r="JZE94"/>
      <c r="JZF94"/>
      <c r="JZG94"/>
      <c r="JZH94"/>
      <c r="JZI94"/>
      <c r="JZJ94"/>
      <c r="JZK94"/>
      <c r="JZL94"/>
      <c r="JZM94"/>
      <c r="JZN94"/>
      <c r="JZO94"/>
      <c r="JZP94"/>
      <c r="JZQ94"/>
      <c r="JZR94"/>
      <c r="JZS94"/>
      <c r="JZT94"/>
      <c r="JZU94"/>
      <c r="JZV94"/>
      <c r="JZW94"/>
      <c r="JZX94"/>
      <c r="JZY94"/>
      <c r="JZZ94"/>
      <c r="KAA94"/>
      <c r="KAB94"/>
      <c r="KAC94"/>
      <c r="KAD94"/>
      <c r="KAE94"/>
      <c r="KAF94"/>
      <c r="KAG94"/>
      <c r="KAH94"/>
      <c r="KAI94"/>
      <c r="KAJ94"/>
      <c r="KAK94"/>
      <c r="KAL94"/>
      <c r="KAM94"/>
      <c r="KAN94"/>
      <c r="KAO94"/>
      <c r="KAP94"/>
      <c r="KAQ94"/>
      <c r="KAR94"/>
      <c r="KAS94"/>
      <c r="KAT94"/>
      <c r="KAU94"/>
      <c r="KAV94"/>
      <c r="KAW94"/>
      <c r="KAX94"/>
      <c r="KAY94"/>
      <c r="KAZ94"/>
      <c r="KBA94"/>
      <c r="KBB94"/>
      <c r="KBC94"/>
      <c r="KBD94"/>
      <c r="KBE94"/>
      <c r="KBF94"/>
      <c r="KBG94"/>
      <c r="KBH94"/>
      <c r="KBI94"/>
      <c r="KBJ94"/>
      <c r="KBK94"/>
      <c r="KBL94"/>
      <c r="KBM94"/>
      <c r="KBN94"/>
      <c r="KBO94"/>
      <c r="KBP94"/>
      <c r="KBQ94"/>
      <c r="KBR94"/>
      <c r="KBS94"/>
      <c r="KBT94"/>
      <c r="KBU94"/>
      <c r="KBV94"/>
      <c r="KBW94"/>
      <c r="KBX94"/>
      <c r="KBY94"/>
      <c r="KBZ94"/>
      <c r="KCA94"/>
      <c r="KCB94"/>
      <c r="KCC94"/>
      <c r="KCD94"/>
      <c r="KCE94"/>
      <c r="KCF94"/>
      <c r="KCG94"/>
      <c r="KCH94"/>
      <c r="KCI94"/>
      <c r="KCJ94"/>
      <c r="KCK94"/>
      <c r="KCL94"/>
      <c r="KCM94"/>
      <c r="KCN94"/>
      <c r="KCO94"/>
      <c r="KCP94"/>
      <c r="KCQ94"/>
      <c r="KCR94"/>
      <c r="KCS94"/>
      <c r="KCT94"/>
      <c r="KCU94"/>
      <c r="KCV94"/>
      <c r="KCW94"/>
      <c r="KCX94"/>
      <c r="KCY94"/>
      <c r="KCZ94"/>
      <c r="KDA94"/>
      <c r="KDB94"/>
      <c r="KDC94"/>
      <c r="KDD94"/>
      <c r="KDE94"/>
      <c r="KDF94"/>
      <c r="KDG94"/>
      <c r="KDH94"/>
      <c r="KDI94"/>
      <c r="KDJ94"/>
      <c r="KDK94"/>
      <c r="KDL94"/>
      <c r="KDM94"/>
      <c r="KDN94"/>
      <c r="KDO94"/>
      <c r="KDP94"/>
      <c r="KDQ94"/>
      <c r="KDR94"/>
      <c r="KDS94"/>
      <c r="KDT94"/>
      <c r="KDU94"/>
      <c r="KDV94"/>
      <c r="KDW94"/>
      <c r="KDX94"/>
      <c r="KDY94"/>
      <c r="KDZ94"/>
      <c r="KEA94"/>
      <c r="KEB94"/>
      <c r="KEC94"/>
      <c r="KED94"/>
      <c r="KEE94"/>
      <c r="KEF94"/>
      <c r="KEG94"/>
      <c r="KEH94"/>
      <c r="KEI94"/>
      <c r="KEJ94"/>
      <c r="KEK94"/>
      <c r="KEL94"/>
      <c r="KEM94"/>
      <c r="KEN94"/>
      <c r="KEO94"/>
      <c r="KEP94"/>
      <c r="KEQ94"/>
      <c r="KER94"/>
      <c r="KES94"/>
      <c r="KET94"/>
      <c r="KEU94"/>
      <c r="KEV94"/>
      <c r="KEW94"/>
      <c r="KEX94"/>
      <c r="KEY94"/>
      <c r="KEZ94"/>
      <c r="KFA94"/>
      <c r="KFB94"/>
      <c r="KFC94"/>
      <c r="KFD94"/>
      <c r="KFE94"/>
      <c r="KFF94"/>
      <c r="KFG94"/>
      <c r="KFH94"/>
      <c r="KFI94"/>
      <c r="KFJ94"/>
      <c r="KFK94"/>
      <c r="KFL94"/>
      <c r="KFM94"/>
      <c r="KFN94"/>
      <c r="KFO94"/>
      <c r="KFP94"/>
      <c r="KFQ94"/>
      <c r="KFR94"/>
      <c r="KFS94"/>
      <c r="KFT94"/>
      <c r="KFU94"/>
      <c r="KFV94"/>
      <c r="KFW94"/>
      <c r="KFX94"/>
      <c r="KFY94"/>
      <c r="KFZ94"/>
      <c r="KGA94"/>
      <c r="KGB94"/>
      <c r="KGC94"/>
      <c r="KGD94"/>
      <c r="KGE94"/>
      <c r="KGF94"/>
      <c r="KGG94"/>
      <c r="KGH94"/>
      <c r="KGI94"/>
      <c r="KGJ94"/>
      <c r="KGK94"/>
      <c r="KGL94"/>
      <c r="KGM94"/>
      <c r="KGN94"/>
      <c r="KGO94"/>
      <c r="KGP94"/>
      <c r="KGQ94"/>
      <c r="KGR94"/>
      <c r="KGS94"/>
      <c r="KGT94"/>
      <c r="KGU94"/>
      <c r="KGV94"/>
      <c r="KGW94"/>
      <c r="KGX94"/>
      <c r="KGY94"/>
      <c r="KGZ94"/>
      <c r="KHA94"/>
      <c r="KHB94"/>
      <c r="KHC94"/>
      <c r="KHD94"/>
      <c r="KHE94"/>
      <c r="KHF94"/>
      <c r="KHG94"/>
      <c r="KHH94"/>
      <c r="KHI94"/>
      <c r="KHJ94"/>
      <c r="KHK94"/>
      <c r="KHL94"/>
      <c r="KHM94"/>
      <c r="KHN94"/>
      <c r="KHO94"/>
      <c r="KHP94"/>
      <c r="KHQ94"/>
      <c r="KHR94"/>
      <c r="KHS94"/>
      <c r="KHT94"/>
      <c r="KHU94"/>
      <c r="KHV94"/>
      <c r="KHW94"/>
      <c r="KHX94"/>
      <c r="KHY94"/>
      <c r="KHZ94"/>
      <c r="KIA94"/>
      <c r="KIB94"/>
      <c r="KIC94"/>
      <c r="KID94"/>
      <c r="KIE94"/>
      <c r="KIF94"/>
      <c r="KIG94"/>
      <c r="KIH94"/>
      <c r="KII94"/>
      <c r="KIJ94"/>
      <c r="KIK94"/>
      <c r="KIL94"/>
      <c r="KIM94"/>
      <c r="KIN94"/>
      <c r="KIO94"/>
      <c r="KIP94"/>
      <c r="KIQ94"/>
      <c r="KIR94"/>
      <c r="KIS94"/>
      <c r="KIT94"/>
      <c r="KIU94"/>
      <c r="KIV94"/>
      <c r="KIW94"/>
      <c r="KIX94"/>
      <c r="KIY94"/>
      <c r="KIZ94"/>
      <c r="KJA94"/>
      <c r="KJB94"/>
      <c r="KJC94"/>
      <c r="KJD94"/>
      <c r="KJE94"/>
      <c r="KJF94"/>
      <c r="KJG94"/>
      <c r="KJH94"/>
      <c r="KJI94"/>
      <c r="KJJ94"/>
      <c r="KJK94"/>
      <c r="KJL94"/>
      <c r="KJM94"/>
      <c r="KJN94"/>
      <c r="KJO94"/>
      <c r="KJP94"/>
      <c r="KJQ94"/>
      <c r="KJR94"/>
      <c r="KJS94"/>
      <c r="KJT94"/>
      <c r="KJU94"/>
      <c r="KJV94"/>
      <c r="KJW94"/>
      <c r="KJX94"/>
      <c r="KJY94"/>
      <c r="KJZ94"/>
      <c r="KKA94"/>
      <c r="KKB94"/>
      <c r="KKC94"/>
      <c r="KKD94"/>
      <c r="KKE94"/>
      <c r="KKF94"/>
      <c r="KKG94"/>
      <c r="KKH94"/>
      <c r="KKI94"/>
      <c r="KKJ94"/>
      <c r="KKK94"/>
      <c r="KKL94"/>
      <c r="KKM94"/>
      <c r="KKN94"/>
      <c r="KKO94"/>
      <c r="KKP94"/>
      <c r="KKQ94"/>
      <c r="KKR94"/>
      <c r="KKS94"/>
      <c r="KKT94"/>
      <c r="KKU94"/>
      <c r="KKV94"/>
      <c r="KKW94"/>
      <c r="KKX94"/>
      <c r="KKY94"/>
      <c r="KKZ94"/>
      <c r="KLA94"/>
      <c r="KLB94"/>
      <c r="KLC94"/>
      <c r="KLD94"/>
      <c r="KLE94"/>
      <c r="KLF94"/>
      <c r="KLG94"/>
      <c r="KLH94"/>
      <c r="KLI94"/>
      <c r="KLJ94"/>
      <c r="KLK94"/>
      <c r="KLL94"/>
      <c r="KLM94"/>
      <c r="KLN94"/>
      <c r="KLO94"/>
      <c r="KLP94"/>
      <c r="KLQ94"/>
      <c r="KLR94"/>
      <c r="KLS94"/>
      <c r="KLT94"/>
      <c r="KLU94"/>
      <c r="KLV94"/>
      <c r="KLW94"/>
      <c r="KLX94"/>
      <c r="KLY94"/>
      <c r="KLZ94"/>
      <c r="KMA94"/>
      <c r="KMB94"/>
      <c r="KMC94"/>
      <c r="KMD94"/>
      <c r="KME94"/>
      <c r="KMF94"/>
      <c r="KMG94"/>
      <c r="KMH94"/>
      <c r="KMI94"/>
      <c r="KMJ94"/>
      <c r="KMK94"/>
      <c r="KML94"/>
      <c r="KMM94"/>
      <c r="KMN94"/>
      <c r="KMO94"/>
      <c r="KMP94"/>
      <c r="KMQ94"/>
      <c r="KMR94"/>
      <c r="KMS94"/>
      <c r="KMT94"/>
      <c r="KMU94"/>
      <c r="KMV94"/>
      <c r="KMW94"/>
      <c r="KMX94"/>
      <c r="KMY94"/>
      <c r="KMZ94"/>
      <c r="KNA94"/>
      <c r="KNB94"/>
      <c r="KNC94"/>
      <c r="KND94"/>
      <c r="KNE94"/>
      <c r="KNF94"/>
      <c r="KNG94"/>
      <c r="KNH94"/>
      <c r="KNI94"/>
      <c r="KNJ94"/>
      <c r="KNK94"/>
      <c r="KNL94"/>
      <c r="KNM94"/>
      <c r="KNN94"/>
      <c r="KNO94"/>
      <c r="KNP94"/>
      <c r="KNQ94"/>
      <c r="KNR94"/>
      <c r="KNS94"/>
      <c r="KNT94"/>
      <c r="KNU94"/>
      <c r="KNV94"/>
      <c r="KNW94"/>
      <c r="KNX94"/>
      <c r="KNY94"/>
      <c r="KNZ94"/>
      <c r="KOA94"/>
      <c r="KOB94"/>
      <c r="KOC94"/>
      <c r="KOD94"/>
      <c r="KOE94"/>
      <c r="KOF94"/>
      <c r="KOG94"/>
      <c r="KOH94"/>
      <c r="KOI94"/>
      <c r="KOJ94"/>
      <c r="KOK94"/>
      <c r="KOL94"/>
      <c r="KOM94"/>
      <c r="KON94"/>
      <c r="KOO94"/>
      <c r="KOP94"/>
      <c r="KOQ94"/>
      <c r="KOR94"/>
      <c r="KOS94"/>
      <c r="KOT94"/>
      <c r="KOU94"/>
      <c r="KOV94"/>
      <c r="KOW94"/>
      <c r="KOX94"/>
      <c r="KOY94"/>
      <c r="KOZ94"/>
      <c r="KPA94"/>
      <c r="KPB94"/>
      <c r="KPC94"/>
      <c r="KPD94"/>
      <c r="KPE94"/>
      <c r="KPF94"/>
      <c r="KPG94"/>
      <c r="KPH94"/>
      <c r="KPI94"/>
      <c r="KPJ94"/>
      <c r="KPK94"/>
      <c r="KPL94"/>
      <c r="KPM94"/>
      <c r="KPN94"/>
      <c r="KPO94"/>
      <c r="KPP94"/>
      <c r="KPQ94"/>
      <c r="KPR94"/>
      <c r="KPS94"/>
      <c r="KPT94"/>
      <c r="KPU94"/>
      <c r="KPV94"/>
      <c r="KPW94"/>
      <c r="KPX94"/>
      <c r="KPY94"/>
      <c r="KPZ94"/>
      <c r="KQA94"/>
      <c r="KQB94"/>
      <c r="KQC94"/>
      <c r="KQD94"/>
      <c r="KQE94"/>
      <c r="KQF94"/>
      <c r="KQG94"/>
      <c r="KQH94"/>
      <c r="KQI94"/>
      <c r="KQJ94"/>
      <c r="KQK94"/>
      <c r="KQL94"/>
      <c r="KQM94"/>
      <c r="KQN94"/>
      <c r="KQO94"/>
      <c r="KQP94"/>
      <c r="KQQ94"/>
      <c r="KQR94"/>
      <c r="KQS94"/>
      <c r="KQT94"/>
      <c r="KQU94"/>
      <c r="KQV94"/>
      <c r="KQW94"/>
      <c r="KQX94"/>
      <c r="KQY94"/>
      <c r="KQZ94"/>
      <c r="KRA94"/>
      <c r="KRB94"/>
      <c r="KRC94"/>
      <c r="KRD94"/>
      <c r="KRE94"/>
      <c r="KRF94"/>
      <c r="KRG94"/>
      <c r="KRH94"/>
      <c r="KRI94"/>
      <c r="KRJ94"/>
      <c r="KRK94"/>
      <c r="KRL94"/>
      <c r="KRM94"/>
      <c r="KRN94"/>
      <c r="KRO94"/>
      <c r="KRP94"/>
      <c r="KRQ94"/>
      <c r="KRR94"/>
      <c r="KRS94"/>
      <c r="KRT94"/>
      <c r="KRU94"/>
      <c r="KRV94"/>
      <c r="KRW94"/>
      <c r="KRX94"/>
      <c r="KRY94"/>
      <c r="KRZ94"/>
      <c r="KSA94"/>
      <c r="KSB94"/>
      <c r="KSC94"/>
      <c r="KSD94"/>
      <c r="KSE94"/>
      <c r="KSF94"/>
      <c r="KSG94"/>
      <c r="KSH94"/>
      <c r="KSI94"/>
      <c r="KSJ94"/>
      <c r="KSK94"/>
      <c r="KSL94"/>
      <c r="KSM94"/>
      <c r="KSN94"/>
      <c r="KSO94"/>
      <c r="KSP94"/>
      <c r="KSQ94"/>
      <c r="KSR94"/>
      <c r="KSS94"/>
      <c r="KST94"/>
      <c r="KSU94"/>
      <c r="KSV94"/>
      <c r="KSW94"/>
      <c r="KSX94"/>
      <c r="KSY94"/>
      <c r="KSZ94"/>
      <c r="KTA94"/>
      <c r="KTB94"/>
      <c r="KTC94"/>
      <c r="KTD94"/>
      <c r="KTE94"/>
      <c r="KTF94"/>
      <c r="KTG94"/>
      <c r="KTH94"/>
      <c r="KTI94"/>
      <c r="KTJ94"/>
      <c r="KTK94"/>
      <c r="KTL94"/>
      <c r="KTM94"/>
      <c r="KTN94"/>
      <c r="KTO94"/>
      <c r="KTP94"/>
      <c r="KTQ94"/>
      <c r="KTR94"/>
      <c r="KTS94"/>
      <c r="KTT94"/>
      <c r="KTU94"/>
      <c r="KTV94"/>
      <c r="KTW94"/>
      <c r="KTX94"/>
      <c r="KTY94"/>
      <c r="KTZ94"/>
      <c r="KUA94"/>
      <c r="KUB94"/>
      <c r="KUC94"/>
      <c r="KUD94"/>
      <c r="KUE94"/>
      <c r="KUF94"/>
      <c r="KUG94"/>
      <c r="KUH94"/>
      <c r="KUI94"/>
      <c r="KUJ94"/>
      <c r="KUK94"/>
      <c r="KUL94"/>
      <c r="KUM94"/>
      <c r="KUN94"/>
      <c r="KUO94"/>
      <c r="KUP94"/>
      <c r="KUQ94"/>
      <c r="KUR94"/>
      <c r="KUS94"/>
      <c r="KUT94"/>
      <c r="KUU94"/>
      <c r="KUV94"/>
      <c r="KUW94"/>
      <c r="KUX94"/>
      <c r="KUY94"/>
      <c r="KUZ94"/>
      <c r="KVA94"/>
      <c r="KVB94"/>
      <c r="KVC94"/>
      <c r="KVD94"/>
      <c r="KVE94"/>
      <c r="KVF94"/>
      <c r="KVG94"/>
      <c r="KVH94"/>
      <c r="KVI94"/>
      <c r="KVJ94"/>
      <c r="KVK94"/>
      <c r="KVL94"/>
      <c r="KVM94"/>
      <c r="KVN94"/>
      <c r="KVO94"/>
      <c r="KVP94"/>
      <c r="KVQ94"/>
      <c r="KVR94"/>
      <c r="KVS94"/>
      <c r="KVT94"/>
      <c r="KVU94"/>
      <c r="KVV94"/>
      <c r="KVW94"/>
      <c r="KVX94"/>
      <c r="KVY94"/>
      <c r="KVZ94"/>
      <c r="KWA94"/>
      <c r="KWB94"/>
      <c r="KWC94"/>
      <c r="KWD94"/>
      <c r="KWE94"/>
      <c r="KWF94"/>
      <c r="KWG94"/>
      <c r="KWH94"/>
      <c r="KWI94"/>
      <c r="KWJ94"/>
      <c r="KWK94"/>
      <c r="KWL94"/>
      <c r="KWM94"/>
      <c r="KWN94"/>
      <c r="KWO94"/>
      <c r="KWP94"/>
      <c r="KWQ94"/>
      <c r="KWR94"/>
      <c r="KWS94"/>
      <c r="KWT94"/>
      <c r="KWU94"/>
      <c r="KWV94"/>
      <c r="KWW94"/>
      <c r="KWX94"/>
      <c r="KWY94"/>
      <c r="KWZ94"/>
      <c r="KXA94"/>
      <c r="KXB94"/>
      <c r="KXC94"/>
      <c r="KXD94"/>
      <c r="KXE94"/>
      <c r="KXF94"/>
      <c r="KXG94"/>
      <c r="KXH94"/>
      <c r="KXI94"/>
      <c r="KXJ94"/>
      <c r="KXK94"/>
      <c r="KXL94"/>
      <c r="KXM94"/>
      <c r="KXN94"/>
      <c r="KXO94"/>
      <c r="KXP94"/>
      <c r="KXQ94"/>
      <c r="KXR94"/>
      <c r="KXS94"/>
      <c r="KXT94"/>
      <c r="KXU94"/>
      <c r="KXV94"/>
      <c r="KXW94"/>
      <c r="KXX94"/>
      <c r="KXY94"/>
      <c r="KXZ94"/>
      <c r="KYA94"/>
      <c r="KYB94"/>
      <c r="KYC94"/>
      <c r="KYD94"/>
      <c r="KYE94"/>
      <c r="KYF94"/>
      <c r="KYG94"/>
      <c r="KYH94"/>
      <c r="KYI94"/>
      <c r="KYJ94"/>
      <c r="KYK94"/>
      <c r="KYL94"/>
      <c r="KYM94"/>
      <c r="KYN94"/>
      <c r="KYO94"/>
      <c r="KYP94"/>
      <c r="KYQ94"/>
      <c r="KYR94"/>
      <c r="KYS94"/>
      <c r="KYT94"/>
      <c r="KYU94"/>
      <c r="KYV94"/>
      <c r="KYW94"/>
      <c r="KYX94"/>
      <c r="KYY94"/>
      <c r="KYZ94"/>
      <c r="KZA94"/>
      <c r="KZB94"/>
      <c r="KZC94"/>
      <c r="KZD94"/>
      <c r="KZE94"/>
      <c r="KZF94"/>
      <c r="KZG94"/>
      <c r="KZH94"/>
      <c r="KZI94"/>
      <c r="KZJ94"/>
      <c r="KZK94"/>
      <c r="KZL94"/>
      <c r="KZM94"/>
      <c r="KZN94"/>
      <c r="KZO94"/>
      <c r="KZP94"/>
      <c r="KZQ94"/>
      <c r="KZR94"/>
      <c r="KZS94"/>
      <c r="KZT94"/>
      <c r="KZU94"/>
      <c r="KZV94"/>
      <c r="KZW94"/>
      <c r="KZX94"/>
      <c r="KZY94"/>
      <c r="KZZ94"/>
      <c r="LAA94"/>
      <c r="LAB94"/>
      <c r="LAC94"/>
      <c r="LAD94"/>
      <c r="LAE94"/>
      <c r="LAF94"/>
      <c r="LAG94"/>
      <c r="LAH94"/>
      <c r="LAI94"/>
      <c r="LAJ94"/>
      <c r="LAK94"/>
      <c r="LAL94"/>
      <c r="LAM94"/>
      <c r="LAN94"/>
      <c r="LAO94"/>
      <c r="LAP94"/>
      <c r="LAQ94"/>
      <c r="LAR94"/>
      <c r="LAS94"/>
      <c r="LAT94"/>
      <c r="LAU94"/>
      <c r="LAV94"/>
      <c r="LAW94"/>
      <c r="LAX94"/>
      <c r="LAY94"/>
      <c r="LAZ94"/>
      <c r="LBA94"/>
      <c r="LBB94"/>
      <c r="LBC94"/>
      <c r="LBD94"/>
      <c r="LBE94"/>
      <c r="LBF94"/>
      <c r="LBG94"/>
      <c r="LBH94"/>
      <c r="LBI94"/>
      <c r="LBJ94"/>
      <c r="LBK94"/>
      <c r="LBL94"/>
      <c r="LBM94"/>
      <c r="LBN94"/>
      <c r="LBO94"/>
      <c r="LBP94"/>
      <c r="LBQ94"/>
      <c r="LBR94"/>
      <c r="LBS94"/>
      <c r="LBT94"/>
      <c r="LBU94"/>
      <c r="LBV94"/>
      <c r="LBW94"/>
      <c r="LBX94"/>
      <c r="LBY94"/>
      <c r="LBZ94"/>
      <c r="LCA94"/>
      <c r="LCB94"/>
      <c r="LCC94"/>
      <c r="LCD94"/>
      <c r="LCE94"/>
      <c r="LCF94"/>
      <c r="LCG94"/>
      <c r="LCH94"/>
      <c r="LCI94"/>
      <c r="LCJ94"/>
      <c r="LCK94"/>
      <c r="LCL94"/>
      <c r="LCM94"/>
      <c r="LCN94"/>
      <c r="LCO94"/>
      <c r="LCP94"/>
      <c r="LCQ94"/>
      <c r="LCR94"/>
      <c r="LCS94"/>
      <c r="LCT94"/>
      <c r="LCU94"/>
      <c r="LCV94"/>
      <c r="LCW94"/>
      <c r="LCX94"/>
      <c r="LCY94"/>
      <c r="LCZ94"/>
      <c r="LDA94"/>
      <c r="LDB94"/>
      <c r="LDC94"/>
      <c r="LDD94"/>
      <c r="LDE94"/>
      <c r="LDF94"/>
      <c r="LDG94"/>
      <c r="LDH94"/>
      <c r="LDI94"/>
      <c r="LDJ94"/>
      <c r="LDK94"/>
      <c r="LDL94"/>
      <c r="LDM94"/>
      <c r="LDN94"/>
      <c r="LDO94"/>
      <c r="LDP94"/>
      <c r="LDQ94"/>
      <c r="LDR94"/>
      <c r="LDS94"/>
      <c r="LDT94"/>
      <c r="LDU94"/>
      <c r="LDV94"/>
      <c r="LDW94"/>
      <c r="LDX94"/>
      <c r="LDY94"/>
      <c r="LDZ94"/>
      <c r="LEA94"/>
      <c r="LEB94"/>
      <c r="LEC94"/>
      <c r="LED94"/>
      <c r="LEE94"/>
      <c r="LEF94"/>
      <c r="LEG94"/>
      <c r="LEH94"/>
      <c r="LEI94"/>
      <c r="LEJ94"/>
      <c r="LEK94"/>
      <c r="LEL94"/>
      <c r="LEM94"/>
      <c r="LEN94"/>
      <c r="LEO94"/>
      <c r="LEP94"/>
      <c r="LEQ94"/>
      <c r="LER94"/>
      <c r="LES94"/>
      <c r="LET94"/>
      <c r="LEU94"/>
      <c r="LEV94"/>
      <c r="LEW94"/>
      <c r="LEX94"/>
      <c r="LEY94"/>
      <c r="LEZ94"/>
      <c r="LFA94"/>
      <c r="LFB94"/>
      <c r="LFC94"/>
      <c r="LFD94"/>
      <c r="LFE94"/>
      <c r="LFF94"/>
      <c r="LFG94"/>
      <c r="LFH94"/>
      <c r="LFI94"/>
      <c r="LFJ94"/>
      <c r="LFK94"/>
      <c r="LFL94"/>
      <c r="LFM94"/>
      <c r="LFN94"/>
      <c r="LFO94"/>
      <c r="LFP94"/>
      <c r="LFQ94"/>
      <c r="LFR94"/>
      <c r="LFS94"/>
      <c r="LFT94"/>
      <c r="LFU94"/>
      <c r="LFV94"/>
      <c r="LFW94"/>
      <c r="LFX94"/>
      <c r="LFY94"/>
      <c r="LFZ94"/>
      <c r="LGA94"/>
      <c r="LGB94"/>
      <c r="LGC94"/>
      <c r="LGD94"/>
      <c r="LGE94"/>
      <c r="LGF94"/>
      <c r="LGG94"/>
      <c r="LGH94"/>
      <c r="LGI94"/>
      <c r="LGJ94"/>
      <c r="LGK94"/>
      <c r="LGL94"/>
      <c r="LGM94"/>
      <c r="LGN94"/>
      <c r="LGO94"/>
      <c r="LGP94"/>
      <c r="LGQ94"/>
      <c r="LGR94"/>
      <c r="LGS94"/>
      <c r="LGT94"/>
      <c r="LGU94"/>
      <c r="LGV94"/>
      <c r="LGW94"/>
      <c r="LGX94"/>
      <c r="LGY94"/>
      <c r="LGZ94"/>
      <c r="LHA94"/>
      <c r="LHB94"/>
      <c r="LHC94"/>
      <c r="LHD94"/>
      <c r="LHE94"/>
      <c r="LHF94"/>
      <c r="LHG94"/>
      <c r="LHH94"/>
      <c r="LHI94"/>
      <c r="LHJ94"/>
      <c r="LHK94"/>
      <c r="LHL94"/>
      <c r="LHM94"/>
      <c r="LHN94"/>
      <c r="LHO94"/>
      <c r="LHP94"/>
      <c r="LHQ94"/>
      <c r="LHR94"/>
      <c r="LHS94"/>
      <c r="LHT94"/>
      <c r="LHU94"/>
      <c r="LHV94"/>
      <c r="LHW94"/>
      <c r="LHX94"/>
      <c r="LHY94"/>
      <c r="LHZ94"/>
      <c r="LIA94"/>
      <c r="LIB94"/>
      <c r="LIC94"/>
      <c r="LID94"/>
      <c r="LIE94"/>
      <c r="LIF94"/>
      <c r="LIG94"/>
      <c r="LIH94"/>
      <c r="LII94"/>
      <c r="LIJ94"/>
      <c r="LIK94"/>
      <c r="LIL94"/>
      <c r="LIM94"/>
      <c r="LIN94"/>
      <c r="LIO94"/>
      <c r="LIP94"/>
      <c r="LIQ94"/>
      <c r="LIR94"/>
      <c r="LIS94"/>
      <c r="LIT94"/>
      <c r="LIU94"/>
      <c r="LIV94"/>
      <c r="LIW94"/>
      <c r="LIX94"/>
      <c r="LIY94"/>
      <c r="LIZ94"/>
      <c r="LJA94"/>
      <c r="LJB94"/>
      <c r="LJC94"/>
      <c r="LJD94"/>
      <c r="LJE94"/>
      <c r="LJF94"/>
      <c r="LJG94"/>
      <c r="LJH94"/>
      <c r="LJI94"/>
      <c r="LJJ94"/>
      <c r="LJK94"/>
      <c r="LJL94"/>
      <c r="LJM94"/>
      <c r="LJN94"/>
      <c r="LJO94"/>
      <c r="LJP94"/>
      <c r="LJQ94"/>
      <c r="LJR94"/>
      <c r="LJS94"/>
      <c r="LJT94"/>
      <c r="LJU94"/>
      <c r="LJV94"/>
      <c r="LJW94"/>
      <c r="LJX94"/>
      <c r="LJY94"/>
      <c r="LJZ94"/>
      <c r="LKA94"/>
      <c r="LKB94"/>
      <c r="LKC94"/>
      <c r="LKD94"/>
      <c r="LKE94"/>
      <c r="LKF94"/>
      <c r="LKG94"/>
      <c r="LKH94"/>
      <c r="LKI94"/>
      <c r="LKJ94"/>
      <c r="LKK94"/>
      <c r="LKL94"/>
      <c r="LKM94"/>
      <c r="LKN94"/>
      <c r="LKO94"/>
      <c r="LKP94"/>
      <c r="LKQ94"/>
      <c r="LKR94"/>
      <c r="LKS94"/>
      <c r="LKT94"/>
      <c r="LKU94"/>
      <c r="LKV94"/>
      <c r="LKW94"/>
      <c r="LKX94"/>
      <c r="LKY94"/>
      <c r="LKZ94"/>
      <c r="LLA94"/>
      <c r="LLB94"/>
      <c r="LLC94"/>
      <c r="LLD94"/>
      <c r="LLE94"/>
      <c r="LLF94"/>
      <c r="LLG94"/>
      <c r="LLH94"/>
      <c r="LLI94"/>
      <c r="LLJ94"/>
      <c r="LLK94"/>
      <c r="LLL94"/>
      <c r="LLM94"/>
      <c r="LLN94"/>
      <c r="LLO94"/>
      <c r="LLP94"/>
      <c r="LLQ94"/>
      <c r="LLR94"/>
      <c r="LLS94"/>
      <c r="LLT94"/>
      <c r="LLU94"/>
      <c r="LLV94"/>
      <c r="LLW94"/>
      <c r="LLX94"/>
      <c r="LLY94"/>
      <c r="LLZ94"/>
      <c r="LMA94"/>
      <c r="LMB94"/>
      <c r="LMC94"/>
      <c r="LMD94"/>
      <c r="LME94"/>
      <c r="LMF94"/>
      <c r="LMG94"/>
      <c r="LMH94"/>
      <c r="LMI94"/>
      <c r="LMJ94"/>
      <c r="LMK94"/>
      <c r="LML94"/>
      <c r="LMM94"/>
      <c r="LMN94"/>
      <c r="LMO94"/>
      <c r="LMP94"/>
      <c r="LMQ94"/>
      <c r="LMR94"/>
      <c r="LMS94"/>
      <c r="LMT94"/>
      <c r="LMU94"/>
      <c r="LMV94"/>
      <c r="LMW94"/>
      <c r="LMX94"/>
      <c r="LMY94"/>
      <c r="LMZ94"/>
      <c r="LNA94"/>
      <c r="LNB94"/>
      <c r="LNC94"/>
      <c r="LND94"/>
      <c r="LNE94"/>
      <c r="LNF94"/>
      <c r="LNG94"/>
      <c r="LNH94"/>
      <c r="LNI94"/>
      <c r="LNJ94"/>
      <c r="LNK94"/>
      <c r="LNL94"/>
      <c r="LNM94"/>
      <c r="LNN94"/>
      <c r="LNO94"/>
      <c r="LNP94"/>
      <c r="LNQ94"/>
      <c r="LNR94"/>
      <c r="LNS94"/>
      <c r="LNT94"/>
      <c r="LNU94"/>
      <c r="LNV94"/>
      <c r="LNW94"/>
      <c r="LNX94"/>
      <c r="LNY94"/>
      <c r="LNZ94"/>
      <c r="LOA94"/>
      <c r="LOB94"/>
      <c r="LOC94"/>
      <c r="LOD94"/>
      <c r="LOE94"/>
      <c r="LOF94"/>
      <c r="LOG94"/>
      <c r="LOH94"/>
      <c r="LOI94"/>
      <c r="LOJ94"/>
      <c r="LOK94"/>
      <c r="LOL94"/>
      <c r="LOM94"/>
      <c r="LON94"/>
      <c r="LOO94"/>
      <c r="LOP94"/>
      <c r="LOQ94"/>
      <c r="LOR94"/>
      <c r="LOS94"/>
      <c r="LOT94"/>
      <c r="LOU94"/>
      <c r="LOV94"/>
      <c r="LOW94"/>
      <c r="LOX94"/>
      <c r="LOY94"/>
      <c r="LOZ94"/>
      <c r="LPA94"/>
      <c r="LPB94"/>
      <c r="LPC94"/>
      <c r="LPD94"/>
      <c r="LPE94"/>
      <c r="LPF94"/>
      <c r="LPG94"/>
      <c r="LPH94"/>
      <c r="LPI94"/>
      <c r="LPJ94"/>
      <c r="LPK94"/>
      <c r="LPL94"/>
      <c r="LPM94"/>
      <c r="LPN94"/>
      <c r="LPO94"/>
      <c r="LPP94"/>
      <c r="LPQ94"/>
      <c r="LPR94"/>
      <c r="LPS94"/>
      <c r="LPT94"/>
      <c r="LPU94"/>
      <c r="LPV94"/>
      <c r="LPW94"/>
      <c r="LPX94"/>
      <c r="LPY94"/>
      <c r="LPZ94"/>
      <c r="LQA94"/>
      <c r="LQB94"/>
      <c r="LQC94"/>
      <c r="LQD94"/>
      <c r="LQE94"/>
      <c r="LQF94"/>
      <c r="LQG94"/>
      <c r="LQH94"/>
      <c r="LQI94"/>
      <c r="LQJ94"/>
      <c r="LQK94"/>
      <c r="LQL94"/>
      <c r="LQM94"/>
      <c r="LQN94"/>
      <c r="LQO94"/>
      <c r="LQP94"/>
      <c r="LQQ94"/>
      <c r="LQR94"/>
      <c r="LQS94"/>
      <c r="LQT94"/>
      <c r="LQU94"/>
      <c r="LQV94"/>
      <c r="LQW94"/>
      <c r="LQX94"/>
      <c r="LQY94"/>
      <c r="LQZ94"/>
      <c r="LRA94"/>
      <c r="LRB94"/>
      <c r="LRC94"/>
      <c r="LRD94"/>
      <c r="LRE94"/>
      <c r="LRF94"/>
      <c r="LRG94"/>
      <c r="LRH94"/>
      <c r="LRI94"/>
      <c r="LRJ94"/>
      <c r="LRK94"/>
      <c r="LRL94"/>
      <c r="LRM94"/>
      <c r="LRN94"/>
      <c r="LRO94"/>
      <c r="LRP94"/>
      <c r="LRQ94"/>
      <c r="LRR94"/>
      <c r="LRS94"/>
      <c r="LRT94"/>
      <c r="LRU94"/>
      <c r="LRV94"/>
      <c r="LRW94"/>
      <c r="LRX94"/>
      <c r="LRY94"/>
      <c r="LRZ94"/>
      <c r="LSA94"/>
      <c r="LSB94"/>
      <c r="LSC94"/>
      <c r="LSD94"/>
      <c r="LSE94"/>
      <c r="LSF94"/>
      <c r="LSG94"/>
      <c r="LSH94"/>
      <c r="LSI94"/>
      <c r="LSJ94"/>
      <c r="LSK94"/>
      <c r="LSL94"/>
      <c r="LSM94"/>
      <c r="LSN94"/>
      <c r="LSO94"/>
      <c r="LSP94"/>
      <c r="LSQ94"/>
      <c r="LSR94"/>
      <c r="LSS94"/>
      <c r="LST94"/>
      <c r="LSU94"/>
      <c r="LSV94"/>
      <c r="LSW94"/>
      <c r="LSX94"/>
      <c r="LSY94"/>
      <c r="LSZ94"/>
      <c r="LTA94"/>
      <c r="LTB94"/>
      <c r="LTC94"/>
      <c r="LTD94"/>
      <c r="LTE94"/>
      <c r="LTF94"/>
      <c r="LTG94"/>
      <c r="LTH94"/>
      <c r="LTI94"/>
      <c r="LTJ94"/>
      <c r="LTK94"/>
      <c r="LTL94"/>
      <c r="LTM94"/>
      <c r="LTN94"/>
      <c r="LTO94"/>
      <c r="LTP94"/>
      <c r="LTQ94"/>
      <c r="LTR94"/>
      <c r="LTS94"/>
      <c r="LTT94"/>
      <c r="LTU94"/>
      <c r="LTV94"/>
      <c r="LTW94"/>
      <c r="LTX94"/>
      <c r="LTY94"/>
      <c r="LTZ94"/>
      <c r="LUA94"/>
      <c r="LUB94"/>
      <c r="LUC94"/>
      <c r="LUD94"/>
      <c r="LUE94"/>
      <c r="LUF94"/>
      <c r="LUG94"/>
      <c r="LUH94"/>
      <c r="LUI94"/>
      <c r="LUJ94"/>
      <c r="LUK94"/>
      <c r="LUL94"/>
      <c r="LUM94"/>
      <c r="LUN94"/>
      <c r="LUO94"/>
      <c r="LUP94"/>
      <c r="LUQ94"/>
      <c r="LUR94"/>
      <c r="LUS94"/>
      <c r="LUT94"/>
      <c r="LUU94"/>
      <c r="LUV94"/>
      <c r="LUW94"/>
      <c r="LUX94"/>
      <c r="LUY94"/>
      <c r="LUZ94"/>
      <c r="LVA94"/>
      <c r="LVB94"/>
      <c r="LVC94"/>
      <c r="LVD94"/>
      <c r="LVE94"/>
      <c r="LVF94"/>
      <c r="LVG94"/>
      <c r="LVH94"/>
      <c r="LVI94"/>
      <c r="LVJ94"/>
      <c r="LVK94"/>
      <c r="LVL94"/>
      <c r="LVM94"/>
      <c r="LVN94"/>
      <c r="LVO94"/>
      <c r="LVP94"/>
      <c r="LVQ94"/>
      <c r="LVR94"/>
      <c r="LVS94"/>
      <c r="LVT94"/>
      <c r="LVU94"/>
      <c r="LVV94"/>
      <c r="LVW94"/>
      <c r="LVX94"/>
      <c r="LVY94"/>
      <c r="LVZ94"/>
      <c r="LWA94"/>
      <c r="LWB94"/>
      <c r="LWC94"/>
      <c r="LWD94"/>
      <c r="LWE94"/>
      <c r="LWF94"/>
      <c r="LWG94"/>
      <c r="LWH94"/>
      <c r="LWI94"/>
      <c r="LWJ94"/>
      <c r="LWK94"/>
      <c r="LWL94"/>
      <c r="LWM94"/>
      <c r="LWN94"/>
      <c r="LWO94"/>
      <c r="LWP94"/>
      <c r="LWQ94"/>
      <c r="LWR94"/>
      <c r="LWS94"/>
      <c r="LWT94"/>
      <c r="LWU94"/>
      <c r="LWV94"/>
      <c r="LWW94"/>
      <c r="LWX94"/>
      <c r="LWY94"/>
      <c r="LWZ94"/>
      <c r="LXA94"/>
      <c r="LXB94"/>
      <c r="LXC94"/>
      <c r="LXD94"/>
      <c r="LXE94"/>
      <c r="LXF94"/>
      <c r="LXG94"/>
      <c r="LXH94"/>
      <c r="LXI94"/>
      <c r="LXJ94"/>
      <c r="LXK94"/>
      <c r="LXL94"/>
      <c r="LXM94"/>
      <c r="LXN94"/>
      <c r="LXO94"/>
      <c r="LXP94"/>
      <c r="LXQ94"/>
      <c r="LXR94"/>
      <c r="LXS94"/>
      <c r="LXT94"/>
      <c r="LXU94"/>
      <c r="LXV94"/>
      <c r="LXW94"/>
      <c r="LXX94"/>
      <c r="LXY94"/>
      <c r="LXZ94"/>
      <c r="LYA94"/>
      <c r="LYB94"/>
      <c r="LYC94"/>
      <c r="LYD94"/>
      <c r="LYE94"/>
      <c r="LYF94"/>
      <c r="LYG94"/>
      <c r="LYH94"/>
      <c r="LYI94"/>
      <c r="LYJ94"/>
      <c r="LYK94"/>
      <c r="LYL94"/>
      <c r="LYM94"/>
      <c r="LYN94"/>
      <c r="LYO94"/>
      <c r="LYP94"/>
      <c r="LYQ94"/>
      <c r="LYR94"/>
      <c r="LYS94"/>
      <c r="LYT94"/>
      <c r="LYU94"/>
      <c r="LYV94"/>
      <c r="LYW94"/>
      <c r="LYX94"/>
      <c r="LYY94"/>
      <c r="LYZ94"/>
      <c r="LZA94"/>
      <c r="LZB94"/>
      <c r="LZC94"/>
      <c r="LZD94"/>
      <c r="LZE94"/>
      <c r="LZF94"/>
      <c r="LZG94"/>
      <c r="LZH94"/>
      <c r="LZI94"/>
      <c r="LZJ94"/>
      <c r="LZK94"/>
      <c r="LZL94"/>
      <c r="LZM94"/>
      <c r="LZN94"/>
      <c r="LZO94"/>
      <c r="LZP94"/>
      <c r="LZQ94"/>
      <c r="LZR94"/>
      <c r="LZS94"/>
      <c r="LZT94"/>
      <c r="LZU94"/>
      <c r="LZV94"/>
      <c r="LZW94"/>
      <c r="LZX94"/>
      <c r="LZY94"/>
      <c r="LZZ94"/>
      <c r="MAA94"/>
      <c r="MAB94"/>
      <c r="MAC94"/>
      <c r="MAD94"/>
      <c r="MAE94"/>
      <c r="MAF94"/>
      <c r="MAG94"/>
      <c r="MAH94"/>
      <c r="MAI94"/>
      <c r="MAJ94"/>
      <c r="MAK94"/>
      <c r="MAL94"/>
      <c r="MAM94"/>
      <c r="MAN94"/>
      <c r="MAO94"/>
      <c r="MAP94"/>
      <c r="MAQ94"/>
      <c r="MAR94"/>
      <c r="MAS94"/>
      <c r="MAT94"/>
      <c r="MAU94"/>
      <c r="MAV94"/>
      <c r="MAW94"/>
      <c r="MAX94"/>
      <c r="MAY94"/>
      <c r="MAZ94"/>
      <c r="MBA94"/>
      <c r="MBB94"/>
      <c r="MBC94"/>
      <c r="MBD94"/>
      <c r="MBE94"/>
      <c r="MBF94"/>
      <c r="MBG94"/>
      <c r="MBH94"/>
      <c r="MBI94"/>
      <c r="MBJ94"/>
      <c r="MBK94"/>
      <c r="MBL94"/>
      <c r="MBM94"/>
      <c r="MBN94"/>
      <c r="MBO94"/>
      <c r="MBP94"/>
      <c r="MBQ94"/>
      <c r="MBR94"/>
      <c r="MBS94"/>
      <c r="MBT94"/>
      <c r="MBU94"/>
      <c r="MBV94"/>
      <c r="MBW94"/>
      <c r="MBX94"/>
      <c r="MBY94"/>
      <c r="MBZ94"/>
      <c r="MCA94"/>
      <c r="MCB94"/>
      <c r="MCC94"/>
      <c r="MCD94"/>
      <c r="MCE94"/>
      <c r="MCF94"/>
      <c r="MCG94"/>
      <c r="MCH94"/>
      <c r="MCI94"/>
      <c r="MCJ94"/>
      <c r="MCK94"/>
      <c r="MCL94"/>
      <c r="MCM94"/>
      <c r="MCN94"/>
      <c r="MCO94"/>
      <c r="MCP94"/>
      <c r="MCQ94"/>
      <c r="MCR94"/>
      <c r="MCS94"/>
      <c r="MCT94"/>
      <c r="MCU94"/>
      <c r="MCV94"/>
      <c r="MCW94"/>
      <c r="MCX94"/>
      <c r="MCY94"/>
      <c r="MCZ94"/>
      <c r="MDA94"/>
      <c r="MDB94"/>
      <c r="MDC94"/>
      <c r="MDD94"/>
      <c r="MDE94"/>
      <c r="MDF94"/>
      <c r="MDG94"/>
      <c r="MDH94"/>
      <c r="MDI94"/>
      <c r="MDJ94"/>
      <c r="MDK94"/>
      <c r="MDL94"/>
      <c r="MDM94"/>
      <c r="MDN94"/>
      <c r="MDO94"/>
      <c r="MDP94"/>
      <c r="MDQ94"/>
      <c r="MDR94"/>
      <c r="MDS94"/>
      <c r="MDT94"/>
      <c r="MDU94"/>
      <c r="MDV94"/>
      <c r="MDW94"/>
      <c r="MDX94"/>
      <c r="MDY94"/>
      <c r="MDZ94"/>
      <c r="MEA94"/>
      <c r="MEB94"/>
      <c r="MEC94"/>
      <c r="MED94"/>
      <c r="MEE94"/>
      <c r="MEF94"/>
      <c r="MEG94"/>
      <c r="MEH94"/>
      <c r="MEI94"/>
      <c r="MEJ94"/>
      <c r="MEK94"/>
      <c r="MEL94"/>
      <c r="MEM94"/>
      <c r="MEN94"/>
      <c r="MEO94"/>
      <c r="MEP94"/>
      <c r="MEQ94"/>
      <c r="MER94"/>
      <c r="MES94"/>
      <c r="MET94"/>
      <c r="MEU94"/>
      <c r="MEV94"/>
      <c r="MEW94"/>
      <c r="MEX94"/>
      <c r="MEY94"/>
      <c r="MEZ94"/>
      <c r="MFA94"/>
      <c r="MFB94"/>
      <c r="MFC94"/>
      <c r="MFD94"/>
      <c r="MFE94"/>
      <c r="MFF94"/>
      <c r="MFG94"/>
      <c r="MFH94"/>
      <c r="MFI94"/>
      <c r="MFJ94"/>
      <c r="MFK94"/>
      <c r="MFL94"/>
      <c r="MFM94"/>
      <c r="MFN94"/>
      <c r="MFO94"/>
      <c r="MFP94"/>
      <c r="MFQ94"/>
      <c r="MFR94"/>
      <c r="MFS94"/>
      <c r="MFT94"/>
      <c r="MFU94"/>
      <c r="MFV94"/>
      <c r="MFW94"/>
      <c r="MFX94"/>
      <c r="MFY94"/>
      <c r="MFZ94"/>
      <c r="MGA94"/>
      <c r="MGB94"/>
      <c r="MGC94"/>
      <c r="MGD94"/>
      <c r="MGE94"/>
      <c r="MGF94"/>
      <c r="MGG94"/>
      <c r="MGH94"/>
      <c r="MGI94"/>
      <c r="MGJ94"/>
      <c r="MGK94"/>
      <c r="MGL94"/>
      <c r="MGM94"/>
      <c r="MGN94"/>
      <c r="MGO94"/>
      <c r="MGP94"/>
      <c r="MGQ94"/>
      <c r="MGR94"/>
      <c r="MGS94"/>
      <c r="MGT94"/>
      <c r="MGU94"/>
      <c r="MGV94"/>
      <c r="MGW94"/>
      <c r="MGX94"/>
      <c r="MGY94"/>
      <c r="MGZ94"/>
      <c r="MHA94"/>
      <c r="MHB94"/>
      <c r="MHC94"/>
      <c r="MHD94"/>
      <c r="MHE94"/>
      <c r="MHF94"/>
      <c r="MHG94"/>
      <c r="MHH94"/>
      <c r="MHI94"/>
      <c r="MHJ94"/>
      <c r="MHK94"/>
      <c r="MHL94"/>
      <c r="MHM94"/>
      <c r="MHN94"/>
      <c r="MHO94"/>
      <c r="MHP94"/>
      <c r="MHQ94"/>
      <c r="MHR94"/>
      <c r="MHS94"/>
      <c r="MHT94"/>
      <c r="MHU94"/>
      <c r="MHV94"/>
      <c r="MHW94"/>
      <c r="MHX94"/>
      <c r="MHY94"/>
      <c r="MHZ94"/>
      <c r="MIA94"/>
      <c r="MIB94"/>
      <c r="MIC94"/>
      <c r="MID94"/>
      <c r="MIE94"/>
      <c r="MIF94"/>
      <c r="MIG94"/>
      <c r="MIH94"/>
      <c r="MII94"/>
      <c r="MIJ94"/>
      <c r="MIK94"/>
      <c r="MIL94"/>
      <c r="MIM94"/>
      <c r="MIN94"/>
      <c r="MIO94"/>
      <c r="MIP94"/>
      <c r="MIQ94"/>
      <c r="MIR94"/>
      <c r="MIS94"/>
      <c r="MIT94"/>
      <c r="MIU94"/>
      <c r="MIV94"/>
      <c r="MIW94"/>
      <c r="MIX94"/>
      <c r="MIY94"/>
      <c r="MIZ94"/>
      <c r="MJA94"/>
      <c r="MJB94"/>
      <c r="MJC94"/>
      <c r="MJD94"/>
      <c r="MJE94"/>
      <c r="MJF94"/>
      <c r="MJG94"/>
      <c r="MJH94"/>
      <c r="MJI94"/>
      <c r="MJJ94"/>
      <c r="MJK94"/>
      <c r="MJL94"/>
      <c r="MJM94"/>
      <c r="MJN94"/>
      <c r="MJO94"/>
      <c r="MJP94"/>
      <c r="MJQ94"/>
      <c r="MJR94"/>
      <c r="MJS94"/>
      <c r="MJT94"/>
      <c r="MJU94"/>
      <c r="MJV94"/>
      <c r="MJW94"/>
      <c r="MJX94"/>
      <c r="MJY94"/>
      <c r="MJZ94"/>
      <c r="MKA94"/>
      <c r="MKB94"/>
      <c r="MKC94"/>
      <c r="MKD94"/>
      <c r="MKE94"/>
      <c r="MKF94"/>
      <c r="MKG94"/>
      <c r="MKH94"/>
      <c r="MKI94"/>
      <c r="MKJ94"/>
      <c r="MKK94"/>
      <c r="MKL94"/>
      <c r="MKM94"/>
      <c r="MKN94"/>
      <c r="MKO94"/>
      <c r="MKP94"/>
      <c r="MKQ94"/>
      <c r="MKR94"/>
      <c r="MKS94"/>
      <c r="MKT94"/>
      <c r="MKU94"/>
      <c r="MKV94"/>
      <c r="MKW94"/>
      <c r="MKX94"/>
      <c r="MKY94"/>
      <c r="MKZ94"/>
      <c r="MLA94"/>
      <c r="MLB94"/>
      <c r="MLC94"/>
      <c r="MLD94"/>
      <c r="MLE94"/>
      <c r="MLF94"/>
      <c r="MLG94"/>
      <c r="MLH94"/>
      <c r="MLI94"/>
      <c r="MLJ94"/>
      <c r="MLK94"/>
      <c r="MLL94"/>
      <c r="MLM94"/>
      <c r="MLN94"/>
      <c r="MLO94"/>
      <c r="MLP94"/>
      <c r="MLQ94"/>
      <c r="MLR94"/>
      <c r="MLS94"/>
      <c r="MLT94"/>
      <c r="MLU94"/>
      <c r="MLV94"/>
      <c r="MLW94"/>
      <c r="MLX94"/>
      <c r="MLY94"/>
      <c r="MLZ94"/>
      <c r="MMA94"/>
      <c r="MMB94"/>
      <c r="MMC94"/>
      <c r="MMD94"/>
      <c r="MME94"/>
      <c r="MMF94"/>
      <c r="MMG94"/>
      <c r="MMH94"/>
      <c r="MMI94"/>
      <c r="MMJ94"/>
      <c r="MMK94"/>
      <c r="MML94"/>
      <c r="MMM94"/>
      <c r="MMN94"/>
      <c r="MMO94"/>
      <c r="MMP94"/>
      <c r="MMQ94"/>
      <c r="MMR94"/>
      <c r="MMS94"/>
      <c r="MMT94"/>
      <c r="MMU94"/>
      <c r="MMV94"/>
      <c r="MMW94"/>
      <c r="MMX94"/>
      <c r="MMY94"/>
      <c r="MMZ94"/>
      <c r="MNA94"/>
      <c r="MNB94"/>
      <c r="MNC94"/>
      <c r="MND94"/>
      <c r="MNE94"/>
      <c r="MNF94"/>
      <c r="MNG94"/>
      <c r="MNH94"/>
      <c r="MNI94"/>
      <c r="MNJ94"/>
      <c r="MNK94"/>
      <c r="MNL94"/>
      <c r="MNM94"/>
      <c r="MNN94"/>
      <c r="MNO94"/>
      <c r="MNP94"/>
      <c r="MNQ94"/>
      <c r="MNR94"/>
      <c r="MNS94"/>
      <c r="MNT94"/>
      <c r="MNU94"/>
      <c r="MNV94"/>
      <c r="MNW94"/>
      <c r="MNX94"/>
      <c r="MNY94"/>
      <c r="MNZ94"/>
      <c r="MOA94"/>
      <c r="MOB94"/>
      <c r="MOC94"/>
      <c r="MOD94"/>
      <c r="MOE94"/>
      <c r="MOF94"/>
      <c r="MOG94"/>
      <c r="MOH94"/>
      <c r="MOI94"/>
      <c r="MOJ94"/>
      <c r="MOK94"/>
      <c r="MOL94"/>
      <c r="MOM94"/>
      <c r="MON94"/>
      <c r="MOO94"/>
      <c r="MOP94"/>
      <c r="MOQ94"/>
      <c r="MOR94"/>
      <c r="MOS94"/>
      <c r="MOT94"/>
      <c r="MOU94"/>
      <c r="MOV94"/>
      <c r="MOW94"/>
      <c r="MOX94"/>
      <c r="MOY94"/>
      <c r="MOZ94"/>
      <c r="MPA94"/>
      <c r="MPB94"/>
      <c r="MPC94"/>
      <c r="MPD94"/>
      <c r="MPE94"/>
      <c r="MPF94"/>
      <c r="MPG94"/>
      <c r="MPH94"/>
      <c r="MPI94"/>
      <c r="MPJ94"/>
      <c r="MPK94"/>
      <c r="MPL94"/>
      <c r="MPM94"/>
      <c r="MPN94"/>
      <c r="MPO94"/>
      <c r="MPP94"/>
      <c r="MPQ94"/>
      <c r="MPR94"/>
      <c r="MPS94"/>
      <c r="MPT94"/>
      <c r="MPU94"/>
      <c r="MPV94"/>
      <c r="MPW94"/>
      <c r="MPX94"/>
      <c r="MPY94"/>
      <c r="MPZ94"/>
      <c r="MQA94"/>
      <c r="MQB94"/>
      <c r="MQC94"/>
      <c r="MQD94"/>
      <c r="MQE94"/>
      <c r="MQF94"/>
      <c r="MQG94"/>
      <c r="MQH94"/>
      <c r="MQI94"/>
      <c r="MQJ94"/>
      <c r="MQK94"/>
      <c r="MQL94"/>
      <c r="MQM94"/>
      <c r="MQN94"/>
      <c r="MQO94"/>
      <c r="MQP94"/>
      <c r="MQQ94"/>
      <c r="MQR94"/>
      <c r="MQS94"/>
      <c r="MQT94"/>
      <c r="MQU94"/>
      <c r="MQV94"/>
      <c r="MQW94"/>
      <c r="MQX94"/>
      <c r="MQY94"/>
      <c r="MQZ94"/>
      <c r="MRA94"/>
      <c r="MRB94"/>
      <c r="MRC94"/>
      <c r="MRD94"/>
      <c r="MRE94"/>
      <c r="MRF94"/>
      <c r="MRG94"/>
      <c r="MRH94"/>
      <c r="MRI94"/>
      <c r="MRJ94"/>
      <c r="MRK94"/>
      <c r="MRL94"/>
      <c r="MRM94"/>
      <c r="MRN94"/>
      <c r="MRO94"/>
      <c r="MRP94"/>
      <c r="MRQ94"/>
      <c r="MRR94"/>
      <c r="MRS94"/>
      <c r="MRT94"/>
      <c r="MRU94"/>
      <c r="MRV94"/>
      <c r="MRW94"/>
      <c r="MRX94"/>
      <c r="MRY94"/>
      <c r="MRZ94"/>
      <c r="MSA94"/>
      <c r="MSB94"/>
      <c r="MSC94"/>
      <c r="MSD94"/>
      <c r="MSE94"/>
      <c r="MSF94"/>
      <c r="MSG94"/>
      <c r="MSH94"/>
      <c r="MSI94"/>
      <c r="MSJ94"/>
      <c r="MSK94"/>
      <c r="MSL94"/>
      <c r="MSM94"/>
      <c r="MSN94"/>
      <c r="MSO94"/>
      <c r="MSP94"/>
      <c r="MSQ94"/>
      <c r="MSR94"/>
      <c r="MSS94"/>
      <c r="MST94"/>
      <c r="MSU94"/>
      <c r="MSV94"/>
      <c r="MSW94"/>
      <c r="MSX94"/>
      <c r="MSY94"/>
      <c r="MSZ94"/>
      <c r="MTA94"/>
      <c r="MTB94"/>
      <c r="MTC94"/>
      <c r="MTD94"/>
      <c r="MTE94"/>
      <c r="MTF94"/>
      <c r="MTG94"/>
      <c r="MTH94"/>
      <c r="MTI94"/>
      <c r="MTJ94"/>
      <c r="MTK94"/>
      <c r="MTL94"/>
      <c r="MTM94"/>
      <c r="MTN94"/>
      <c r="MTO94"/>
      <c r="MTP94"/>
      <c r="MTQ94"/>
      <c r="MTR94"/>
      <c r="MTS94"/>
      <c r="MTT94"/>
      <c r="MTU94"/>
      <c r="MTV94"/>
      <c r="MTW94"/>
      <c r="MTX94"/>
      <c r="MTY94"/>
      <c r="MTZ94"/>
      <c r="MUA94"/>
      <c r="MUB94"/>
      <c r="MUC94"/>
      <c r="MUD94"/>
      <c r="MUE94"/>
      <c r="MUF94"/>
      <c r="MUG94"/>
      <c r="MUH94"/>
      <c r="MUI94"/>
      <c r="MUJ94"/>
      <c r="MUK94"/>
      <c r="MUL94"/>
      <c r="MUM94"/>
      <c r="MUN94"/>
      <c r="MUO94"/>
      <c r="MUP94"/>
      <c r="MUQ94"/>
      <c r="MUR94"/>
      <c r="MUS94"/>
      <c r="MUT94"/>
      <c r="MUU94"/>
      <c r="MUV94"/>
      <c r="MUW94"/>
      <c r="MUX94"/>
      <c r="MUY94"/>
      <c r="MUZ94"/>
      <c r="MVA94"/>
      <c r="MVB94"/>
      <c r="MVC94"/>
      <c r="MVD94"/>
      <c r="MVE94"/>
      <c r="MVF94"/>
      <c r="MVG94"/>
      <c r="MVH94"/>
      <c r="MVI94"/>
      <c r="MVJ94"/>
      <c r="MVK94"/>
      <c r="MVL94"/>
      <c r="MVM94"/>
      <c r="MVN94"/>
      <c r="MVO94"/>
      <c r="MVP94"/>
      <c r="MVQ94"/>
      <c r="MVR94"/>
      <c r="MVS94"/>
      <c r="MVT94"/>
      <c r="MVU94"/>
      <c r="MVV94"/>
      <c r="MVW94"/>
      <c r="MVX94"/>
      <c r="MVY94"/>
      <c r="MVZ94"/>
      <c r="MWA94"/>
      <c r="MWB94"/>
      <c r="MWC94"/>
      <c r="MWD94"/>
      <c r="MWE94"/>
      <c r="MWF94"/>
      <c r="MWG94"/>
      <c r="MWH94"/>
      <c r="MWI94"/>
      <c r="MWJ94"/>
      <c r="MWK94"/>
      <c r="MWL94"/>
      <c r="MWM94"/>
      <c r="MWN94"/>
      <c r="MWO94"/>
      <c r="MWP94"/>
      <c r="MWQ94"/>
      <c r="MWR94"/>
      <c r="MWS94"/>
      <c r="MWT94"/>
      <c r="MWU94"/>
      <c r="MWV94"/>
      <c r="MWW94"/>
      <c r="MWX94"/>
      <c r="MWY94"/>
      <c r="MWZ94"/>
      <c r="MXA94"/>
      <c r="MXB94"/>
      <c r="MXC94"/>
      <c r="MXD94"/>
      <c r="MXE94"/>
      <c r="MXF94"/>
      <c r="MXG94"/>
      <c r="MXH94"/>
      <c r="MXI94"/>
      <c r="MXJ94"/>
      <c r="MXK94"/>
      <c r="MXL94"/>
      <c r="MXM94"/>
      <c r="MXN94"/>
      <c r="MXO94"/>
      <c r="MXP94"/>
      <c r="MXQ94"/>
      <c r="MXR94"/>
      <c r="MXS94"/>
      <c r="MXT94"/>
      <c r="MXU94"/>
      <c r="MXV94"/>
      <c r="MXW94"/>
      <c r="MXX94"/>
      <c r="MXY94"/>
      <c r="MXZ94"/>
      <c r="MYA94"/>
      <c r="MYB94"/>
      <c r="MYC94"/>
      <c r="MYD94"/>
      <c r="MYE94"/>
      <c r="MYF94"/>
      <c r="MYG94"/>
      <c r="MYH94"/>
      <c r="MYI94"/>
      <c r="MYJ94"/>
      <c r="MYK94"/>
      <c r="MYL94"/>
      <c r="MYM94"/>
      <c r="MYN94"/>
      <c r="MYO94"/>
      <c r="MYP94"/>
      <c r="MYQ94"/>
      <c r="MYR94"/>
      <c r="MYS94"/>
      <c r="MYT94"/>
      <c r="MYU94"/>
      <c r="MYV94"/>
      <c r="MYW94"/>
      <c r="MYX94"/>
      <c r="MYY94"/>
      <c r="MYZ94"/>
      <c r="MZA94"/>
      <c r="MZB94"/>
      <c r="MZC94"/>
      <c r="MZD94"/>
      <c r="MZE94"/>
      <c r="MZF94"/>
      <c r="MZG94"/>
      <c r="MZH94"/>
      <c r="MZI94"/>
      <c r="MZJ94"/>
      <c r="MZK94"/>
      <c r="MZL94"/>
      <c r="MZM94"/>
      <c r="MZN94"/>
      <c r="MZO94"/>
      <c r="MZP94"/>
      <c r="MZQ94"/>
      <c r="MZR94"/>
      <c r="MZS94"/>
      <c r="MZT94"/>
      <c r="MZU94"/>
      <c r="MZV94"/>
      <c r="MZW94"/>
      <c r="MZX94"/>
      <c r="MZY94"/>
      <c r="MZZ94"/>
      <c r="NAA94"/>
      <c r="NAB94"/>
      <c r="NAC94"/>
      <c r="NAD94"/>
      <c r="NAE94"/>
      <c r="NAF94"/>
      <c r="NAG94"/>
      <c r="NAH94"/>
      <c r="NAI94"/>
      <c r="NAJ94"/>
      <c r="NAK94"/>
      <c r="NAL94"/>
      <c r="NAM94"/>
      <c r="NAN94"/>
      <c r="NAO94"/>
      <c r="NAP94"/>
      <c r="NAQ94"/>
      <c r="NAR94"/>
      <c r="NAS94"/>
      <c r="NAT94"/>
      <c r="NAU94"/>
      <c r="NAV94"/>
      <c r="NAW94"/>
      <c r="NAX94"/>
      <c r="NAY94"/>
      <c r="NAZ94"/>
      <c r="NBA94"/>
      <c r="NBB94"/>
      <c r="NBC94"/>
      <c r="NBD94"/>
      <c r="NBE94"/>
      <c r="NBF94"/>
      <c r="NBG94"/>
      <c r="NBH94"/>
      <c r="NBI94"/>
      <c r="NBJ94"/>
      <c r="NBK94"/>
      <c r="NBL94"/>
      <c r="NBM94"/>
      <c r="NBN94"/>
      <c r="NBO94"/>
      <c r="NBP94"/>
      <c r="NBQ94"/>
      <c r="NBR94"/>
      <c r="NBS94"/>
      <c r="NBT94"/>
      <c r="NBU94"/>
      <c r="NBV94"/>
      <c r="NBW94"/>
      <c r="NBX94"/>
      <c r="NBY94"/>
      <c r="NBZ94"/>
      <c r="NCA94"/>
      <c r="NCB94"/>
      <c r="NCC94"/>
      <c r="NCD94"/>
      <c r="NCE94"/>
      <c r="NCF94"/>
      <c r="NCG94"/>
      <c r="NCH94"/>
      <c r="NCI94"/>
      <c r="NCJ94"/>
      <c r="NCK94"/>
      <c r="NCL94"/>
      <c r="NCM94"/>
      <c r="NCN94"/>
      <c r="NCO94"/>
      <c r="NCP94"/>
      <c r="NCQ94"/>
      <c r="NCR94"/>
      <c r="NCS94"/>
      <c r="NCT94"/>
      <c r="NCU94"/>
      <c r="NCV94"/>
      <c r="NCW94"/>
      <c r="NCX94"/>
      <c r="NCY94"/>
      <c r="NCZ94"/>
      <c r="NDA94"/>
      <c r="NDB94"/>
      <c r="NDC94"/>
      <c r="NDD94"/>
      <c r="NDE94"/>
      <c r="NDF94"/>
      <c r="NDG94"/>
      <c r="NDH94"/>
      <c r="NDI94"/>
      <c r="NDJ94"/>
      <c r="NDK94"/>
      <c r="NDL94"/>
      <c r="NDM94"/>
      <c r="NDN94"/>
      <c r="NDO94"/>
      <c r="NDP94"/>
      <c r="NDQ94"/>
      <c r="NDR94"/>
      <c r="NDS94"/>
      <c r="NDT94"/>
      <c r="NDU94"/>
      <c r="NDV94"/>
      <c r="NDW94"/>
      <c r="NDX94"/>
      <c r="NDY94"/>
      <c r="NDZ94"/>
      <c r="NEA94"/>
      <c r="NEB94"/>
      <c r="NEC94"/>
      <c r="NED94"/>
      <c r="NEE94"/>
      <c r="NEF94"/>
      <c r="NEG94"/>
      <c r="NEH94"/>
      <c r="NEI94"/>
      <c r="NEJ94"/>
      <c r="NEK94"/>
      <c r="NEL94"/>
      <c r="NEM94"/>
      <c r="NEN94"/>
      <c r="NEO94"/>
      <c r="NEP94"/>
      <c r="NEQ94"/>
      <c r="NER94"/>
      <c r="NES94"/>
      <c r="NET94"/>
      <c r="NEU94"/>
      <c r="NEV94"/>
      <c r="NEW94"/>
      <c r="NEX94"/>
      <c r="NEY94"/>
      <c r="NEZ94"/>
      <c r="NFA94"/>
      <c r="NFB94"/>
      <c r="NFC94"/>
      <c r="NFD94"/>
      <c r="NFE94"/>
      <c r="NFF94"/>
      <c r="NFG94"/>
      <c r="NFH94"/>
      <c r="NFI94"/>
      <c r="NFJ94"/>
      <c r="NFK94"/>
      <c r="NFL94"/>
      <c r="NFM94"/>
      <c r="NFN94"/>
      <c r="NFO94"/>
      <c r="NFP94"/>
      <c r="NFQ94"/>
      <c r="NFR94"/>
      <c r="NFS94"/>
      <c r="NFT94"/>
      <c r="NFU94"/>
      <c r="NFV94"/>
      <c r="NFW94"/>
      <c r="NFX94"/>
      <c r="NFY94"/>
      <c r="NFZ94"/>
      <c r="NGA94"/>
      <c r="NGB94"/>
      <c r="NGC94"/>
      <c r="NGD94"/>
      <c r="NGE94"/>
      <c r="NGF94"/>
      <c r="NGG94"/>
      <c r="NGH94"/>
      <c r="NGI94"/>
      <c r="NGJ94"/>
      <c r="NGK94"/>
      <c r="NGL94"/>
      <c r="NGM94"/>
      <c r="NGN94"/>
      <c r="NGO94"/>
      <c r="NGP94"/>
      <c r="NGQ94"/>
      <c r="NGR94"/>
      <c r="NGS94"/>
      <c r="NGT94"/>
      <c r="NGU94"/>
      <c r="NGV94"/>
      <c r="NGW94"/>
      <c r="NGX94"/>
      <c r="NGY94"/>
      <c r="NGZ94"/>
      <c r="NHA94"/>
      <c r="NHB94"/>
      <c r="NHC94"/>
      <c r="NHD94"/>
      <c r="NHE94"/>
      <c r="NHF94"/>
      <c r="NHG94"/>
      <c r="NHH94"/>
      <c r="NHI94"/>
      <c r="NHJ94"/>
      <c r="NHK94"/>
      <c r="NHL94"/>
      <c r="NHM94"/>
      <c r="NHN94"/>
      <c r="NHO94"/>
      <c r="NHP94"/>
      <c r="NHQ94"/>
      <c r="NHR94"/>
      <c r="NHS94"/>
      <c r="NHT94"/>
      <c r="NHU94"/>
      <c r="NHV94"/>
      <c r="NHW94"/>
      <c r="NHX94"/>
      <c r="NHY94"/>
      <c r="NHZ94"/>
      <c r="NIA94"/>
      <c r="NIB94"/>
      <c r="NIC94"/>
      <c r="NID94"/>
      <c r="NIE94"/>
      <c r="NIF94"/>
      <c r="NIG94"/>
      <c r="NIH94"/>
      <c r="NII94"/>
      <c r="NIJ94"/>
      <c r="NIK94"/>
      <c r="NIL94"/>
      <c r="NIM94"/>
      <c r="NIN94"/>
      <c r="NIO94"/>
      <c r="NIP94"/>
      <c r="NIQ94"/>
      <c r="NIR94"/>
      <c r="NIS94"/>
      <c r="NIT94"/>
      <c r="NIU94"/>
      <c r="NIV94"/>
      <c r="NIW94"/>
      <c r="NIX94"/>
      <c r="NIY94"/>
      <c r="NIZ94"/>
      <c r="NJA94"/>
      <c r="NJB94"/>
      <c r="NJC94"/>
      <c r="NJD94"/>
      <c r="NJE94"/>
      <c r="NJF94"/>
      <c r="NJG94"/>
      <c r="NJH94"/>
      <c r="NJI94"/>
      <c r="NJJ94"/>
      <c r="NJK94"/>
      <c r="NJL94"/>
      <c r="NJM94"/>
      <c r="NJN94"/>
      <c r="NJO94"/>
      <c r="NJP94"/>
      <c r="NJQ94"/>
      <c r="NJR94"/>
      <c r="NJS94"/>
      <c r="NJT94"/>
      <c r="NJU94"/>
      <c r="NJV94"/>
      <c r="NJW94"/>
      <c r="NJX94"/>
      <c r="NJY94"/>
      <c r="NJZ94"/>
      <c r="NKA94"/>
      <c r="NKB94"/>
      <c r="NKC94"/>
      <c r="NKD94"/>
      <c r="NKE94"/>
      <c r="NKF94"/>
      <c r="NKG94"/>
      <c r="NKH94"/>
      <c r="NKI94"/>
      <c r="NKJ94"/>
      <c r="NKK94"/>
      <c r="NKL94"/>
      <c r="NKM94"/>
      <c r="NKN94"/>
      <c r="NKO94"/>
      <c r="NKP94"/>
      <c r="NKQ94"/>
      <c r="NKR94"/>
      <c r="NKS94"/>
      <c r="NKT94"/>
      <c r="NKU94"/>
      <c r="NKV94"/>
      <c r="NKW94"/>
      <c r="NKX94"/>
      <c r="NKY94"/>
      <c r="NKZ94"/>
      <c r="NLA94"/>
      <c r="NLB94"/>
      <c r="NLC94"/>
      <c r="NLD94"/>
      <c r="NLE94"/>
      <c r="NLF94"/>
      <c r="NLG94"/>
      <c r="NLH94"/>
      <c r="NLI94"/>
      <c r="NLJ94"/>
      <c r="NLK94"/>
      <c r="NLL94"/>
      <c r="NLM94"/>
      <c r="NLN94"/>
      <c r="NLO94"/>
      <c r="NLP94"/>
      <c r="NLQ94"/>
      <c r="NLR94"/>
      <c r="NLS94"/>
      <c r="NLT94"/>
      <c r="NLU94"/>
      <c r="NLV94"/>
      <c r="NLW94"/>
      <c r="NLX94"/>
      <c r="NLY94"/>
      <c r="NLZ94"/>
      <c r="NMA94"/>
      <c r="NMB94"/>
      <c r="NMC94"/>
      <c r="NMD94"/>
      <c r="NME94"/>
      <c r="NMF94"/>
      <c r="NMG94"/>
      <c r="NMH94"/>
      <c r="NMI94"/>
      <c r="NMJ94"/>
      <c r="NMK94"/>
      <c r="NML94"/>
      <c r="NMM94"/>
      <c r="NMN94"/>
      <c r="NMO94"/>
      <c r="NMP94"/>
      <c r="NMQ94"/>
      <c r="NMR94"/>
      <c r="NMS94"/>
      <c r="NMT94"/>
      <c r="NMU94"/>
      <c r="NMV94"/>
      <c r="NMW94"/>
      <c r="NMX94"/>
      <c r="NMY94"/>
      <c r="NMZ94"/>
      <c r="NNA94"/>
      <c r="NNB94"/>
      <c r="NNC94"/>
      <c r="NND94"/>
      <c r="NNE94"/>
      <c r="NNF94"/>
      <c r="NNG94"/>
      <c r="NNH94"/>
      <c r="NNI94"/>
      <c r="NNJ94"/>
      <c r="NNK94"/>
      <c r="NNL94"/>
      <c r="NNM94"/>
      <c r="NNN94"/>
      <c r="NNO94"/>
      <c r="NNP94"/>
      <c r="NNQ94"/>
      <c r="NNR94"/>
      <c r="NNS94"/>
      <c r="NNT94"/>
      <c r="NNU94"/>
      <c r="NNV94"/>
      <c r="NNW94"/>
      <c r="NNX94"/>
      <c r="NNY94"/>
      <c r="NNZ94"/>
      <c r="NOA94"/>
      <c r="NOB94"/>
      <c r="NOC94"/>
      <c r="NOD94"/>
      <c r="NOE94"/>
      <c r="NOF94"/>
      <c r="NOG94"/>
      <c r="NOH94"/>
      <c r="NOI94"/>
      <c r="NOJ94"/>
      <c r="NOK94"/>
      <c r="NOL94"/>
      <c r="NOM94"/>
      <c r="NON94"/>
      <c r="NOO94"/>
      <c r="NOP94"/>
      <c r="NOQ94"/>
      <c r="NOR94"/>
      <c r="NOS94"/>
      <c r="NOT94"/>
      <c r="NOU94"/>
      <c r="NOV94"/>
      <c r="NOW94"/>
      <c r="NOX94"/>
      <c r="NOY94"/>
      <c r="NOZ94"/>
      <c r="NPA94"/>
      <c r="NPB94"/>
      <c r="NPC94"/>
      <c r="NPD94"/>
      <c r="NPE94"/>
      <c r="NPF94"/>
      <c r="NPG94"/>
      <c r="NPH94"/>
      <c r="NPI94"/>
      <c r="NPJ94"/>
      <c r="NPK94"/>
      <c r="NPL94"/>
      <c r="NPM94"/>
      <c r="NPN94"/>
      <c r="NPO94"/>
      <c r="NPP94"/>
      <c r="NPQ94"/>
      <c r="NPR94"/>
      <c r="NPS94"/>
      <c r="NPT94"/>
      <c r="NPU94"/>
      <c r="NPV94"/>
      <c r="NPW94"/>
      <c r="NPX94"/>
      <c r="NPY94"/>
      <c r="NPZ94"/>
      <c r="NQA94"/>
      <c r="NQB94"/>
      <c r="NQC94"/>
      <c r="NQD94"/>
      <c r="NQE94"/>
      <c r="NQF94"/>
      <c r="NQG94"/>
      <c r="NQH94"/>
      <c r="NQI94"/>
      <c r="NQJ94"/>
      <c r="NQK94"/>
      <c r="NQL94"/>
      <c r="NQM94"/>
      <c r="NQN94"/>
      <c r="NQO94"/>
      <c r="NQP94"/>
      <c r="NQQ94"/>
      <c r="NQR94"/>
      <c r="NQS94"/>
      <c r="NQT94"/>
      <c r="NQU94"/>
      <c r="NQV94"/>
      <c r="NQW94"/>
      <c r="NQX94"/>
      <c r="NQY94"/>
      <c r="NQZ94"/>
      <c r="NRA94"/>
      <c r="NRB94"/>
      <c r="NRC94"/>
      <c r="NRD94"/>
      <c r="NRE94"/>
      <c r="NRF94"/>
      <c r="NRG94"/>
      <c r="NRH94"/>
      <c r="NRI94"/>
      <c r="NRJ94"/>
      <c r="NRK94"/>
      <c r="NRL94"/>
      <c r="NRM94"/>
      <c r="NRN94"/>
      <c r="NRO94"/>
      <c r="NRP94"/>
      <c r="NRQ94"/>
      <c r="NRR94"/>
      <c r="NRS94"/>
      <c r="NRT94"/>
      <c r="NRU94"/>
      <c r="NRV94"/>
      <c r="NRW94"/>
      <c r="NRX94"/>
      <c r="NRY94"/>
      <c r="NRZ94"/>
      <c r="NSA94"/>
      <c r="NSB94"/>
      <c r="NSC94"/>
      <c r="NSD94"/>
      <c r="NSE94"/>
      <c r="NSF94"/>
      <c r="NSG94"/>
      <c r="NSH94"/>
      <c r="NSI94"/>
      <c r="NSJ94"/>
      <c r="NSK94"/>
      <c r="NSL94"/>
      <c r="NSM94"/>
      <c r="NSN94"/>
      <c r="NSO94"/>
      <c r="NSP94"/>
      <c r="NSQ94"/>
      <c r="NSR94"/>
      <c r="NSS94"/>
      <c r="NST94"/>
      <c r="NSU94"/>
      <c r="NSV94"/>
      <c r="NSW94"/>
      <c r="NSX94"/>
      <c r="NSY94"/>
      <c r="NSZ94"/>
      <c r="NTA94"/>
      <c r="NTB94"/>
      <c r="NTC94"/>
      <c r="NTD94"/>
      <c r="NTE94"/>
      <c r="NTF94"/>
      <c r="NTG94"/>
      <c r="NTH94"/>
      <c r="NTI94"/>
      <c r="NTJ94"/>
      <c r="NTK94"/>
      <c r="NTL94"/>
      <c r="NTM94"/>
      <c r="NTN94"/>
      <c r="NTO94"/>
      <c r="NTP94"/>
      <c r="NTQ94"/>
      <c r="NTR94"/>
      <c r="NTS94"/>
      <c r="NTT94"/>
      <c r="NTU94"/>
      <c r="NTV94"/>
      <c r="NTW94"/>
      <c r="NTX94"/>
      <c r="NTY94"/>
      <c r="NTZ94"/>
      <c r="NUA94"/>
      <c r="NUB94"/>
      <c r="NUC94"/>
      <c r="NUD94"/>
      <c r="NUE94"/>
      <c r="NUF94"/>
      <c r="NUG94"/>
      <c r="NUH94"/>
      <c r="NUI94"/>
      <c r="NUJ94"/>
      <c r="NUK94"/>
      <c r="NUL94"/>
      <c r="NUM94"/>
      <c r="NUN94"/>
      <c r="NUO94"/>
      <c r="NUP94"/>
      <c r="NUQ94"/>
      <c r="NUR94"/>
      <c r="NUS94"/>
      <c r="NUT94"/>
      <c r="NUU94"/>
      <c r="NUV94"/>
      <c r="NUW94"/>
      <c r="NUX94"/>
      <c r="NUY94"/>
      <c r="NUZ94"/>
      <c r="NVA94"/>
      <c r="NVB94"/>
      <c r="NVC94"/>
      <c r="NVD94"/>
      <c r="NVE94"/>
      <c r="NVF94"/>
      <c r="NVG94"/>
      <c r="NVH94"/>
      <c r="NVI94"/>
      <c r="NVJ94"/>
      <c r="NVK94"/>
      <c r="NVL94"/>
      <c r="NVM94"/>
      <c r="NVN94"/>
      <c r="NVO94"/>
      <c r="NVP94"/>
      <c r="NVQ94"/>
      <c r="NVR94"/>
      <c r="NVS94"/>
      <c r="NVT94"/>
      <c r="NVU94"/>
      <c r="NVV94"/>
      <c r="NVW94"/>
      <c r="NVX94"/>
      <c r="NVY94"/>
      <c r="NVZ94"/>
      <c r="NWA94"/>
      <c r="NWB94"/>
      <c r="NWC94"/>
      <c r="NWD94"/>
      <c r="NWE94"/>
      <c r="NWF94"/>
      <c r="NWG94"/>
      <c r="NWH94"/>
      <c r="NWI94"/>
      <c r="NWJ94"/>
      <c r="NWK94"/>
      <c r="NWL94"/>
      <c r="NWM94"/>
      <c r="NWN94"/>
      <c r="NWO94"/>
      <c r="NWP94"/>
      <c r="NWQ94"/>
      <c r="NWR94"/>
      <c r="NWS94"/>
      <c r="NWT94"/>
      <c r="NWU94"/>
      <c r="NWV94"/>
      <c r="NWW94"/>
      <c r="NWX94"/>
      <c r="NWY94"/>
      <c r="NWZ94"/>
      <c r="NXA94"/>
      <c r="NXB94"/>
      <c r="NXC94"/>
      <c r="NXD94"/>
      <c r="NXE94"/>
      <c r="NXF94"/>
      <c r="NXG94"/>
      <c r="NXH94"/>
      <c r="NXI94"/>
      <c r="NXJ94"/>
      <c r="NXK94"/>
      <c r="NXL94"/>
      <c r="NXM94"/>
      <c r="NXN94"/>
      <c r="NXO94"/>
      <c r="NXP94"/>
      <c r="NXQ94"/>
      <c r="NXR94"/>
      <c r="NXS94"/>
      <c r="NXT94"/>
      <c r="NXU94"/>
      <c r="NXV94"/>
      <c r="NXW94"/>
      <c r="NXX94"/>
      <c r="NXY94"/>
      <c r="NXZ94"/>
      <c r="NYA94"/>
      <c r="NYB94"/>
      <c r="NYC94"/>
      <c r="NYD94"/>
      <c r="NYE94"/>
      <c r="NYF94"/>
      <c r="NYG94"/>
      <c r="NYH94"/>
      <c r="NYI94"/>
      <c r="NYJ94"/>
      <c r="NYK94"/>
      <c r="NYL94"/>
      <c r="NYM94"/>
      <c r="NYN94"/>
      <c r="NYO94"/>
      <c r="NYP94"/>
      <c r="NYQ94"/>
      <c r="NYR94"/>
      <c r="NYS94"/>
      <c r="NYT94"/>
      <c r="NYU94"/>
      <c r="NYV94"/>
      <c r="NYW94"/>
      <c r="NYX94"/>
      <c r="NYY94"/>
      <c r="NYZ94"/>
      <c r="NZA94"/>
      <c r="NZB94"/>
      <c r="NZC94"/>
      <c r="NZD94"/>
      <c r="NZE94"/>
      <c r="NZF94"/>
      <c r="NZG94"/>
      <c r="NZH94"/>
      <c r="NZI94"/>
      <c r="NZJ94"/>
      <c r="NZK94"/>
      <c r="NZL94"/>
      <c r="NZM94"/>
      <c r="NZN94"/>
      <c r="NZO94"/>
      <c r="NZP94"/>
      <c r="NZQ94"/>
      <c r="NZR94"/>
      <c r="NZS94"/>
      <c r="NZT94"/>
      <c r="NZU94"/>
      <c r="NZV94"/>
      <c r="NZW94"/>
      <c r="NZX94"/>
      <c r="NZY94"/>
      <c r="NZZ94"/>
      <c r="OAA94"/>
      <c r="OAB94"/>
      <c r="OAC94"/>
      <c r="OAD94"/>
      <c r="OAE94"/>
      <c r="OAF94"/>
      <c r="OAG94"/>
      <c r="OAH94"/>
      <c r="OAI94"/>
      <c r="OAJ94"/>
      <c r="OAK94"/>
      <c r="OAL94"/>
      <c r="OAM94"/>
      <c r="OAN94"/>
      <c r="OAO94"/>
      <c r="OAP94"/>
      <c r="OAQ94"/>
      <c r="OAR94"/>
      <c r="OAS94"/>
      <c r="OAT94"/>
      <c r="OAU94"/>
      <c r="OAV94"/>
      <c r="OAW94"/>
      <c r="OAX94"/>
      <c r="OAY94"/>
      <c r="OAZ94"/>
      <c r="OBA94"/>
      <c r="OBB94"/>
      <c r="OBC94"/>
      <c r="OBD94"/>
      <c r="OBE94"/>
      <c r="OBF94"/>
      <c r="OBG94"/>
      <c r="OBH94"/>
      <c r="OBI94"/>
      <c r="OBJ94"/>
      <c r="OBK94"/>
      <c r="OBL94"/>
      <c r="OBM94"/>
      <c r="OBN94"/>
      <c r="OBO94"/>
      <c r="OBP94"/>
      <c r="OBQ94"/>
      <c r="OBR94"/>
      <c r="OBS94"/>
      <c r="OBT94"/>
      <c r="OBU94"/>
      <c r="OBV94"/>
      <c r="OBW94"/>
      <c r="OBX94"/>
      <c r="OBY94"/>
      <c r="OBZ94"/>
      <c r="OCA94"/>
      <c r="OCB94"/>
      <c r="OCC94"/>
      <c r="OCD94"/>
      <c r="OCE94"/>
      <c r="OCF94"/>
      <c r="OCG94"/>
      <c r="OCH94"/>
      <c r="OCI94"/>
      <c r="OCJ94"/>
      <c r="OCK94"/>
      <c r="OCL94"/>
      <c r="OCM94"/>
      <c r="OCN94"/>
      <c r="OCO94"/>
      <c r="OCP94"/>
      <c r="OCQ94"/>
      <c r="OCR94"/>
      <c r="OCS94"/>
      <c r="OCT94"/>
      <c r="OCU94"/>
      <c r="OCV94"/>
      <c r="OCW94"/>
      <c r="OCX94"/>
      <c r="OCY94"/>
      <c r="OCZ94"/>
      <c r="ODA94"/>
      <c r="ODB94"/>
      <c r="ODC94"/>
      <c r="ODD94"/>
      <c r="ODE94"/>
      <c r="ODF94"/>
      <c r="ODG94"/>
      <c r="ODH94"/>
      <c r="ODI94"/>
      <c r="ODJ94"/>
      <c r="ODK94"/>
      <c r="ODL94"/>
      <c r="ODM94"/>
      <c r="ODN94"/>
      <c r="ODO94"/>
      <c r="ODP94"/>
      <c r="ODQ94"/>
      <c r="ODR94"/>
      <c r="ODS94"/>
      <c r="ODT94"/>
      <c r="ODU94"/>
      <c r="ODV94"/>
      <c r="ODW94"/>
      <c r="ODX94"/>
      <c r="ODY94"/>
      <c r="ODZ94"/>
      <c r="OEA94"/>
      <c r="OEB94"/>
      <c r="OEC94"/>
      <c r="OED94"/>
      <c r="OEE94"/>
      <c r="OEF94"/>
      <c r="OEG94"/>
      <c r="OEH94"/>
      <c r="OEI94"/>
      <c r="OEJ94"/>
      <c r="OEK94"/>
      <c r="OEL94"/>
      <c r="OEM94"/>
      <c r="OEN94"/>
      <c r="OEO94"/>
      <c r="OEP94"/>
      <c r="OEQ94"/>
      <c r="OER94"/>
      <c r="OES94"/>
      <c r="OET94"/>
      <c r="OEU94"/>
      <c r="OEV94"/>
      <c r="OEW94"/>
      <c r="OEX94"/>
      <c r="OEY94"/>
      <c r="OEZ94"/>
      <c r="OFA94"/>
      <c r="OFB94"/>
      <c r="OFC94"/>
      <c r="OFD94"/>
      <c r="OFE94"/>
      <c r="OFF94"/>
      <c r="OFG94"/>
      <c r="OFH94"/>
      <c r="OFI94"/>
      <c r="OFJ94"/>
      <c r="OFK94"/>
      <c r="OFL94"/>
      <c r="OFM94"/>
      <c r="OFN94"/>
      <c r="OFO94"/>
      <c r="OFP94"/>
      <c r="OFQ94"/>
      <c r="OFR94"/>
      <c r="OFS94"/>
      <c r="OFT94"/>
      <c r="OFU94"/>
      <c r="OFV94"/>
      <c r="OFW94"/>
      <c r="OFX94"/>
      <c r="OFY94"/>
      <c r="OFZ94"/>
      <c r="OGA94"/>
      <c r="OGB94"/>
      <c r="OGC94"/>
      <c r="OGD94"/>
      <c r="OGE94"/>
      <c r="OGF94"/>
      <c r="OGG94"/>
      <c r="OGH94"/>
      <c r="OGI94"/>
      <c r="OGJ94"/>
      <c r="OGK94"/>
      <c r="OGL94"/>
      <c r="OGM94"/>
      <c r="OGN94"/>
      <c r="OGO94"/>
      <c r="OGP94"/>
      <c r="OGQ94"/>
      <c r="OGR94"/>
      <c r="OGS94"/>
      <c r="OGT94"/>
      <c r="OGU94"/>
      <c r="OGV94"/>
      <c r="OGW94"/>
      <c r="OGX94"/>
      <c r="OGY94"/>
      <c r="OGZ94"/>
      <c r="OHA94"/>
      <c r="OHB94"/>
      <c r="OHC94"/>
      <c r="OHD94"/>
      <c r="OHE94"/>
      <c r="OHF94"/>
      <c r="OHG94"/>
      <c r="OHH94"/>
      <c r="OHI94"/>
      <c r="OHJ94"/>
      <c r="OHK94"/>
      <c r="OHL94"/>
      <c r="OHM94"/>
      <c r="OHN94"/>
      <c r="OHO94"/>
      <c r="OHP94"/>
      <c r="OHQ94"/>
      <c r="OHR94"/>
      <c r="OHS94"/>
      <c r="OHT94"/>
      <c r="OHU94"/>
      <c r="OHV94"/>
      <c r="OHW94"/>
      <c r="OHX94"/>
      <c r="OHY94"/>
      <c r="OHZ94"/>
      <c r="OIA94"/>
      <c r="OIB94"/>
      <c r="OIC94"/>
      <c r="OID94"/>
      <c r="OIE94"/>
      <c r="OIF94"/>
      <c r="OIG94"/>
      <c r="OIH94"/>
      <c r="OII94"/>
      <c r="OIJ94"/>
      <c r="OIK94"/>
      <c r="OIL94"/>
      <c r="OIM94"/>
      <c r="OIN94"/>
      <c r="OIO94"/>
      <c r="OIP94"/>
      <c r="OIQ94"/>
      <c r="OIR94"/>
      <c r="OIS94"/>
      <c r="OIT94"/>
      <c r="OIU94"/>
      <c r="OIV94"/>
      <c r="OIW94"/>
      <c r="OIX94"/>
      <c r="OIY94"/>
      <c r="OIZ94"/>
      <c r="OJA94"/>
      <c r="OJB94"/>
      <c r="OJC94"/>
      <c r="OJD94"/>
      <c r="OJE94"/>
      <c r="OJF94"/>
      <c r="OJG94"/>
      <c r="OJH94"/>
      <c r="OJI94"/>
      <c r="OJJ94"/>
      <c r="OJK94"/>
      <c r="OJL94"/>
      <c r="OJM94"/>
      <c r="OJN94"/>
      <c r="OJO94"/>
      <c r="OJP94"/>
      <c r="OJQ94"/>
      <c r="OJR94"/>
      <c r="OJS94"/>
      <c r="OJT94"/>
      <c r="OJU94"/>
      <c r="OJV94"/>
      <c r="OJW94"/>
      <c r="OJX94"/>
      <c r="OJY94"/>
      <c r="OJZ94"/>
      <c r="OKA94"/>
      <c r="OKB94"/>
      <c r="OKC94"/>
      <c r="OKD94"/>
      <c r="OKE94"/>
      <c r="OKF94"/>
      <c r="OKG94"/>
      <c r="OKH94"/>
      <c r="OKI94"/>
      <c r="OKJ94"/>
      <c r="OKK94"/>
      <c r="OKL94"/>
      <c r="OKM94"/>
      <c r="OKN94"/>
      <c r="OKO94"/>
      <c r="OKP94"/>
      <c r="OKQ94"/>
      <c r="OKR94"/>
      <c r="OKS94"/>
      <c r="OKT94"/>
      <c r="OKU94"/>
      <c r="OKV94"/>
      <c r="OKW94"/>
      <c r="OKX94"/>
      <c r="OKY94"/>
      <c r="OKZ94"/>
      <c r="OLA94"/>
      <c r="OLB94"/>
      <c r="OLC94"/>
      <c r="OLD94"/>
      <c r="OLE94"/>
      <c r="OLF94"/>
      <c r="OLG94"/>
      <c r="OLH94"/>
      <c r="OLI94"/>
      <c r="OLJ94"/>
      <c r="OLK94"/>
      <c r="OLL94"/>
      <c r="OLM94"/>
      <c r="OLN94"/>
      <c r="OLO94"/>
      <c r="OLP94"/>
      <c r="OLQ94"/>
      <c r="OLR94"/>
      <c r="OLS94"/>
      <c r="OLT94"/>
      <c r="OLU94"/>
      <c r="OLV94"/>
      <c r="OLW94"/>
      <c r="OLX94"/>
      <c r="OLY94"/>
      <c r="OLZ94"/>
      <c r="OMA94"/>
      <c r="OMB94"/>
      <c r="OMC94"/>
      <c r="OMD94"/>
      <c r="OME94"/>
      <c r="OMF94"/>
      <c r="OMG94"/>
      <c r="OMH94"/>
      <c r="OMI94"/>
      <c r="OMJ94"/>
      <c r="OMK94"/>
      <c r="OML94"/>
      <c r="OMM94"/>
      <c r="OMN94"/>
      <c r="OMO94"/>
      <c r="OMP94"/>
      <c r="OMQ94"/>
      <c r="OMR94"/>
      <c r="OMS94"/>
      <c r="OMT94"/>
      <c r="OMU94"/>
      <c r="OMV94"/>
      <c r="OMW94"/>
      <c r="OMX94"/>
      <c r="OMY94"/>
      <c r="OMZ94"/>
      <c r="ONA94"/>
      <c r="ONB94"/>
      <c r="ONC94"/>
      <c r="OND94"/>
      <c r="ONE94"/>
      <c r="ONF94"/>
      <c r="ONG94"/>
      <c r="ONH94"/>
      <c r="ONI94"/>
      <c r="ONJ94"/>
      <c r="ONK94"/>
      <c r="ONL94"/>
      <c r="ONM94"/>
      <c r="ONN94"/>
      <c r="ONO94"/>
      <c r="ONP94"/>
      <c r="ONQ94"/>
      <c r="ONR94"/>
      <c r="ONS94"/>
      <c r="ONT94"/>
      <c r="ONU94"/>
      <c r="ONV94"/>
      <c r="ONW94"/>
      <c r="ONX94"/>
      <c r="ONY94"/>
      <c r="ONZ94"/>
      <c r="OOA94"/>
      <c r="OOB94"/>
      <c r="OOC94"/>
      <c r="OOD94"/>
      <c r="OOE94"/>
      <c r="OOF94"/>
      <c r="OOG94"/>
      <c r="OOH94"/>
      <c r="OOI94"/>
      <c r="OOJ94"/>
      <c r="OOK94"/>
      <c r="OOL94"/>
      <c r="OOM94"/>
      <c r="OON94"/>
      <c r="OOO94"/>
      <c r="OOP94"/>
      <c r="OOQ94"/>
      <c r="OOR94"/>
      <c r="OOS94"/>
      <c r="OOT94"/>
      <c r="OOU94"/>
      <c r="OOV94"/>
      <c r="OOW94"/>
      <c r="OOX94"/>
      <c r="OOY94"/>
      <c r="OOZ94"/>
      <c r="OPA94"/>
      <c r="OPB94"/>
      <c r="OPC94"/>
      <c r="OPD94"/>
      <c r="OPE94"/>
      <c r="OPF94"/>
      <c r="OPG94"/>
      <c r="OPH94"/>
      <c r="OPI94"/>
      <c r="OPJ94"/>
      <c r="OPK94"/>
      <c r="OPL94"/>
      <c r="OPM94"/>
      <c r="OPN94"/>
      <c r="OPO94"/>
      <c r="OPP94"/>
      <c r="OPQ94"/>
      <c r="OPR94"/>
      <c r="OPS94"/>
      <c r="OPT94"/>
      <c r="OPU94"/>
      <c r="OPV94"/>
      <c r="OPW94"/>
      <c r="OPX94"/>
      <c r="OPY94"/>
      <c r="OPZ94"/>
      <c r="OQA94"/>
      <c r="OQB94"/>
      <c r="OQC94"/>
      <c r="OQD94"/>
      <c r="OQE94"/>
      <c r="OQF94"/>
      <c r="OQG94"/>
      <c r="OQH94"/>
      <c r="OQI94"/>
      <c r="OQJ94"/>
      <c r="OQK94"/>
      <c r="OQL94"/>
      <c r="OQM94"/>
      <c r="OQN94"/>
      <c r="OQO94"/>
      <c r="OQP94"/>
      <c r="OQQ94"/>
      <c r="OQR94"/>
      <c r="OQS94"/>
      <c r="OQT94"/>
      <c r="OQU94"/>
      <c r="OQV94"/>
      <c r="OQW94"/>
      <c r="OQX94"/>
      <c r="OQY94"/>
      <c r="OQZ94"/>
      <c r="ORA94"/>
      <c r="ORB94"/>
      <c r="ORC94"/>
      <c r="ORD94"/>
      <c r="ORE94"/>
      <c r="ORF94"/>
      <c r="ORG94"/>
      <c r="ORH94"/>
      <c r="ORI94"/>
      <c r="ORJ94"/>
      <c r="ORK94"/>
      <c r="ORL94"/>
      <c r="ORM94"/>
      <c r="ORN94"/>
      <c r="ORO94"/>
      <c r="ORP94"/>
      <c r="ORQ94"/>
      <c r="ORR94"/>
      <c r="ORS94"/>
      <c r="ORT94"/>
      <c r="ORU94"/>
      <c r="ORV94"/>
      <c r="ORW94"/>
      <c r="ORX94"/>
      <c r="ORY94"/>
      <c r="ORZ94"/>
      <c r="OSA94"/>
      <c r="OSB94"/>
      <c r="OSC94"/>
      <c r="OSD94"/>
      <c r="OSE94"/>
      <c r="OSF94"/>
      <c r="OSG94"/>
      <c r="OSH94"/>
      <c r="OSI94"/>
      <c r="OSJ94"/>
      <c r="OSK94"/>
      <c r="OSL94"/>
      <c r="OSM94"/>
      <c r="OSN94"/>
      <c r="OSO94"/>
      <c r="OSP94"/>
      <c r="OSQ94"/>
      <c r="OSR94"/>
      <c r="OSS94"/>
      <c r="OST94"/>
      <c r="OSU94"/>
      <c r="OSV94"/>
      <c r="OSW94"/>
      <c r="OSX94"/>
      <c r="OSY94"/>
      <c r="OSZ94"/>
      <c r="OTA94"/>
      <c r="OTB94"/>
      <c r="OTC94"/>
      <c r="OTD94"/>
      <c r="OTE94"/>
      <c r="OTF94"/>
      <c r="OTG94"/>
      <c r="OTH94"/>
      <c r="OTI94"/>
      <c r="OTJ94"/>
      <c r="OTK94"/>
      <c r="OTL94"/>
      <c r="OTM94"/>
      <c r="OTN94"/>
      <c r="OTO94"/>
      <c r="OTP94"/>
      <c r="OTQ94"/>
      <c r="OTR94"/>
      <c r="OTS94"/>
      <c r="OTT94"/>
      <c r="OTU94"/>
      <c r="OTV94"/>
      <c r="OTW94"/>
      <c r="OTX94"/>
      <c r="OTY94"/>
      <c r="OTZ94"/>
      <c r="OUA94"/>
      <c r="OUB94"/>
      <c r="OUC94"/>
      <c r="OUD94"/>
      <c r="OUE94"/>
      <c r="OUF94"/>
      <c r="OUG94"/>
      <c r="OUH94"/>
      <c r="OUI94"/>
      <c r="OUJ94"/>
      <c r="OUK94"/>
      <c r="OUL94"/>
      <c r="OUM94"/>
      <c r="OUN94"/>
      <c r="OUO94"/>
      <c r="OUP94"/>
      <c r="OUQ94"/>
      <c r="OUR94"/>
      <c r="OUS94"/>
      <c r="OUT94"/>
      <c r="OUU94"/>
      <c r="OUV94"/>
      <c r="OUW94"/>
      <c r="OUX94"/>
      <c r="OUY94"/>
      <c r="OUZ94"/>
      <c r="OVA94"/>
      <c r="OVB94"/>
      <c r="OVC94"/>
      <c r="OVD94"/>
      <c r="OVE94"/>
      <c r="OVF94"/>
      <c r="OVG94"/>
      <c r="OVH94"/>
      <c r="OVI94"/>
      <c r="OVJ94"/>
      <c r="OVK94"/>
      <c r="OVL94"/>
      <c r="OVM94"/>
      <c r="OVN94"/>
      <c r="OVO94"/>
      <c r="OVP94"/>
      <c r="OVQ94"/>
      <c r="OVR94"/>
      <c r="OVS94"/>
      <c r="OVT94"/>
      <c r="OVU94"/>
      <c r="OVV94"/>
      <c r="OVW94"/>
      <c r="OVX94"/>
      <c r="OVY94"/>
      <c r="OVZ94"/>
      <c r="OWA94"/>
      <c r="OWB94"/>
      <c r="OWC94"/>
      <c r="OWD94"/>
      <c r="OWE94"/>
      <c r="OWF94"/>
      <c r="OWG94"/>
      <c r="OWH94"/>
      <c r="OWI94"/>
      <c r="OWJ94"/>
      <c r="OWK94"/>
      <c r="OWL94"/>
      <c r="OWM94"/>
      <c r="OWN94"/>
      <c r="OWO94"/>
      <c r="OWP94"/>
      <c r="OWQ94"/>
      <c r="OWR94"/>
      <c r="OWS94"/>
      <c r="OWT94"/>
      <c r="OWU94"/>
      <c r="OWV94"/>
      <c r="OWW94"/>
      <c r="OWX94"/>
      <c r="OWY94"/>
      <c r="OWZ94"/>
      <c r="OXA94"/>
      <c r="OXB94"/>
      <c r="OXC94"/>
      <c r="OXD94"/>
      <c r="OXE94"/>
      <c r="OXF94"/>
      <c r="OXG94"/>
      <c r="OXH94"/>
      <c r="OXI94"/>
      <c r="OXJ94"/>
      <c r="OXK94"/>
      <c r="OXL94"/>
      <c r="OXM94"/>
      <c r="OXN94"/>
      <c r="OXO94"/>
      <c r="OXP94"/>
      <c r="OXQ94"/>
      <c r="OXR94"/>
      <c r="OXS94"/>
      <c r="OXT94"/>
      <c r="OXU94"/>
      <c r="OXV94"/>
      <c r="OXW94"/>
      <c r="OXX94"/>
      <c r="OXY94"/>
      <c r="OXZ94"/>
      <c r="OYA94"/>
      <c r="OYB94"/>
      <c r="OYC94"/>
      <c r="OYD94"/>
      <c r="OYE94"/>
      <c r="OYF94"/>
      <c r="OYG94"/>
      <c r="OYH94"/>
      <c r="OYI94"/>
      <c r="OYJ94"/>
      <c r="OYK94"/>
      <c r="OYL94"/>
      <c r="OYM94"/>
      <c r="OYN94"/>
      <c r="OYO94"/>
      <c r="OYP94"/>
      <c r="OYQ94"/>
      <c r="OYR94"/>
      <c r="OYS94"/>
      <c r="OYT94"/>
      <c r="OYU94"/>
      <c r="OYV94"/>
      <c r="OYW94"/>
      <c r="OYX94"/>
      <c r="OYY94"/>
      <c r="OYZ94"/>
      <c r="OZA94"/>
      <c r="OZB94"/>
      <c r="OZC94"/>
      <c r="OZD94"/>
      <c r="OZE94"/>
      <c r="OZF94"/>
      <c r="OZG94"/>
      <c r="OZH94"/>
      <c r="OZI94"/>
      <c r="OZJ94"/>
      <c r="OZK94"/>
      <c r="OZL94"/>
      <c r="OZM94"/>
      <c r="OZN94"/>
      <c r="OZO94"/>
      <c r="OZP94"/>
      <c r="OZQ94"/>
      <c r="OZR94"/>
      <c r="OZS94"/>
      <c r="OZT94"/>
      <c r="OZU94"/>
      <c r="OZV94"/>
      <c r="OZW94"/>
      <c r="OZX94"/>
      <c r="OZY94"/>
      <c r="OZZ94"/>
      <c r="PAA94"/>
      <c r="PAB94"/>
      <c r="PAC94"/>
      <c r="PAD94"/>
      <c r="PAE94"/>
      <c r="PAF94"/>
      <c r="PAG94"/>
      <c r="PAH94"/>
      <c r="PAI94"/>
      <c r="PAJ94"/>
      <c r="PAK94"/>
      <c r="PAL94"/>
      <c r="PAM94"/>
      <c r="PAN94"/>
      <c r="PAO94"/>
      <c r="PAP94"/>
      <c r="PAQ94"/>
      <c r="PAR94"/>
      <c r="PAS94"/>
      <c r="PAT94"/>
      <c r="PAU94"/>
      <c r="PAV94"/>
      <c r="PAW94"/>
      <c r="PAX94"/>
      <c r="PAY94"/>
      <c r="PAZ94"/>
      <c r="PBA94"/>
      <c r="PBB94"/>
      <c r="PBC94"/>
      <c r="PBD94"/>
      <c r="PBE94"/>
      <c r="PBF94"/>
      <c r="PBG94"/>
      <c r="PBH94"/>
      <c r="PBI94"/>
      <c r="PBJ94"/>
      <c r="PBK94"/>
      <c r="PBL94"/>
      <c r="PBM94"/>
      <c r="PBN94"/>
      <c r="PBO94"/>
      <c r="PBP94"/>
      <c r="PBQ94"/>
      <c r="PBR94"/>
      <c r="PBS94"/>
      <c r="PBT94"/>
      <c r="PBU94"/>
      <c r="PBV94"/>
      <c r="PBW94"/>
      <c r="PBX94"/>
      <c r="PBY94"/>
      <c r="PBZ94"/>
      <c r="PCA94"/>
      <c r="PCB94"/>
      <c r="PCC94"/>
      <c r="PCD94"/>
      <c r="PCE94"/>
      <c r="PCF94"/>
      <c r="PCG94"/>
      <c r="PCH94"/>
      <c r="PCI94"/>
      <c r="PCJ94"/>
      <c r="PCK94"/>
      <c r="PCL94"/>
      <c r="PCM94"/>
      <c r="PCN94"/>
      <c r="PCO94"/>
      <c r="PCP94"/>
      <c r="PCQ94"/>
      <c r="PCR94"/>
      <c r="PCS94"/>
      <c r="PCT94"/>
      <c r="PCU94"/>
      <c r="PCV94"/>
      <c r="PCW94"/>
      <c r="PCX94"/>
      <c r="PCY94"/>
      <c r="PCZ94"/>
      <c r="PDA94"/>
      <c r="PDB94"/>
      <c r="PDC94"/>
      <c r="PDD94"/>
      <c r="PDE94"/>
      <c r="PDF94"/>
      <c r="PDG94"/>
      <c r="PDH94"/>
      <c r="PDI94"/>
      <c r="PDJ94"/>
      <c r="PDK94"/>
      <c r="PDL94"/>
      <c r="PDM94"/>
      <c r="PDN94"/>
      <c r="PDO94"/>
      <c r="PDP94"/>
      <c r="PDQ94"/>
      <c r="PDR94"/>
      <c r="PDS94"/>
      <c r="PDT94"/>
      <c r="PDU94"/>
      <c r="PDV94"/>
      <c r="PDW94"/>
      <c r="PDX94"/>
      <c r="PDY94"/>
      <c r="PDZ94"/>
      <c r="PEA94"/>
      <c r="PEB94"/>
      <c r="PEC94"/>
      <c r="PED94"/>
      <c r="PEE94"/>
      <c r="PEF94"/>
      <c r="PEG94"/>
      <c r="PEH94"/>
      <c r="PEI94"/>
      <c r="PEJ94"/>
      <c r="PEK94"/>
      <c r="PEL94"/>
      <c r="PEM94"/>
      <c r="PEN94"/>
      <c r="PEO94"/>
      <c r="PEP94"/>
      <c r="PEQ94"/>
      <c r="PER94"/>
      <c r="PES94"/>
      <c r="PET94"/>
      <c r="PEU94"/>
      <c r="PEV94"/>
      <c r="PEW94"/>
      <c r="PEX94"/>
      <c r="PEY94"/>
      <c r="PEZ94"/>
      <c r="PFA94"/>
      <c r="PFB94"/>
      <c r="PFC94"/>
      <c r="PFD94"/>
      <c r="PFE94"/>
      <c r="PFF94"/>
      <c r="PFG94"/>
      <c r="PFH94"/>
      <c r="PFI94"/>
      <c r="PFJ94"/>
      <c r="PFK94"/>
      <c r="PFL94"/>
      <c r="PFM94"/>
      <c r="PFN94"/>
      <c r="PFO94"/>
      <c r="PFP94"/>
      <c r="PFQ94"/>
      <c r="PFR94"/>
      <c r="PFS94"/>
      <c r="PFT94"/>
      <c r="PFU94"/>
      <c r="PFV94"/>
      <c r="PFW94"/>
      <c r="PFX94"/>
      <c r="PFY94"/>
      <c r="PFZ94"/>
      <c r="PGA94"/>
      <c r="PGB94"/>
      <c r="PGC94"/>
      <c r="PGD94"/>
      <c r="PGE94"/>
      <c r="PGF94"/>
      <c r="PGG94"/>
      <c r="PGH94"/>
      <c r="PGI94"/>
      <c r="PGJ94"/>
      <c r="PGK94"/>
      <c r="PGL94"/>
      <c r="PGM94"/>
      <c r="PGN94"/>
      <c r="PGO94"/>
      <c r="PGP94"/>
      <c r="PGQ94"/>
      <c r="PGR94"/>
      <c r="PGS94"/>
      <c r="PGT94"/>
      <c r="PGU94"/>
      <c r="PGV94"/>
      <c r="PGW94"/>
      <c r="PGX94"/>
      <c r="PGY94"/>
      <c r="PGZ94"/>
      <c r="PHA94"/>
      <c r="PHB94"/>
      <c r="PHC94"/>
      <c r="PHD94"/>
      <c r="PHE94"/>
      <c r="PHF94"/>
      <c r="PHG94"/>
      <c r="PHH94"/>
      <c r="PHI94"/>
      <c r="PHJ94"/>
      <c r="PHK94"/>
      <c r="PHL94"/>
      <c r="PHM94"/>
      <c r="PHN94"/>
      <c r="PHO94"/>
      <c r="PHP94"/>
      <c r="PHQ94"/>
      <c r="PHR94"/>
      <c r="PHS94"/>
      <c r="PHT94"/>
      <c r="PHU94"/>
      <c r="PHV94"/>
      <c r="PHW94"/>
      <c r="PHX94"/>
      <c r="PHY94"/>
      <c r="PHZ94"/>
      <c r="PIA94"/>
      <c r="PIB94"/>
      <c r="PIC94"/>
      <c r="PID94"/>
      <c r="PIE94"/>
      <c r="PIF94"/>
      <c r="PIG94"/>
      <c r="PIH94"/>
      <c r="PII94"/>
      <c r="PIJ94"/>
      <c r="PIK94"/>
      <c r="PIL94"/>
      <c r="PIM94"/>
      <c r="PIN94"/>
      <c r="PIO94"/>
      <c r="PIP94"/>
      <c r="PIQ94"/>
      <c r="PIR94"/>
      <c r="PIS94"/>
      <c r="PIT94"/>
      <c r="PIU94"/>
      <c r="PIV94"/>
      <c r="PIW94"/>
      <c r="PIX94"/>
      <c r="PIY94"/>
      <c r="PIZ94"/>
      <c r="PJA94"/>
      <c r="PJB94"/>
      <c r="PJC94"/>
      <c r="PJD94"/>
      <c r="PJE94"/>
      <c r="PJF94"/>
      <c r="PJG94"/>
      <c r="PJH94"/>
      <c r="PJI94"/>
      <c r="PJJ94"/>
      <c r="PJK94"/>
      <c r="PJL94"/>
      <c r="PJM94"/>
      <c r="PJN94"/>
      <c r="PJO94"/>
      <c r="PJP94"/>
      <c r="PJQ94"/>
      <c r="PJR94"/>
      <c r="PJS94"/>
      <c r="PJT94"/>
      <c r="PJU94"/>
      <c r="PJV94"/>
      <c r="PJW94"/>
      <c r="PJX94"/>
      <c r="PJY94"/>
      <c r="PJZ94"/>
      <c r="PKA94"/>
      <c r="PKB94"/>
      <c r="PKC94"/>
      <c r="PKD94"/>
      <c r="PKE94"/>
      <c r="PKF94"/>
      <c r="PKG94"/>
      <c r="PKH94"/>
      <c r="PKI94"/>
      <c r="PKJ94"/>
      <c r="PKK94"/>
      <c r="PKL94"/>
      <c r="PKM94"/>
      <c r="PKN94"/>
      <c r="PKO94"/>
      <c r="PKP94"/>
      <c r="PKQ94"/>
      <c r="PKR94"/>
      <c r="PKS94"/>
      <c r="PKT94"/>
      <c r="PKU94"/>
      <c r="PKV94"/>
      <c r="PKW94"/>
      <c r="PKX94"/>
      <c r="PKY94"/>
      <c r="PKZ94"/>
      <c r="PLA94"/>
      <c r="PLB94"/>
      <c r="PLC94"/>
      <c r="PLD94"/>
      <c r="PLE94"/>
      <c r="PLF94"/>
      <c r="PLG94"/>
      <c r="PLH94"/>
      <c r="PLI94"/>
      <c r="PLJ94"/>
      <c r="PLK94"/>
      <c r="PLL94"/>
      <c r="PLM94"/>
      <c r="PLN94"/>
      <c r="PLO94"/>
      <c r="PLP94"/>
      <c r="PLQ94"/>
      <c r="PLR94"/>
      <c r="PLS94"/>
      <c r="PLT94"/>
      <c r="PLU94"/>
      <c r="PLV94"/>
      <c r="PLW94"/>
      <c r="PLX94"/>
      <c r="PLY94"/>
      <c r="PLZ94"/>
      <c r="PMA94"/>
      <c r="PMB94"/>
      <c r="PMC94"/>
      <c r="PMD94"/>
      <c r="PME94"/>
      <c r="PMF94"/>
      <c r="PMG94"/>
      <c r="PMH94"/>
      <c r="PMI94"/>
      <c r="PMJ94"/>
      <c r="PMK94"/>
      <c r="PML94"/>
      <c r="PMM94"/>
      <c r="PMN94"/>
      <c r="PMO94"/>
      <c r="PMP94"/>
      <c r="PMQ94"/>
      <c r="PMR94"/>
      <c r="PMS94"/>
      <c r="PMT94"/>
      <c r="PMU94"/>
      <c r="PMV94"/>
      <c r="PMW94"/>
      <c r="PMX94"/>
      <c r="PMY94"/>
      <c r="PMZ94"/>
      <c r="PNA94"/>
      <c r="PNB94"/>
      <c r="PNC94"/>
      <c r="PND94"/>
      <c r="PNE94"/>
      <c r="PNF94"/>
      <c r="PNG94"/>
      <c r="PNH94"/>
      <c r="PNI94"/>
      <c r="PNJ94"/>
      <c r="PNK94"/>
      <c r="PNL94"/>
      <c r="PNM94"/>
      <c r="PNN94"/>
      <c r="PNO94"/>
      <c r="PNP94"/>
      <c r="PNQ94"/>
      <c r="PNR94"/>
      <c r="PNS94"/>
      <c r="PNT94"/>
      <c r="PNU94"/>
      <c r="PNV94"/>
      <c r="PNW94"/>
      <c r="PNX94"/>
      <c r="PNY94"/>
      <c r="PNZ94"/>
      <c r="POA94"/>
      <c r="POB94"/>
      <c r="POC94"/>
      <c r="POD94"/>
      <c r="POE94"/>
      <c r="POF94"/>
      <c r="POG94"/>
      <c r="POH94"/>
      <c r="POI94"/>
      <c r="POJ94"/>
      <c r="POK94"/>
      <c r="POL94"/>
      <c r="POM94"/>
      <c r="PON94"/>
      <c r="POO94"/>
      <c r="POP94"/>
      <c r="POQ94"/>
      <c r="POR94"/>
      <c r="POS94"/>
      <c r="POT94"/>
      <c r="POU94"/>
      <c r="POV94"/>
      <c r="POW94"/>
      <c r="POX94"/>
      <c r="POY94"/>
      <c r="POZ94"/>
      <c r="PPA94"/>
      <c r="PPB94"/>
      <c r="PPC94"/>
      <c r="PPD94"/>
      <c r="PPE94"/>
      <c r="PPF94"/>
      <c r="PPG94"/>
      <c r="PPH94"/>
      <c r="PPI94"/>
      <c r="PPJ94"/>
      <c r="PPK94"/>
      <c r="PPL94"/>
      <c r="PPM94"/>
      <c r="PPN94"/>
      <c r="PPO94"/>
      <c r="PPP94"/>
      <c r="PPQ94"/>
      <c r="PPR94"/>
      <c r="PPS94"/>
      <c r="PPT94"/>
      <c r="PPU94"/>
      <c r="PPV94"/>
      <c r="PPW94"/>
      <c r="PPX94"/>
      <c r="PPY94"/>
      <c r="PPZ94"/>
      <c r="PQA94"/>
      <c r="PQB94"/>
      <c r="PQC94"/>
      <c r="PQD94"/>
      <c r="PQE94"/>
      <c r="PQF94"/>
      <c r="PQG94"/>
      <c r="PQH94"/>
      <c r="PQI94"/>
      <c r="PQJ94"/>
      <c r="PQK94"/>
      <c r="PQL94"/>
      <c r="PQM94"/>
      <c r="PQN94"/>
      <c r="PQO94"/>
      <c r="PQP94"/>
      <c r="PQQ94"/>
      <c r="PQR94"/>
      <c r="PQS94"/>
      <c r="PQT94"/>
      <c r="PQU94"/>
      <c r="PQV94"/>
      <c r="PQW94"/>
      <c r="PQX94"/>
      <c r="PQY94"/>
      <c r="PQZ94"/>
      <c r="PRA94"/>
      <c r="PRB94"/>
      <c r="PRC94"/>
      <c r="PRD94"/>
      <c r="PRE94"/>
      <c r="PRF94"/>
      <c r="PRG94"/>
      <c r="PRH94"/>
      <c r="PRI94"/>
      <c r="PRJ94"/>
      <c r="PRK94"/>
      <c r="PRL94"/>
      <c r="PRM94"/>
      <c r="PRN94"/>
      <c r="PRO94"/>
      <c r="PRP94"/>
      <c r="PRQ94"/>
      <c r="PRR94"/>
      <c r="PRS94"/>
      <c r="PRT94"/>
      <c r="PRU94"/>
      <c r="PRV94"/>
      <c r="PRW94"/>
      <c r="PRX94"/>
      <c r="PRY94"/>
      <c r="PRZ94"/>
      <c r="PSA94"/>
      <c r="PSB94"/>
      <c r="PSC94"/>
      <c r="PSD94"/>
      <c r="PSE94"/>
      <c r="PSF94"/>
      <c r="PSG94"/>
      <c r="PSH94"/>
      <c r="PSI94"/>
      <c r="PSJ94"/>
      <c r="PSK94"/>
      <c r="PSL94"/>
      <c r="PSM94"/>
      <c r="PSN94"/>
      <c r="PSO94"/>
      <c r="PSP94"/>
      <c r="PSQ94"/>
      <c r="PSR94"/>
      <c r="PSS94"/>
      <c r="PST94"/>
      <c r="PSU94"/>
      <c r="PSV94"/>
      <c r="PSW94"/>
      <c r="PSX94"/>
      <c r="PSY94"/>
      <c r="PSZ94"/>
      <c r="PTA94"/>
      <c r="PTB94"/>
      <c r="PTC94"/>
      <c r="PTD94"/>
      <c r="PTE94"/>
      <c r="PTF94"/>
      <c r="PTG94"/>
      <c r="PTH94"/>
      <c r="PTI94"/>
      <c r="PTJ94"/>
      <c r="PTK94"/>
      <c r="PTL94"/>
      <c r="PTM94"/>
      <c r="PTN94"/>
      <c r="PTO94"/>
      <c r="PTP94"/>
      <c r="PTQ94"/>
      <c r="PTR94"/>
      <c r="PTS94"/>
      <c r="PTT94"/>
      <c r="PTU94"/>
      <c r="PTV94"/>
      <c r="PTW94"/>
      <c r="PTX94"/>
      <c r="PTY94"/>
      <c r="PTZ94"/>
      <c r="PUA94"/>
      <c r="PUB94"/>
      <c r="PUC94"/>
      <c r="PUD94"/>
      <c r="PUE94"/>
      <c r="PUF94"/>
      <c r="PUG94"/>
      <c r="PUH94"/>
      <c r="PUI94"/>
      <c r="PUJ94"/>
      <c r="PUK94"/>
      <c r="PUL94"/>
      <c r="PUM94"/>
      <c r="PUN94"/>
      <c r="PUO94"/>
      <c r="PUP94"/>
      <c r="PUQ94"/>
      <c r="PUR94"/>
      <c r="PUS94"/>
      <c r="PUT94"/>
      <c r="PUU94"/>
      <c r="PUV94"/>
      <c r="PUW94"/>
      <c r="PUX94"/>
      <c r="PUY94"/>
      <c r="PUZ94"/>
      <c r="PVA94"/>
      <c r="PVB94"/>
      <c r="PVC94"/>
      <c r="PVD94"/>
      <c r="PVE94"/>
      <c r="PVF94"/>
      <c r="PVG94"/>
      <c r="PVH94"/>
      <c r="PVI94"/>
      <c r="PVJ94"/>
      <c r="PVK94"/>
      <c r="PVL94"/>
      <c r="PVM94"/>
      <c r="PVN94"/>
      <c r="PVO94"/>
      <c r="PVP94"/>
      <c r="PVQ94"/>
      <c r="PVR94"/>
      <c r="PVS94"/>
      <c r="PVT94"/>
      <c r="PVU94"/>
      <c r="PVV94"/>
      <c r="PVW94"/>
      <c r="PVX94"/>
      <c r="PVY94"/>
      <c r="PVZ94"/>
      <c r="PWA94"/>
      <c r="PWB94"/>
      <c r="PWC94"/>
      <c r="PWD94"/>
      <c r="PWE94"/>
      <c r="PWF94"/>
      <c r="PWG94"/>
      <c r="PWH94"/>
      <c r="PWI94"/>
      <c r="PWJ94"/>
      <c r="PWK94"/>
      <c r="PWL94"/>
      <c r="PWM94"/>
      <c r="PWN94"/>
      <c r="PWO94"/>
      <c r="PWP94"/>
      <c r="PWQ94"/>
      <c r="PWR94"/>
      <c r="PWS94"/>
      <c r="PWT94"/>
      <c r="PWU94"/>
      <c r="PWV94"/>
      <c r="PWW94"/>
      <c r="PWX94"/>
      <c r="PWY94"/>
      <c r="PWZ94"/>
      <c r="PXA94"/>
      <c r="PXB94"/>
      <c r="PXC94"/>
      <c r="PXD94"/>
      <c r="PXE94"/>
      <c r="PXF94"/>
      <c r="PXG94"/>
      <c r="PXH94"/>
      <c r="PXI94"/>
      <c r="PXJ94"/>
      <c r="PXK94"/>
      <c r="PXL94"/>
      <c r="PXM94"/>
      <c r="PXN94"/>
      <c r="PXO94"/>
      <c r="PXP94"/>
      <c r="PXQ94"/>
      <c r="PXR94"/>
      <c r="PXS94"/>
      <c r="PXT94"/>
      <c r="PXU94"/>
      <c r="PXV94"/>
      <c r="PXW94"/>
      <c r="PXX94"/>
      <c r="PXY94"/>
      <c r="PXZ94"/>
      <c r="PYA94"/>
      <c r="PYB94"/>
      <c r="PYC94"/>
      <c r="PYD94"/>
      <c r="PYE94"/>
      <c r="PYF94"/>
      <c r="PYG94"/>
      <c r="PYH94"/>
      <c r="PYI94"/>
      <c r="PYJ94"/>
      <c r="PYK94"/>
      <c r="PYL94"/>
      <c r="PYM94"/>
      <c r="PYN94"/>
      <c r="PYO94"/>
      <c r="PYP94"/>
      <c r="PYQ94"/>
      <c r="PYR94"/>
      <c r="PYS94"/>
      <c r="PYT94"/>
      <c r="PYU94"/>
      <c r="PYV94"/>
      <c r="PYW94"/>
      <c r="PYX94"/>
      <c r="PYY94"/>
      <c r="PYZ94"/>
      <c r="PZA94"/>
      <c r="PZB94"/>
      <c r="PZC94"/>
      <c r="PZD94"/>
      <c r="PZE94"/>
      <c r="PZF94"/>
      <c r="PZG94"/>
      <c r="PZH94"/>
      <c r="PZI94"/>
      <c r="PZJ94"/>
      <c r="PZK94"/>
      <c r="PZL94"/>
      <c r="PZM94"/>
      <c r="PZN94"/>
      <c r="PZO94"/>
      <c r="PZP94"/>
      <c r="PZQ94"/>
      <c r="PZR94"/>
      <c r="PZS94"/>
      <c r="PZT94"/>
      <c r="PZU94"/>
      <c r="PZV94"/>
      <c r="PZW94"/>
      <c r="PZX94"/>
      <c r="PZY94"/>
      <c r="PZZ94"/>
      <c r="QAA94"/>
      <c r="QAB94"/>
      <c r="QAC94"/>
      <c r="QAD94"/>
      <c r="QAE94"/>
      <c r="QAF94"/>
      <c r="QAG94"/>
      <c r="QAH94"/>
      <c r="QAI94"/>
      <c r="QAJ94"/>
      <c r="QAK94"/>
      <c r="QAL94"/>
      <c r="QAM94"/>
      <c r="QAN94"/>
      <c r="QAO94"/>
      <c r="QAP94"/>
      <c r="QAQ94"/>
      <c r="QAR94"/>
      <c r="QAS94"/>
      <c r="QAT94"/>
      <c r="QAU94"/>
      <c r="QAV94"/>
      <c r="QAW94"/>
      <c r="QAX94"/>
      <c r="QAY94"/>
      <c r="QAZ94"/>
      <c r="QBA94"/>
      <c r="QBB94"/>
      <c r="QBC94"/>
      <c r="QBD94"/>
      <c r="QBE94"/>
      <c r="QBF94"/>
      <c r="QBG94"/>
      <c r="QBH94"/>
      <c r="QBI94"/>
      <c r="QBJ94"/>
      <c r="QBK94"/>
      <c r="QBL94"/>
      <c r="QBM94"/>
      <c r="QBN94"/>
      <c r="QBO94"/>
      <c r="QBP94"/>
      <c r="QBQ94"/>
      <c r="QBR94"/>
      <c r="QBS94"/>
      <c r="QBT94"/>
      <c r="QBU94"/>
      <c r="QBV94"/>
      <c r="QBW94"/>
      <c r="QBX94"/>
      <c r="QBY94"/>
      <c r="QBZ94"/>
      <c r="QCA94"/>
      <c r="QCB94"/>
      <c r="QCC94"/>
      <c r="QCD94"/>
      <c r="QCE94"/>
      <c r="QCF94"/>
      <c r="QCG94"/>
      <c r="QCH94"/>
      <c r="QCI94"/>
      <c r="QCJ94"/>
      <c r="QCK94"/>
      <c r="QCL94"/>
      <c r="QCM94"/>
      <c r="QCN94"/>
      <c r="QCO94"/>
      <c r="QCP94"/>
      <c r="QCQ94"/>
      <c r="QCR94"/>
      <c r="QCS94"/>
      <c r="QCT94"/>
      <c r="QCU94"/>
      <c r="QCV94"/>
      <c r="QCW94"/>
      <c r="QCX94"/>
      <c r="QCY94"/>
      <c r="QCZ94"/>
      <c r="QDA94"/>
      <c r="QDB94"/>
      <c r="QDC94"/>
      <c r="QDD94"/>
      <c r="QDE94"/>
      <c r="QDF94"/>
      <c r="QDG94"/>
      <c r="QDH94"/>
      <c r="QDI94"/>
      <c r="QDJ94"/>
      <c r="QDK94"/>
      <c r="QDL94"/>
      <c r="QDM94"/>
      <c r="QDN94"/>
      <c r="QDO94"/>
      <c r="QDP94"/>
      <c r="QDQ94"/>
      <c r="QDR94"/>
      <c r="QDS94"/>
      <c r="QDT94"/>
      <c r="QDU94"/>
      <c r="QDV94"/>
      <c r="QDW94"/>
      <c r="QDX94"/>
      <c r="QDY94"/>
      <c r="QDZ94"/>
      <c r="QEA94"/>
      <c r="QEB94"/>
      <c r="QEC94"/>
      <c r="QED94"/>
      <c r="QEE94"/>
      <c r="QEF94"/>
      <c r="QEG94"/>
      <c r="QEH94"/>
      <c r="QEI94"/>
      <c r="QEJ94"/>
      <c r="QEK94"/>
      <c r="QEL94"/>
      <c r="QEM94"/>
      <c r="QEN94"/>
      <c r="QEO94"/>
      <c r="QEP94"/>
      <c r="QEQ94"/>
      <c r="QER94"/>
      <c r="QES94"/>
      <c r="QET94"/>
      <c r="QEU94"/>
      <c r="QEV94"/>
      <c r="QEW94"/>
      <c r="QEX94"/>
      <c r="QEY94"/>
      <c r="QEZ94"/>
      <c r="QFA94"/>
      <c r="QFB94"/>
      <c r="QFC94"/>
      <c r="QFD94"/>
      <c r="QFE94"/>
      <c r="QFF94"/>
      <c r="QFG94"/>
      <c r="QFH94"/>
      <c r="QFI94"/>
      <c r="QFJ94"/>
      <c r="QFK94"/>
      <c r="QFL94"/>
      <c r="QFM94"/>
      <c r="QFN94"/>
      <c r="QFO94"/>
      <c r="QFP94"/>
      <c r="QFQ94"/>
      <c r="QFR94"/>
      <c r="QFS94"/>
      <c r="QFT94"/>
      <c r="QFU94"/>
      <c r="QFV94"/>
      <c r="QFW94"/>
      <c r="QFX94"/>
      <c r="QFY94"/>
      <c r="QFZ94"/>
      <c r="QGA94"/>
      <c r="QGB94"/>
      <c r="QGC94"/>
      <c r="QGD94"/>
      <c r="QGE94"/>
      <c r="QGF94"/>
      <c r="QGG94"/>
      <c r="QGH94"/>
      <c r="QGI94"/>
      <c r="QGJ94"/>
      <c r="QGK94"/>
      <c r="QGL94"/>
      <c r="QGM94"/>
      <c r="QGN94"/>
      <c r="QGO94"/>
      <c r="QGP94"/>
      <c r="QGQ94"/>
      <c r="QGR94"/>
      <c r="QGS94"/>
      <c r="QGT94"/>
      <c r="QGU94"/>
      <c r="QGV94"/>
      <c r="QGW94"/>
      <c r="QGX94"/>
      <c r="QGY94"/>
      <c r="QGZ94"/>
      <c r="QHA94"/>
      <c r="QHB94"/>
      <c r="QHC94"/>
      <c r="QHD94"/>
      <c r="QHE94"/>
      <c r="QHF94"/>
      <c r="QHG94"/>
      <c r="QHH94"/>
      <c r="QHI94"/>
      <c r="QHJ94"/>
      <c r="QHK94"/>
      <c r="QHL94"/>
      <c r="QHM94"/>
      <c r="QHN94"/>
      <c r="QHO94"/>
      <c r="QHP94"/>
      <c r="QHQ94"/>
      <c r="QHR94"/>
      <c r="QHS94"/>
      <c r="QHT94"/>
      <c r="QHU94"/>
      <c r="QHV94"/>
      <c r="QHW94"/>
      <c r="QHX94"/>
      <c r="QHY94"/>
      <c r="QHZ94"/>
      <c r="QIA94"/>
      <c r="QIB94"/>
      <c r="QIC94"/>
      <c r="QID94"/>
      <c r="QIE94"/>
      <c r="QIF94"/>
      <c r="QIG94"/>
      <c r="QIH94"/>
      <c r="QII94"/>
      <c r="QIJ94"/>
      <c r="QIK94"/>
      <c r="QIL94"/>
      <c r="QIM94"/>
      <c r="QIN94"/>
      <c r="QIO94"/>
      <c r="QIP94"/>
      <c r="QIQ94"/>
      <c r="QIR94"/>
      <c r="QIS94"/>
      <c r="QIT94"/>
      <c r="QIU94"/>
      <c r="QIV94"/>
      <c r="QIW94"/>
      <c r="QIX94"/>
      <c r="QIY94"/>
      <c r="QIZ94"/>
      <c r="QJA94"/>
      <c r="QJB94"/>
      <c r="QJC94"/>
      <c r="QJD94"/>
      <c r="QJE94"/>
      <c r="QJF94"/>
      <c r="QJG94"/>
      <c r="QJH94"/>
      <c r="QJI94"/>
      <c r="QJJ94"/>
      <c r="QJK94"/>
      <c r="QJL94"/>
      <c r="QJM94"/>
      <c r="QJN94"/>
      <c r="QJO94"/>
      <c r="QJP94"/>
      <c r="QJQ94"/>
      <c r="QJR94"/>
      <c r="QJS94"/>
      <c r="QJT94"/>
      <c r="QJU94"/>
      <c r="QJV94"/>
      <c r="QJW94"/>
      <c r="QJX94"/>
      <c r="QJY94"/>
      <c r="QJZ94"/>
      <c r="QKA94"/>
      <c r="QKB94"/>
      <c r="QKC94"/>
      <c r="QKD94"/>
      <c r="QKE94"/>
      <c r="QKF94"/>
      <c r="QKG94"/>
      <c r="QKH94"/>
      <c r="QKI94"/>
      <c r="QKJ94"/>
      <c r="QKK94"/>
      <c r="QKL94"/>
      <c r="QKM94"/>
      <c r="QKN94"/>
      <c r="QKO94"/>
      <c r="QKP94"/>
      <c r="QKQ94"/>
      <c r="QKR94"/>
      <c r="QKS94"/>
      <c r="QKT94"/>
      <c r="QKU94"/>
      <c r="QKV94"/>
      <c r="QKW94"/>
      <c r="QKX94"/>
      <c r="QKY94"/>
      <c r="QKZ94"/>
      <c r="QLA94"/>
      <c r="QLB94"/>
      <c r="QLC94"/>
      <c r="QLD94"/>
      <c r="QLE94"/>
      <c r="QLF94"/>
      <c r="QLG94"/>
      <c r="QLH94"/>
      <c r="QLI94"/>
      <c r="QLJ94"/>
      <c r="QLK94"/>
      <c r="QLL94"/>
      <c r="QLM94"/>
      <c r="QLN94"/>
      <c r="QLO94"/>
      <c r="QLP94"/>
      <c r="QLQ94"/>
      <c r="QLR94"/>
      <c r="QLS94"/>
      <c r="QLT94"/>
      <c r="QLU94"/>
      <c r="QLV94"/>
      <c r="QLW94"/>
      <c r="QLX94"/>
      <c r="QLY94"/>
      <c r="QLZ94"/>
      <c r="QMA94"/>
      <c r="QMB94"/>
      <c r="QMC94"/>
      <c r="QMD94"/>
      <c r="QME94"/>
      <c r="QMF94"/>
      <c r="QMG94"/>
      <c r="QMH94"/>
      <c r="QMI94"/>
      <c r="QMJ94"/>
      <c r="QMK94"/>
      <c r="QML94"/>
      <c r="QMM94"/>
      <c r="QMN94"/>
      <c r="QMO94"/>
      <c r="QMP94"/>
      <c r="QMQ94"/>
      <c r="QMR94"/>
      <c r="QMS94"/>
      <c r="QMT94"/>
      <c r="QMU94"/>
      <c r="QMV94"/>
      <c r="QMW94"/>
      <c r="QMX94"/>
      <c r="QMY94"/>
      <c r="QMZ94"/>
      <c r="QNA94"/>
      <c r="QNB94"/>
      <c r="QNC94"/>
      <c r="QND94"/>
      <c r="QNE94"/>
      <c r="QNF94"/>
      <c r="QNG94"/>
      <c r="QNH94"/>
      <c r="QNI94"/>
      <c r="QNJ94"/>
      <c r="QNK94"/>
      <c r="QNL94"/>
      <c r="QNM94"/>
      <c r="QNN94"/>
      <c r="QNO94"/>
      <c r="QNP94"/>
      <c r="QNQ94"/>
      <c r="QNR94"/>
      <c r="QNS94"/>
      <c r="QNT94"/>
      <c r="QNU94"/>
      <c r="QNV94"/>
      <c r="QNW94"/>
      <c r="QNX94"/>
      <c r="QNY94"/>
      <c r="QNZ94"/>
      <c r="QOA94"/>
      <c r="QOB94"/>
      <c r="QOC94"/>
      <c r="QOD94"/>
      <c r="QOE94"/>
      <c r="QOF94"/>
      <c r="QOG94"/>
      <c r="QOH94"/>
      <c r="QOI94"/>
      <c r="QOJ94"/>
      <c r="QOK94"/>
      <c r="QOL94"/>
      <c r="QOM94"/>
      <c r="QON94"/>
      <c r="QOO94"/>
      <c r="QOP94"/>
      <c r="QOQ94"/>
      <c r="QOR94"/>
      <c r="QOS94"/>
      <c r="QOT94"/>
      <c r="QOU94"/>
      <c r="QOV94"/>
      <c r="QOW94"/>
      <c r="QOX94"/>
      <c r="QOY94"/>
      <c r="QOZ94"/>
      <c r="QPA94"/>
      <c r="QPB94"/>
      <c r="QPC94"/>
      <c r="QPD94"/>
      <c r="QPE94"/>
      <c r="QPF94"/>
      <c r="QPG94"/>
      <c r="QPH94"/>
      <c r="QPI94"/>
      <c r="QPJ94"/>
      <c r="QPK94"/>
      <c r="QPL94"/>
      <c r="QPM94"/>
      <c r="QPN94"/>
      <c r="QPO94"/>
      <c r="QPP94"/>
      <c r="QPQ94"/>
      <c r="QPR94"/>
      <c r="QPS94"/>
      <c r="QPT94"/>
      <c r="QPU94"/>
      <c r="QPV94"/>
      <c r="QPW94"/>
      <c r="QPX94"/>
      <c r="QPY94"/>
      <c r="QPZ94"/>
      <c r="QQA94"/>
      <c r="QQB94"/>
      <c r="QQC94"/>
      <c r="QQD94"/>
      <c r="QQE94"/>
      <c r="QQF94"/>
      <c r="QQG94"/>
      <c r="QQH94"/>
      <c r="QQI94"/>
      <c r="QQJ94"/>
      <c r="QQK94"/>
      <c r="QQL94"/>
      <c r="QQM94"/>
      <c r="QQN94"/>
      <c r="QQO94"/>
      <c r="QQP94"/>
      <c r="QQQ94"/>
      <c r="QQR94"/>
      <c r="QQS94"/>
      <c r="QQT94"/>
      <c r="QQU94"/>
      <c r="QQV94"/>
      <c r="QQW94"/>
      <c r="QQX94"/>
      <c r="QQY94"/>
      <c r="QQZ94"/>
      <c r="QRA94"/>
      <c r="QRB94"/>
      <c r="QRC94"/>
      <c r="QRD94"/>
      <c r="QRE94"/>
      <c r="QRF94"/>
      <c r="QRG94"/>
      <c r="QRH94"/>
      <c r="QRI94"/>
      <c r="QRJ94"/>
      <c r="QRK94"/>
      <c r="QRL94"/>
      <c r="QRM94"/>
      <c r="QRN94"/>
      <c r="QRO94"/>
      <c r="QRP94"/>
      <c r="QRQ94"/>
      <c r="QRR94"/>
      <c r="QRS94"/>
      <c r="QRT94"/>
      <c r="QRU94"/>
      <c r="QRV94"/>
      <c r="QRW94"/>
      <c r="QRX94"/>
      <c r="QRY94"/>
      <c r="QRZ94"/>
      <c r="QSA94"/>
      <c r="QSB94"/>
      <c r="QSC94"/>
      <c r="QSD94"/>
      <c r="QSE94"/>
      <c r="QSF94"/>
      <c r="QSG94"/>
      <c r="QSH94"/>
      <c r="QSI94"/>
      <c r="QSJ94"/>
      <c r="QSK94"/>
      <c r="QSL94"/>
      <c r="QSM94"/>
      <c r="QSN94"/>
      <c r="QSO94"/>
      <c r="QSP94"/>
      <c r="QSQ94"/>
      <c r="QSR94"/>
      <c r="QSS94"/>
      <c r="QST94"/>
      <c r="QSU94"/>
      <c r="QSV94"/>
      <c r="QSW94"/>
      <c r="QSX94"/>
      <c r="QSY94"/>
      <c r="QSZ94"/>
      <c r="QTA94"/>
      <c r="QTB94"/>
      <c r="QTC94"/>
      <c r="QTD94"/>
      <c r="QTE94"/>
      <c r="QTF94"/>
      <c r="QTG94"/>
      <c r="QTH94"/>
      <c r="QTI94"/>
      <c r="QTJ94"/>
      <c r="QTK94"/>
      <c r="QTL94"/>
      <c r="QTM94"/>
      <c r="QTN94"/>
      <c r="QTO94"/>
      <c r="QTP94"/>
      <c r="QTQ94"/>
      <c r="QTR94"/>
      <c r="QTS94"/>
      <c r="QTT94"/>
      <c r="QTU94"/>
      <c r="QTV94"/>
      <c r="QTW94"/>
      <c r="QTX94"/>
      <c r="QTY94"/>
      <c r="QTZ94"/>
      <c r="QUA94"/>
      <c r="QUB94"/>
      <c r="QUC94"/>
      <c r="QUD94"/>
      <c r="QUE94"/>
      <c r="QUF94"/>
      <c r="QUG94"/>
      <c r="QUH94"/>
      <c r="QUI94"/>
      <c r="QUJ94"/>
      <c r="QUK94"/>
      <c r="QUL94"/>
      <c r="QUM94"/>
      <c r="QUN94"/>
      <c r="QUO94"/>
      <c r="QUP94"/>
      <c r="QUQ94"/>
      <c r="QUR94"/>
      <c r="QUS94"/>
      <c r="QUT94"/>
      <c r="QUU94"/>
      <c r="QUV94"/>
      <c r="QUW94"/>
      <c r="QUX94"/>
      <c r="QUY94"/>
      <c r="QUZ94"/>
      <c r="QVA94"/>
      <c r="QVB94"/>
      <c r="QVC94"/>
      <c r="QVD94"/>
      <c r="QVE94"/>
      <c r="QVF94"/>
      <c r="QVG94"/>
      <c r="QVH94"/>
      <c r="QVI94"/>
      <c r="QVJ94"/>
      <c r="QVK94"/>
      <c r="QVL94"/>
      <c r="QVM94"/>
      <c r="QVN94"/>
      <c r="QVO94"/>
      <c r="QVP94"/>
      <c r="QVQ94"/>
      <c r="QVR94"/>
      <c r="QVS94"/>
      <c r="QVT94"/>
      <c r="QVU94"/>
      <c r="QVV94"/>
      <c r="QVW94"/>
      <c r="QVX94"/>
      <c r="QVY94"/>
      <c r="QVZ94"/>
      <c r="QWA94"/>
      <c r="QWB94"/>
      <c r="QWC94"/>
      <c r="QWD94"/>
      <c r="QWE94"/>
      <c r="QWF94"/>
      <c r="QWG94"/>
      <c r="QWH94"/>
      <c r="QWI94"/>
      <c r="QWJ94"/>
      <c r="QWK94"/>
      <c r="QWL94"/>
      <c r="QWM94"/>
      <c r="QWN94"/>
      <c r="QWO94"/>
      <c r="QWP94"/>
      <c r="QWQ94"/>
      <c r="QWR94"/>
      <c r="QWS94"/>
      <c r="QWT94"/>
      <c r="QWU94"/>
      <c r="QWV94"/>
      <c r="QWW94"/>
      <c r="QWX94"/>
      <c r="QWY94"/>
      <c r="QWZ94"/>
      <c r="QXA94"/>
      <c r="QXB94"/>
      <c r="QXC94"/>
      <c r="QXD94"/>
      <c r="QXE94"/>
      <c r="QXF94"/>
      <c r="QXG94"/>
      <c r="QXH94"/>
      <c r="QXI94"/>
      <c r="QXJ94"/>
      <c r="QXK94"/>
      <c r="QXL94"/>
      <c r="QXM94"/>
      <c r="QXN94"/>
      <c r="QXO94"/>
      <c r="QXP94"/>
      <c r="QXQ94"/>
      <c r="QXR94"/>
      <c r="QXS94"/>
      <c r="QXT94"/>
      <c r="QXU94"/>
      <c r="QXV94"/>
      <c r="QXW94"/>
      <c r="QXX94"/>
      <c r="QXY94"/>
      <c r="QXZ94"/>
      <c r="QYA94"/>
      <c r="QYB94"/>
      <c r="QYC94"/>
      <c r="QYD94"/>
      <c r="QYE94"/>
      <c r="QYF94"/>
      <c r="QYG94"/>
      <c r="QYH94"/>
      <c r="QYI94"/>
      <c r="QYJ94"/>
      <c r="QYK94"/>
      <c r="QYL94"/>
      <c r="QYM94"/>
      <c r="QYN94"/>
      <c r="QYO94"/>
      <c r="QYP94"/>
      <c r="QYQ94"/>
      <c r="QYR94"/>
      <c r="QYS94"/>
      <c r="QYT94"/>
      <c r="QYU94"/>
      <c r="QYV94"/>
      <c r="QYW94"/>
      <c r="QYX94"/>
      <c r="QYY94"/>
      <c r="QYZ94"/>
      <c r="QZA94"/>
      <c r="QZB94"/>
      <c r="QZC94"/>
      <c r="QZD94"/>
      <c r="QZE94"/>
      <c r="QZF94"/>
      <c r="QZG94"/>
      <c r="QZH94"/>
      <c r="QZI94"/>
      <c r="QZJ94"/>
      <c r="QZK94"/>
      <c r="QZL94"/>
      <c r="QZM94"/>
      <c r="QZN94"/>
      <c r="QZO94"/>
      <c r="QZP94"/>
      <c r="QZQ94"/>
      <c r="QZR94"/>
      <c r="QZS94"/>
      <c r="QZT94"/>
      <c r="QZU94"/>
      <c r="QZV94"/>
      <c r="QZW94"/>
      <c r="QZX94"/>
      <c r="QZY94"/>
      <c r="QZZ94"/>
      <c r="RAA94"/>
      <c r="RAB94"/>
      <c r="RAC94"/>
      <c r="RAD94"/>
      <c r="RAE94"/>
      <c r="RAF94"/>
      <c r="RAG94"/>
      <c r="RAH94"/>
      <c r="RAI94"/>
      <c r="RAJ94"/>
      <c r="RAK94"/>
      <c r="RAL94"/>
      <c r="RAM94"/>
      <c r="RAN94"/>
      <c r="RAO94"/>
      <c r="RAP94"/>
      <c r="RAQ94"/>
      <c r="RAR94"/>
      <c r="RAS94"/>
      <c r="RAT94"/>
      <c r="RAU94"/>
      <c r="RAV94"/>
      <c r="RAW94"/>
      <c r="RAX94"/>
      <c r="RAY94"/>
      <c r="RAZ94"/>
      <c r="RBA94"/>
      <c r="RBB94"/>
      <c r="RBC94"/>
      <c r="RBD94"/>
      <c r="RBE94"/>
      <c r="RBF94"/>
      <c r="RBG94"/>
      <c r="RBH94"/>
      <c r="RBI94"/>
      <c r="RBJ94"/>
      <c r="RBK94"/>
      <c r="RBL94"/>
      <c r="RBM94"/>
      <c r="RBN94"/>
      <c r="RBO94"/>
      <c r="RBP94"/>
      <c r="RBQ94"/>
      <c r="RBR94"/>
      <c r="RBS94"/>
      <c r="RBT94"/>
      <c r="RBU94"/>
      <c r="RBV94"/>
      <c r="RBW94"/>
      <c r="RBX94"/>
      <c r="RBY94"/>
      <c r="RBZ94"/>
      <c r="RCA94"/>
      <c r="RCB94"/>
      <c r="RCC94"/>
      <c r="RCD94"/>
      <c r="RCE94"/>
      <c r="RCF94"/>
      <c r="RCG94"/>
      <c r="RCH94"/>
      <c r="RCI94"/>
      <c r="RCJ94"/>
      <c r="RCK94"/>
      <c r="RCL94"/>
      <c r="RCM94"/>
      <c r="RCN94"/>
      <c r="RCO94"/>
      <c r="RCP94"/>
      <c r="RCQ94"/>
      <c r="RCR94"/>
      <c r="RCS94"/>
      <c r="RCT94"/>
      <c r="RCU94"/>
      <c r="RCV94"/>
      <c r="RCW94"/>
      <c r="RCX94"/>
      <c r="RCY94"/>
      <c r="RCZ94"/>
      <c r="RDA94"/>
      <c r="RDB94"/>
      <c r="RDC94"/>
      <c r="RDD94"/>
      <c r="RDE94"/>
      <c r="RDF94"/>
      <c r="RDG94"/>
      <c r="RDH94"/>
      <c r="RDI94"/>
      <c r="RDJ94"/>
      <c r="RDK94"/>
      <c r="RDL94"/>
      <c r="RDM94"/>
      <c r="RDN94"/>
      <c r="RDO94"/>
      <c r="RDP94"/>
      <c r="RDQ94"/>
      <c r="RDR94"/>
      <c r="RDS94"/>
      <c r="RDT94"/>
      <c r="RDU94"/>
      <c r="RDV94"/>
      <c r="RDW94"/>
      <c r="RDX94"/>
      <c r="RDY94"/>
      <c r="RDZ94"/>
      <c r="REA94"/>
      <c r="REB94"/>
      <c r="REC94"/>
      <c r="RED94"/>
      <c r="REE94"/>
      <c r="REF94"/>
      <c r="REG94"/>
      <c r="REH94"/>
      <c r="REI94"/>
      <c r="REJ94"/>
      <c r="REK94"/>
      <c r="REL94"/>
      <c r="REM94"/>
      <c r="REN94"/>
      <c r="REO94"/>
      <c r="REP94"/>
      <c r="REQ94"/>
      <c r="RER94"/>
      <c r="RES94"/>
      <c r="RET94"/>
      <c r="REU94"/>
      <c r="REV94"/>
      <c r="REW94"/>
      <c r="REX94"/>
      <c r="REY94"/>
      <c r="REZ94"/>
      <c r="RFA94"/>
      <c r="RFB94"/>
      <c r="RFC94"/>
      <c r="RFD94"/>
      <c r="RFE94"/>
      <c r="RFF94"/>
      <c r="RFG94"/>
      <c r="RFH94"/>
      <c r="RFI94"/>
      <c r="RFJ94"/>
      <c r="RFK94"/>
      <c r="RFL94"/>
      <c r="RFM94"/>
      <c r="RFN94"/>
      <c r="RFO94"/>
      <c r="RFP94"/>
      <c r="RFQ94"/>
      <c r="RFR94"/>
      <c r="RFS94"/>
      <c r="RFT94"/>
      <c r="RFU94"/>
      <c r="RFV94"/>
      <c r="RFW94"/>
      <c r="RFX94"/>
      <c r="RFY94"/>
      <c r="RFZ94"/>
      <c r="RGA94"/>
      <c r="RGB94"/>
      <c r="RGC94"/>
      <c r="RGD94"/>
      <c r="RGE94"/>
      <c r="RGF94"/>
      <c r="RGG94"/>
      <c r="RGH94"/>
      <c r="RGI94"/>
      <c r="RGJ94"/>
      <c r="RGK94"/>
      <c r="RGL94"/>
      <c r="RGM94"/>
      <c r="RGN94"/>
      <c r="RGO94"/>
      <c r="RGP94"/>
      <c r="RGQ94"/>
      <c r="RGR94"/>
      <c r="RGS94"/>
      <c r="RGT94"/>
      <c r="RGU94"/>
      <c r="RGV94"/>
      <c r="RGW94"/>
      <c r="RGX94"/>
      <c r="RGY94"/>
      <c r="RGZ94"/>
      <c r="RHA94"/>
      <c r="RHB94"/>
      <c r="RHC94"/>
      <c r="RHD94"/>
      <c r="RHE94"/>
      <c r="RHF94"/>
      <c r="RHG94"/>
      <c r="RHH94"/>
      <c r="RHI94"/>
      <c r="RHJ94"/>
      <c r="RHK94"/>
      <c r="RHL94"/>
      <c r="RHM94"/>
      <c r="RHN94"/>
      <c r="RHO94"/>
      <c r="RHP94"/>
      <c r="RHQ94"/>
      <c r="RHR94"/>
      <c r="RHS94"/>
      <c r="RHT94"/>
      <c r="RHU94"/>
      <c r="RHV94"/>
      <c r="RHW94"/>
      <c r="RHX94"/>
      <c r="RHY94"/>
      <c r="RHZ94"/>
      <c r="RIA94"/>
      <c r="RIB94"/>
      <c r="RIC94"/>
      <c r="RID94"/>
      <c r="RIE94"/>
      <c r="RIF94"/>
      <c r="RIG94"/>
      <c r="RIH94"/>
      <c r="RII94"/>
      <c r="RIJ94"/>
      <c r="RIK94"/>
      <c r="RIL94"/>
      <c r="RIM94"/>
      <c r="RIN94"/>
      <c r="RIO94"/>
      <c r="RIP94"/>
      <c r="RIQ94"/>
      <c r="RIR94"/>
      <c r="RIS94"/>
      <c r="RIT94"/>
      <c r="RIU94"/>
      <c r="RIV94"/>
      <c r="RIW94"/>
      <c r="RIX94"/>
      <c r="RIY94"/>
      <c r="RIZ94"/>
      <c r="RJA94"/>
      <c r="RJB94"/>
      <c r="RJC94"/>
      <c r="RJD94"/>
      <c r="RJE94"/>
      <c r="RJF94"/>
      <c r="RJG94"/>
      <c r="RJH94"/>
      <c r="RJI94"/>
      <c r="RJJ94"/>
      <c r="RJK94"/>
      <c r="RJL94"/>
      <c r="RJM94"/>
      <c r="RJN94"/>
      <c r="RJO94"/>
      <c r="RJP94"/>
      <c r="RJQ94"/>
      <c r="RJR94"/>
      <c r="RJS94"/>
      <c r="RJT94"/>
      <c r="RJU94"/>
      <c r="RJV94"/>
      <c r="RJW94"/>
      <c r="RJX94"/>
      <c r="RJY94"/>
      <c r="RJZ94"/>
      <c r="RKA94"/>
      <c r="RKB94"/>
      <c r="RKC94"/>
      <c r="RKD94"/>
      <c r="RKE94"/>
      <c r="RKF94"/>
      <c r="RKG94"/>
      <c r="RKH94"/>
      <c r="RKI94"/>
      <c r="RKJ94"/>
      <c r="RKK94"/>
      <c r="RKL94"/>
      <c r="RKM94"/>
      <c r="RKN94"/>
      <c r="RKO94"/>
      <c r="RKP94"/>
      <c r="RKQ94"/>
      <c r="RKR94"/>
      <c r="RKS94"/>
      <c r="RKT94"/>
      <c r="RKU94"/>
      <c r="RKV94"/>
      <c r="RKW94"/>
      <c r="RKX94"/>
      <c r="RKY94"/>
      <c r="RKZ94"/>
      <c r="RLA94"/>
      <c r="RLB94"/>
      <c r="RLC94"/>
      <c r="RLD94"/>
      <c r="RLE94"/>
      <c r="RLF94"/>
      <c r="RLG94"/>
      <c r="RLH94"/>
      <c r="RLI94"/>
      <c r="RLJ94"/>
      <c r="RLK94"/>
      <c r="RLL94"/>
      <c r="RLM94"/>
      <c r="RLN94"/>
      <c r="RLO94"/>
      <c r="RLP94"/>
      <c r="RLQ94"/>
      <c r="RLR94"/>
      <c r="RLS94"/>
      <c r="RLT94"/>
      <c r="RLU94"/>
      <c r="RLV94"/>
      <c r="RLW94"/>
      <c r="RLX94"/>
      <c r="RLY94"/>
      <c r="RLZ94"/>
      <c r="RMA94"/>
      <c r="RMB94"/>
      <c r="RMC94"/>
      <c r="RMD94"/>
      <c r="RME94"/>
      <c r="RMF94"/>
      <c r="RMG94"/>
      <c r="RMH94"/>
      <c r="RMI94"/>
      <c r="RMJ94"/>
      <c r="RMK94"/>
      <c r="RML94"/>
      <c r="RMM94"/>
      <c r="RMN94"/>
      <c r="RMO94"/>
      <c r="RMP94"/>
      <c r="RMQ94"/>
      <c r="RMR94"/>
      <c r="RMS94"/>
      <c r="RMT94"/>
      <c r="RMU94"/>
      <c r="RMV94"/>
      <c r="RMW94"/>
      <c r="RMX94"/>
      <c r="RMY94"/>
      <c r="RMZ94"/>
      <c r="RNA94"/>
      <c r="RNB94"/>
      <c r="RNC94"/>
      <c r="RND94"/>
      <c r="RNE94"/>
      <c r="RNF94"/>
      <c r="RNG94"/>
      <c r="RNH94"/>
      <c r="RNI94"/>
      <c r="RNJ94"/>
      <c r="RNK94"/>
      <c r="RNL94"/>
      <c r="RNM94"/>
      <c r="RNN94"/>
      <c r="RNO94"/>
      <c r="RNP94"/>
      <c r="RNQ94"/>
      <c r="RNR94"/>
      <c r="RNS94"/>
      <c r="RNT94"/>
      <c r="RNU94"/>
      <c r="RNV94"/>
      <c r="RNW94"/>
      <c r="RNX94"/>
      <c r="RNY94"/>
      <c r="RNZ94"/>
      <c r="ROA94"/>
      <c r="ROB94"/>
      <c r="ROC94"/>
      <c r="ROD94"/>
      <c r="ROE94"/>
      <c r="ROF94"/>
      <c r="ROG94"/>
      <c r="ROH94"/>
      <c r="ROI94"/>
      <c r="ROJ94"/>
      <c r="ROK94"/>
      <c r="ROL94"/>
      <c r="ROM94"/>
      <c r="RON94"/>
      <c r="ROO94"/>
      <c r="ROP94"/>
      <c r="ROQ94"/>
      <c r="ROR94"/>
      <c r="ROS94"/>
      <c r="ROT94"/>
      <c r="ROU94"/>
      <c r="ROV94"/>
      <c r="ROW94"/>
      <c r="ROX94"/>
      <c r="ROY94"/>
      <c r="ROZ94"/>
      <c r="RPA94"/>
      <c r="RPB94"/>
      <c r="RPC94"/>
      <c r="RPD94"/>
      <c r="RPE94"/>
      <c r="RPF94"/>
      <c r="RPG94"/>
      <c r="RPH94"/>
      <c r="RPI94"/>
      <c r="RPJ94"/>
      <c r="RPK94"/>
      <c r="RPL94"/>
      <c r="RPM94"/>
      <c r="RPN94"/>
      <c r="RPO94"/>
      <c r="RPP94"/>
      <c r="RPQ94"/>
      <c r="RPR94"/>
      <c r="RPS94"/>
      <c r="RPT94"/>
      <c r="RPU94"/>
      <c r="RPV94"/>
      <c r="RPW94"/>
      <c r="RPX94"/>
      <c r="RPY94"/>
      <c r="RPZ94"/>
      <c r="RQA94"/>
      <c r="RQB94"/>
      <c r="RQC94"/>
      <c r="RQD94"/>
      <c r="RQE94"/>
      <c r="RQF94"/>
      <c r="RQG94"/>
      <c r="RQH94"/>
      <c r="RQI94"/>
      <c r="RQJ94"/>
      <c r="RQK94"/>
      <c r="RQL94"/>
      <c r="RQM94"/>
      <c r="RQN94"/>
      <c r="RQO94"/>
      <c r="RQP94"/>
      <c r="RQQ94"/>
      <c r="RQR94"/>
      <c r="RQS94"/>
      <c r="RQT94"/>
      <c r="RQU94"/>
      <c r="RQV94"/>
      <c r="RQW94"/>
      <c r="RQX94"/>
      <c r="RQY94"/>
      <c r="RQZ94"/>
      <c r="RRA94"/>
      <c r="RRB94"/>
      <c r="RRC94"/>
      <c r="RRD94"/>
      <c r="RRE94"/>
      <c r="RRF94"/>
      <c r="RRG94"/>
      <c r="RRH94"/>
      <c r="RRI94"/>
      <c r="RRJ94"/>
      <c r="RRK94"/>
      <c r="RRL94"/>
      <c r="RRM94"/>
      <c r="RRN94"/>
      <c r="RRO94"/>
      <c r="RRP94"/>
      <c r="RRQ94"/>
      <c r="RRR94"/>
      <c r="RRS94"/>
      <c r="RRT94"/>
      <c r="RRU94"/>
      <c r="RRV94"/>
      <c r="RRW94"/>
      <c r="RRX94"/>
      <c r="RRY94"/>
      <c r="RRZ94"/>
      <c r="RSA94"/>
      <c r="RSB94"/>
      <c r="RSC94"/>
      <c r="RSD94"/>
      <c r="RSE94"/>
      <c r="RSF94"/>
      <c r="RSG94"/>
      <c r="RSH94"/>
      <c r="RSI94"/>
      <c r="RSJ94"/>
      <c r="RSK94"/>
      <c r="RSL94"/>
      <c r="RSM94"/>
      <c r="RSN94"/>
      <c r="RSO94"/>
      <c r="RSP94"/>
      <c r="RSQ94"/>
      <c r="RSR94"/>
      <c r="RSS94"/>
      <c r="RST94"/>
      <c r="RSU94"/>
      <c r="RSV94"/>
      <c r="RSW94"/>
      <c r="RSX94"/>
      <c r="RSY94"/>
      <c r="RSZ94"/>
      <c r="RTA94"/>
      <c r="RTB94"/>
      <c r="RTC94"/>
      <c r="RTD94"/>
      <c r="RTE94"/>
      <c r="RTF94"/>
      <c r="RTG94"/>
      <c r="RTH94"/>
      <c r="RTI94"/>
      <c r="RTJ94"/>
      <c r="RTK94"/>
      <c r="RTL94"/>
      <c r="RTM94"/>
      <c r="RTN94"/>
      <c r="RTO94"/>
      <c r="RTP94"/>
      <c r="RTQ94"/>
      <c r="RTR94"/>
      <c r="RTS94"/>
      <c r="RTT94"/>
      <c r="RTU94"/>
      <c r="RTV94"/>
      <c r="RTW94"/>
      <c r="RTX94"/>
      <c r="RTY94"/>
      <c r="RTZ94"/>
      <c r="RUA94"/>
      <c r="RUB94"/>
      <c r="RUC94"/>
      <c r="RUD94"/>
      <c r="RUE94"/>
      <c r="RUF94"/>
      <c r="RUG94"/>
      <c r="RUH94"/>
      <c r="RUI94"/>
      <c r="RUJ94"/>
      <c r="RUK94"/>
      <c r="RUL94"/>
      <c r="RUM94"/>
      <c r="RUN94"/>
      <c r="RUO94"/>
      <c r="RUP94"/>
      <c r="RUQ94"/>
      <c r="RUR94"/>
      <c r="RUS94"/>
      <c r="RUT94"/>
      <c r="RUU94"/>
      <c r="RUV94"/>
      <c r="RUW94"/>
      <c r="RUX94"/>
      <c r="RUY94"/>
      <c r="RUZ94"/>
      <c r="RVA94"/>
      <c r="RVB94"/>
      <c r="RVC94"/>
      <c r="RVD94"/>
      <c r="RVE94"/>
      <c r="RVF94"/>
      <c r="RVG94"/>
      <c r="RVH94"/>
      <c r="RVI94"/>
      <c r="RVJ94"/>
      <c r="RVK94"/>
      <c r="RVL94"/>
      <c r="RVM94"/>
      <c r="RVN94"/>
      <c r="RVO94"/>
      <c r="RVP94"/>
      <c r="RVQ94"/>
      <c r="RVR94"/>
      <c r="RVS94"/>
      <c r="RVT94"/>
      <c r="RVU94"/>
      <c r="RVV94"/>
      <c r="RVW94"/>
      <c r="RVX94"/>
      <c r="RVY94"/>
      <c r="RVZ94"/>
      <c r="RWA94"/>
      <c r="RWB94"/>
      <c r="RWC94"/>
      <c r="RWD94"/>
      <c r="RWE94"/>
      <c r="RWF94"/>
      <c r="RWG94"/>
      <c r="RWH94"/>
      <c r="RWI94"/>
      <c r="RWJ94"/>
      <c r="RWK94"/>
      <c r="RWL94"/>
      <c r="RWM94"/>
      <c r="RWN94"/>
      <c r="RWO94"/>
      <c r="RWP94"/>
      <c r="RWQ94"/>
      <c r="RWR94"/>
      <c r="RWS94"/>
      <c r="RWT94"/>
      <c r="RWU94"/>
      <c r="RWV94"/>
      <c r="RWW94"/>
      <c r="RWX94"/>
      <c r="RWY94"/>
      <c r="RWZ94"/>
      <c r="RXA94"/>
      <c r="RXB94"/>
      <c r="RXC94"/>
      <c r="RXD94"/>
      <c r="RXE94"/>
      <c r="RXF94"/>
      <c r="RXG94"/>
      <c r="RXH94"/>
      <c r="RXI94"/>
      <c r="RXJ94"/>
      <c r="RXK94"/>
      <c r="RXL94"/>
      <c r="RXM94"/>
      <c r="RXN94"/>
      <c r="RXO94"/>
      <c r="RXP94"/>
      <c r="RXQ94"/>
      <c r="RXR94"/>
      <c r="RXS94"/>
      <c r="RXT94"/>
      <c r="RXU94"/>
      <c r="RXV94"/>
      <c r="RXW94"/>
      <c r="RXX94"/>
      <c r="RXY94"/>
      <c r="RXZ94"/>
      <c r="RYA94"/>
      <c r="RYB94"/>
      <c r="RYC94"/>
      <c r="RYD94"/>
      <c r="RYE94"/>
      <c r="RYF94"/>
      <c r="RYG94"/>
      <c r="RYH94"/>
      <c r="RYI94"/>
      <c r="RYJ94"/>
      <c r="RYK94"/>
      <c r="RYL94"/>
      <c r="RYM94"/>
      <c r="RYN94"/>
      <c r="RYO94"/>
      <c r="RYP94"/>
      <c r="RYQ94"/>
      <c r="RYR94"/>
      <c r="RYS94"/>
      <c r="RYT94"/>
      <c r="RYU94"/>
      <c r="RYV94"/>
      <c r="RYW94"/>
      <c r="RYX94"/>
      <c r="RYY94"/>
      <c r="RYZ94"/>
      <c r="RZA94"/>
      <c r="RZB94"/>
      <c r="RZC94"/>
      <c r="RZD94"/>
      <c r="RZE94"/>
      <c r="RZF94"/>
      <c r="RZG94"/>
      <c r="RZH94"/>
      <c r="RZI94"/>
      <c r="RZJ94"/>
      <c r="RZK94"/>
      <c r="RZL94"/>
      <c r="RZM94"/>
      <c r="RZN94"/>
      <c r="RZO94"/>
      <c r="RZP94"/>
      <c r="RZQ94"/>
      <c r="RZR94"/>
      <c r="RZS94"/>
      <c r="RZT94"/>
      <c r="RZU94"/>
      <c r="RZV94"/>
      <c r="RZW94"/>
      <c r="RZX94"/>
      <c r="RZY94"/>
      <c r="RZZ94"/>
      <c r="SAA94"/>
      <c r="SAB94"/>
      <c r="SAC94"/>
      <c r="SAD94"/>
      <c r="SAE94"/>
      <c r="SAF94"/>
      <c r="SAG94"/>
      <c r="SAH94"/>
      <c r="SAI94"/>
      <c r="SAJ94"/>
      <c r="SAK94"/>
      <c r="SAL94"/>
      <c r="SAM94"/>
      <c r="SAN94"/>
      <c r="SAO94"/>
      <c r="SAP94"/>
      <c r="SAQ94"/>
      <c r="SAR94"/>
      <c r="SAS94"/>
      <c r="SAT94"/>
      <c r="SAU94"/>
      <c r="SAV94"/>
      <c r="SAW94"/>
      <c r="SAX94"/>
      <c r="SAY94"/>
      <c r="SAZ94"/>
      <c r="SBA94"/>
      <c r="SBB94"/>
      <c r="SBC94"/>
      <c r="SBD94"/>
      <c r="SBE94"/>
      <c r="SBF94"/>
      <c r="SBG94"/>
      <c r="SBH94"/>
      <c r="SBI94"/>
      <c r="SBJ94"/>
      <c r="SBK94"/>
      <c r="SBL94"/>
      <c r="SBM94"/>
      <c r="SBN94"/>
      <c r="SBO94"/>
      <c r="SBP94"/>
      <c r="SBQ94"/>
      <c r="SBR94"/>
      <c r="SBS94"/>
      <c r="SBT94"/>
      <c r="SBU94"/>
      <c r="SBV94"/>
      <c r="SBW94"/>
      <c r="SBX94"/>
      <c r="SBY94"/>
      <c r="SBZ94"/>
      <c r="SCA94"/>
      <c r="SCB94"/>
      <c r="SCC94"/>
      <c r="SCD94"/>
      <c r="SCE94"/>
      <c r="SCF94"/>
      <c r="SCG94"/>
      <c r="SCH94"/>
      <c r="SCI94"/>
      <c r="SCJ94"/>
      <c r="SCK94"/>
      <c r="SCL94"/>
      <c r="SCM94"/>
      <c r="SCN94"/>
      <c r="SCO94"/>
      <c r="SCP94"/>
      <c r="SCQ94"/>
      <c r="SCR94"/>
      <c r="SCS94"/>
      <c r="SCT94"/>
      <c r="SCU94"/>
      <c r="SCV94"/>
      <c r="SCW94"/>
      <c r="SCX94"/>
      <c r="SCY94"/>
      <c r="SCZ94"/>
      <c r="SDA94"/>
      <c r="SDB94"/>
      <c r="SDC94"/>
      <c r="SDD94"/>
      <c r="SDE94"/>
      <c r="SDF94"/>
      <c r="SDG94"/>
      <c r="SDH94"/>
      <c r="SDI94"/>
      <c r="SDJ94"/>
      <c r="SDK94"/>
      <c r="SDL94"/>
      <c r="SDM94"/>
      <c r="SDN94"/>
      <c r="SDO94"/>
      <c r="SDP94"/>
      <c r="SDQ94"/>
      <c r="SDR94"/>
      <c r="SDS94"/>
      <c r="SDT94"/>
      <c r="SDU94"/>
      <c r="SDV94"/>
      <c r="SDW94"/>
      <c r="SDX94"/>
      <c r="SDY94"/>
      <c r="SDZ94"/>
      <c r="SEA94"/>
      <c r="SEB94"/>
      <c r="SEC94"/>
      <c r="SED94"/>
      <c r="SEE94"/>
      <c r="SEF94"/>
      <c r="SEG94"/>
      <c r="SEH94"/>
      <c r="SEI94"/>
      <c r="SEJ94"/>
      <c r="SEK94"/>
      <c r="SEL94"/>
      <c r="SEM94"/>
      <c r="SEN94"/>
      <c r="SEO94"/>
      <c r="SEP94"/>
      <c r="SEQ94"/>
      <c r="SER94"/>
      <c r="SES94"/>
      <c r="SET94"/>
      <c r="SEU94"/>
      <c r="SEV94"/>
      <c r="SEW94"/>
      <c r="SEX94"/>
      <c r="SEY94"/>
      <c r="SEZ94"/>
      <c r="SFA94"/>
      <c r="SFB94"/>
      <c r="SFC94"/>
      <c r="SFD94"/>
      <c r="SFE94"/>
      <c r="SFF94"/>
      <c r="SFG94"/>
      <c r="SFH94"/>
      <c r="SFI94"/>
      <c r="SFJ94"/>
      <c r="SFK94"/>
      <c r="SFL94"/>
      <c r="SFM94"/>
      <c r="SFN94"/>
      <c r="SFO94"/>
      <c r="SFP94"/>
      <c r="SFQ94"/>
      <c r="SFR94"/>
      <c r="SFS94"/>
      <c r="SFT94"/>
      <c r="SFU94"/>
      <c r="SFV94"/>
      <c r="SFW94"/>
      <c r="SFX94"/>
      <c r="SFY94"/>
      <c r="SFZ94"/>
      <c r="SGA94"/>
      <c r="SGB94"/>
      <c r="SGC94"/>
      <c r="SGD94"/>
      <c r="SGE94"/>
      <c r="SGF94"/>
      <c r="SGG94"/>
      <c r="SGH94"/>
      <c r="SGI94"/>
      <c r="SGJ94"/>
      <c r="SGK94"/>
      <c r="SGL94"/>
      <c r="SGM94"/>
      <c r="SGN94"/>
      <c r="SGO94"/>
      <c r="SGP94"/>
      <c r="SGQ94"/>
      <c r="SGR94"/>
      <c r="SGS94"/>
      <c r="SGT94"/>
      <c r="SGU94"/>
      <c r="SGV94"/>
      <c r="SGW94"/>
      <c r="SGX94"/>
      <c r="SGY94"/>
      <c r="SGZ94"/>
      <c r="SHA94"/>
      <c r="SHB94"/>
      <c r="SHC94"/>
      <c r="SHD94"/>
      <c r="SHE94"/>
      <c r="SHF94"/>
      <c r="SHG94"/>
      <c r="SHH94"/>
      <c r="SHI94"/>
      <c r="SHJ94"/>
      <c r="SHK94"/>
      <c r="SHL94"/>
      <c r="SHM94"/>
      <c r="SHN94"/>
      <c r="SHO94"/>
      <c r="SHP94"/>
      <c r="SHQ94"/>
      <c r="SHR94"/>
      <c r="SHS94"/>
      <c r="SHT94"/>
      <c r="SHU94"/>
      <c r="SHV94"/>
      <c r="SHW94"/>
      <c r="SHX94"/>
      <c r="SHY94"/>
      <c r="SHZ94"/>
      <c r="SIA94"/>
      <c r="SIB94"/>
      <c r="SIC94"/>
      <c r="SID94"/>
      <c r="SIE94"/>
      <c r="SIF94"/>
      <c r="SIG94"/>
      <c r="SIH94"/>
      <c r="SII94"/>
      <c r="SIJ94"/>
      <c r="SIK94"/>
      <c r="SIL94"/>
      <c r="SIM94"/>
      <c r="SIN94"/>
      <c r="SIO94"/>
      <c r="SIP94"/>
      <c r="SIQ94"/>
      <c r="SIR94"/>
      <c r="SIS94"/>
      <c r="SIT94"/>
      <c r="SIU94"/>
      <c r="SIV94"/>
      <c r="SIW94"/>
      <c r="SIX94"/>
      <c r="SIY94"/>
      <c r="SIZ94"/>
      <c r="SJA94"/>
      <c r="SJB94"/>
      <c r="SJC94"/>
      <c r="SJD94"/>
      <c r="SJE94"/>
      <c r="SJF94"/>
      <c r="SJG94"/>
      <c r="SJH94"/>
      <c r="SJI94"/>
      <c r="SJJ94"/>
      <c r="SJK94"/>
      <c r="SJL94"/>
      <c r="SJM94"/>
      <c r="SJN94"/>
      <c r="SJO94"/>
      <c r="SJP94"/>
      <c r="SJQ94"/>
      <c r="SJR94"/>
      <c r="SJS94"/>
      <c r="SJT94"/>
      <c r="SJU94"/>
      <c r="SJV94"/>
      <c r="SJW94"/>
      <c r="SJX94"/>
      <c r="SJY94"/>
      <c r="SJZ94"/>
      <c r="SKA94"/>
      <c r="SKB94"/>
      <c r="SKC94"/>
      <c r="SKD94"/>
      <c r="SKE94"/>
      <c r="SKF94"/>
      <c r="SKG94"/>
      <c r="SKH94"/>
      <c r="SKI94"/>
      <c r="SKJ94"/>
      <c r="SKK94"/>
      <c r="SKL94"/>
      <c r="SKM94"/>
      <c r="SKN94"/>
      <c r="SKO94"/>
      <c r="SKP94"/>
      <c r="SKQ94"/>
      <c r="SKR94"/>
      <c r="SKS94"/>
      <c r="SKT94"/>
      <c r="SKU94"/>
      <c r="SKV94"/>
      <c r="SKW94"/>
      <c r="SKX94"/>
      <c r="SKY94"/>
      <c r="SKZ94"/>
      <c r="SLA94"/>
      <c r="SLB94"/>
      <c r="SLC94"/>
      <c r="SLD94"/>
      <c r="SLE94"/>
      <c r="SLF94"/>
      <c r="SLG94"/>
      <c r="SLH94"/>
      <c r="SLI94"/>
      <c r="SLJ94"/>
      <c r="SLK94"/>
      <c r="SLL94"/>
      <c r="SLM94"/>
      <c r="SLN94"/>
      <c r="SLO94"/>
      <c r="SLP94"/>
      <c r="SLQ94"/>
      <c r="SLR94"/>
      <c r="SLS94"/>
      <c r="SLT94"/>
      <c r="SLU94"/>
      <c r="SLV94"/>
      <c r="SLW94"/>
      <c r="SLX94"/>
      <c r="SLY94"/>
      <c r="SLZ94"/>
      <c r="SMA94"/>
      <c r="SMB94"/>
      <c r="SMC94"/>
      <c r="SMD94"/>
      <c r="SME94"/>
      <c r="SMF94"/>
      <c r="SMG94"/>
      <c r="SMH94"/>
      <c r="SMI94"/>
      <c r="SMJ94"/>
      <c r="SMK94"/>
      <c r="SML94"/>
      <c r="SMM94"/>
      <c r="SMN94"/>
      <c r="SMO94"/>
      <c r="SMP94"/>
      <c r="SMQ94"/>
      <c r="SMR94"/>
      <c r="SMS94"/>
      <c r="SMT94"/>
      <c r="SMU94"/>
      <c r="SMV94"/>
      <c r="SMW94"/>
      <c r="SMX94"/>
      <c r="SMY94"/>
      <c r="SMZ94"/>
      <c r="SNA94"/>
      <c r="SNB94"/>
      <c r="SNC94"/>
      <c r="SND94"/>
      <c r="SNE94"/>
      <c r="SNF94"/>
      <c r="SNG94"/>
      <c r="SNH94"/>
      <c r="SNI94"/>
      <c r="SNJ94"/>
      <c r="SNK94"/>
      <c r="SNL94"/>
      <c r="SNM94"/>
      <c r="SNN94"/>
      <c r="SNO94"/>
      <c r="SNP94"/>
      <c r="SNQ94"/>
      <c r="SNR94"/>
      <c r="SNS94"/>
      <c r="SNT94"/>
      <c r="SNU94"/>
      <c r="SNV94"/>
      <c r="SNW94"/>
      <c r="SNX94"/>
      <c r="SNY94"/>
      <c r="SNZ94"/>
      <c r="SOA94"/>
      <c r="SOB94"/>
      <c r="SOC94"/>
      <c r="SOD94"/>
      <c r="SOE94"/>
      <c r="SOF94"/>
      <c r="SOG94"/>
      <c r="SOH94"/>
      <c r="SOI94"/>
      <c r="SOJ94"/>
      <c r="SOK94"/>
      <c r="SOL94"/>
      <c r="SOM94"/>
      <c r="SON94"/>
      <c r="SOO94"/>
      <c r="SOP94"/>
      <c r="SOQ94"/>
      <c r="SOR94"/>
      <c r="SOS94"/>
      <c r="SOT94"/>
      <c r="SOU94"/>
      <c r="SOV94"/>
      <c r="SOW94"/>
      <c r="SOX94"/>
      <c r="SOY94"/>
      <c r="SOZ94"/>
      <c r="SPA94"/>
      <c r="SPB94"/>
      <c r="SPC94"/>
      <c r="SPD94"/>
      <c r="SPE94"/>
      <c r="SPF94"/>
      <c r="SPG94"/>
      <c r="SPH94"/>
      <c r="SPI94"/>
      <c r="SPJ94"/>
      <c r="SPK94"/>
      <c r="SPL94"/>
      <c r="SPM94"/>
      <c r="SPN94"/>
      <c r="SPO94"/>
      <c r="SPP94"/>
      <c r="SPQ94"/>
      <c r="SPR94"/>
      <c r="SPS94"/>
      <c r="SPT94"/>
      <c r="SPU94"/>
      <c r="SPV94"/>
      <c r="SPW94"/>
      <c r="SPX94"/>
      <c r="SPY94"/>
      <c r="SPZ94"/>
      <c r="SQA94"/>
      <c r="SQB94"/>
      <c r="SQC94"/>
      <c r="SQD94"/>
      <c r="SQE94"/>
      <c r="SQF94"/>
      <c r="SQG94"/>
      <c r="SQH94"/>
      <c r="SQI94"/>
      <c r="SQJ94"/>
      <c r="SQK94"/>
      <c r="SQL94"/>
      <c r="SQM94"/>
      <c r="SQN94"/>
      <c r="SQO94"/>
      <c r="SQP94"/>
      <c r="SQQ94"/>
      <c r="SQR94"/>
      <c r="SQS94"/>
      <c r="SQT94"/>
      <c r="SQU94"/>
      <c r="SQV94"/>
      <c r="SQW94"/>
      <c r="SQX94"/>
      <c r="SQY94"/>
      <c r="SQZ94"/>
      <c r="SRA94"/>
      <c r="SRB94"/>
      <c r="SRC94"/>
      <c r="SRD94"/>
      <c r="SRE94"/>
      <c r="SRF94"/>
      <c r="SRG94"/>
      <c r="SRH94"/>
      <c r="SRI94"/>
      <c r="SRJ94"/>
      <c r="SRK94"/>
      <c r="SRL94"/>
      <c r="SRM94"/>
      <c r="SRN94"/>
      <c r="SRO94"/>
      <c r="SRP94"/>
      <c r="SRQ94"/>
      <c r="SRR94"/>
      <c r="SRS94"/>
      <c r="SRT94"/>
      <c r="SRU94"/>
      <c r="SRV94"/>
      <c r="SRW94"/>
      <c r="SRX94"/>
      <c r="SRY94"/>
      <c r="SRZ94"/>
      <c r="SSA94"/>
      <c r="SSB94"/>
      <c r="SSC94"/>
      <c r="SSD94"/>
      <c r="SSE94"/>
      <c r="SSF94"/>
      <c r="SSG94"/>
      <c r="SSH94"/>
      <c r="SSI94"/>
      <c r="SSJ94"/>
      <c r="SSK94"/>
      <c r="SSL94"/>
      <c r="SSM94"/>
      <c r="SSN94"/>
      <c r="SSO94"/>
      <c r="SSP94"/>
      <c r="SSQ94"/>
      <c r="SSR94"/>
      <c r="SSS94"/>
      <c r="SST94"/>
      <c r="SSU94"/>
      <c r="SSV94"/>
      <c r="SSW94"/>
      <c r="SSX94"/>
      <c r="SSY94"/>
      <c r="SSZ94"/>
      <c r="STA94"/>
      <c r="STB94"/>
      <c r="STC94"/>
      <c r="STD94"/>
      <c r="STE94"/>
      <c r="STF94"/>
      <c r="STG94"/>
      <c r="STH94"/>
      <c r="STI94"/>
      <c r="STJ94"/>
      <c r="STK94"/>
      <c r="STL94"/>
      <c r="STM94"/>
      <c r="STN94"/>
      <c r="STO94"/>
      <c r="STP94"/>
      <c r="STQ94"/>
      <c r="STR94"/>
      <c r="STS94"/>
      <c r="STT94"/>
      <c r="STU94"/>
      <c r="STV94"/>
      <c r="STW94"/>
      <c r="STX94"/>
      <c r="STY94"/>
      <c r="STZ94"/>
      <c r="SUA94"/>
      <c r="SUB94"/>
      <c r="SUC94"/>
      <c r="SUD94"/>
      <c r="SUE94"/>
      <c r="SUF94"/>
      <c r="SUG94"/>
      <c r="SUH94"/>
      <c r="SUI94"/>
      <c r="SUJ94"/>
      <c r="SUK94"/>
      <c r="SUL94"/>
      <c r="SUM94"/>
      <c r="SUN94"/>
      <c r="SUO94"/>
      <c r="SUP94"/>
      <c r="SUQ94"/>
      <c r="SUR94"/>
      <c r="SUS94"/>
      <c r="SUT94"/>
      <c r="SUU94"/>
      <c r="SUV94"/>
      <c r="SUW94"/>
      <c r="SUX94"/>
      <c r="SUY94"/>
      <c r="SUZ94"/>
      <c r="SVA94"/>
      <c r="SVB94"/>
      <c r="SVC94"/>
      <c r="SVD94"/>
      <c r="SVE94"/>
      <c r="SVF94"/>
      <c r="SVG94"/>
      <c r="SVH94"/>
      <c r="SVI94"/>
      <c r="SVJ94"/>
      <c r="SVK94"/>
      <c r="SVL94"/>
      <c r="SVM94"/>
      <c r="SVN94"/>
      <c r="SVO94"/>
      <c r="SVP94"/>
      <c r="SVQ94"/>
      <c r="SVR94"/>
      <c r="SVS94"/>
      <c r="SVT94"/>
      <c r="SVU94"/>
      <c r="SVV94"/>
      <c r="SVW94"/>
      <c r="SVX94"/>
      <c r="SVY94"/>
      <c r="SVZ94"/>
      <c r="SWA94"/>
      <c r="SWB94"/>
      <c r="SWC94"/>
      <c r="SWD94"/>
      <c r="SWE94"/>
      <c r="SWF94"/>
      <c r="SWG94"/>
      <c r="SWH94"/>
      <c r="SWI94"/>
      <c r="SWJ94"/>
      <c r="SWK94"/>
      <c r="SWL94"/>
      <c r="SWM94"/>
      <c r="SWN94"/>
      <c r="SWO94"/>
      <c r="SWP94"/>
      <c r="SWQ94"/>
      <c r="SWR94"/>
      <c r="SWS94"/>
      <c r="SWT94"/>
      <c r="SWU94"/>
      <c r="SWV94"/>
      <c r="SWW94"/>
      <c r="SWX94"/>
      <c r="SWY94"/>
      <c r="SWZ94"/>
      <c r="SXA94"/>
      <c r="SXB94"/>
      <c r="SXC94"/>
      <c r="SXD94"/>
      <c r="SXE94"/>
      <c r="SXF94"/>
      <c r="SXG94"/>
      <c r="SXH94"/>
      <c r="SXI94"/>
      <c r="SXJ94"/>
      <c r="SXK94"/>
      <c r="SXL94"/>
      <c r="SXM94"/>
      <c r="SXN94"/>
      <c r="SXO94"/>
      <c r="SXP94"/>
      <c r="SXQ94"/>
      <c r="SXR94"/>
      <c r="SXS94"/>
      <c r="SXT94"/>
      <c r="SXU94"/>
      <c r="SXV94"/>
      <c r="SXW94"/>
      <c r="SXX94"/>
      <c r="SXY94"/>
      <c r="SXZ94"/>
      <c r="SYA94"/>
      <c r="SYB94"/>
      <c r="SYC94"/>
      <c r="SYD94"/>
      <c r="SYE94"/>
      <c r="SYF94"/>
      <c r="SYG94"/>
      <c r="SYH94"/>
      <c r="SYI94"/>
      <c r="SYJ94"/>
      <c r="SYK94"/>
      <c r="SYL94"/>
      <c r="SYM94"/>
      <c r="SYN94"/>
      <c r="SYO94"/>
      <c r="SYP94"/>
      <c r="SYQ94"/>
      <c r="SYR94"/>
      <c r="SYS94"/>
      <c r="SYT94"/>
      <c r="SYU94"/>
      <c r="SYV94"/>
      <c r="SYW94"/>
      <c r="SYX94"/>
      <c r="SYY94"/>
      <c r="SYZ94"/>
      <c r="SZA94"/>
      <c r="SZB94"/>
      <c r="SZC94"/>
      <c r="SZD94"/>
      <c r="SZE94"/>
      <c r="SZF94"/>
      <c r="SZG94"/>
      <c r="SZH94"/>
      <c r="SZI94"/>
      <c r="SZJ94"/>
      <c r="SZK94"/>
      <c r="SZL94"/>
      <c r="SZM94"/>
      <c r="SZN94"/>
      <c r="SZO94"/>
      <c r="SZP94"/>
      <c r="SZQ94"/>
      <c r="SZR94"/>
      <c r="SZS94"/>
      <c r="SZT94"/>
      <c r="SZU94"/>
      <c r="SZV94"/>
      <c r="SZW94"/>
      <c r="SZX94"/>
      <c r="SZY94"/>
      <c r="SZZ94"/>
      <c r="TAA94"/>
      <c r="TAB94"/>
      <c r="TAC94"/>
      <c r="TAD94"/>
      <c r="TAE94"/>
      <c r="TAF94"/>
      <c r="TAG94"/>
      <c r="TAH94"/>
      <c r="TAI94"/>
      <c r="TAJ94"/>
      <c r="TAK94"/>
      <c r="TAL94"/>
      <c r="TAM94"/>
      <c r="TAN94"/>
      <c r="TAO94"/>
      <c r="TAP94"/>
      <c r="TAQ94"/>
      <c r="TAR94"/>
      <c r="TAS94"/>
      <c r="TAT94"/>
      <c r="TAU94"/>
      <c r="TAV94"/>
      <c r="TAW94"/>
      <c r="TAX94"/>
      <c r="TAY94"/>
      <c r="TAZ94"/>
      <c r="TBA94"/>
      <c r="TBB94"/>
      <c r="TBC94"/>
      <c r="TBD94"/>
      <c r="TBE94"/>
      <c r="TBF94"/>
      <c r="TBG94"/>
      <c r="TBH94"/>
      <c r="TBI94"/>
      <c r="TBJ94"/>
      <c r="TBK94"/>
      <c r="TBL94"/>
      <c r="TBM94"/>
      <c r="TBN94"/>
      <c r="TBO94"/>
      <c r="TBP94"/>
      <c r="TBQ94"/>
      <c r="TBR94"/>
      <c r="TBS94"/>
      <c r="TBT94"/>
      <c r="TBU94"/>
      <c r="TBV94"/>
      <c r="TBW94"/>
      <c r="TBX94"/>
      <c r="TBY94"/>
      <c r="TBZ94"/>
      <c r="TCA94"/>
      <c r="TCB94"/>
      <c r="TCC94"/>
      <c r="TCD94"/>
      <c r="TCE94"/>
      <c r="TCF94"/>
      <c r="TCG94"/>
      <c r="TCH94"/>
      <c r="TCI94"/>
      <c r="TCJ94"/>
      <c r="TCK94"/>
      <c r="TCL94"/>
      <c r="TCM94"/>
      <c r="TCN94"/>
      <c r="TCO94"/>
      <c r="TCP94"/>
      <c r="TCQ94"/>
      <c r="TCR94"/>
      <c r="TCS94"/>
      <c r="TCT94"/>
      <c r="TCU94"/>
      <c r="TCV94"/>
      <c r="TCW94"/>
      <c r="TCX94"/>
      <c r="TCY94"/>
      <c r="TCZ94"/>
      <c r="TDA94"/>
      <c r="TDB94"/>
      <c r="TDC94"/>
      <c r="TDD94"/>
      <c r="TDE94"/>
      <c r="TDF94"/>
      <c r="TDG94"/>
      <c r="TDH94"/>
      <c r="TDI94"/>
      <c r="TDJ94"/>
      <c r="TDK94"/>
      <c r="TDL94"/>
      <c r="TDM94"/>
      <c r="TDN94"/>
      <c r="TDO94"/>
      <c r="TDP94"/>
      <c r="TDQ94"/>
      <c r="TDR94"/>
      <c r="TDS94"/>
      <c r="TDT94"/>
      <c r="TDU94"/>
      <c r="TDV94"/>
      <c r="TDW94"/>
      <c r="TDX94"/>
      <c r="TDY94"/>
      <c r="TDZ94"/>
      <c r="TEA94"/>
      <c r="TEB94"/>
      <c r="TEC94"/>
      <c r="TED94"/>
      <c r="TEE94"/>
      <c r="TEF94"/>
      <c r="TEG94"/>
      <c r="TEH94"/>
      <c r="TEI94"/>
      <c r="TEJ94"/>
      <c r="TEK94"/>
      <c r="TEL94"/>
      <c r="TEM94"/>
      <c r="TEN94"/>
      <c r="TEO94"/>
      <c r="TEP94"/>
      <c r="TEQ94"/>
      <c r="TER94"/>
      <c r="TES94"/>
      <c r="TET94"/>
      <c r="TEU94"/>
      <c r="TEV94"/>
      <c r="TEW94"/>
      <c r="TEX94"/>
      <c r="TEY94"/>
      <c r="TEZ94"/>
      <c r="TFA94"/>
      <c r="TFB94"/>
      <c r="TFC94"/>
      <c r="TFD94"/>
      <c r="TFE94"/>
      <c r="TFF94"/>
      <c r="TFG94"/>
      <c r="TFH94"/>
      <c r="TFI94"/>
      <c r="TFJ94"/>
      <c r="TFK94"/>
      <c r="TFL94"/>
      <c r="TFM94"/>
      <c r="TFN94"/>
      <c r="TFO94"/>
      <c r="TFP94"/>
      <c r="TFQ94"/>
      <c r="TFR94"/>
      <c r="TFS94"/>
      <c r="TFT94"/>
      <c r="TFU94"/>
      <c r="TFV94"/>
      <c r="TFW94"/>
      <c r="TFX94"/>
      <c r="TFY94"/>
      <c r="TFZ94"/>
      <c r="TGA94"/>
      <c r="TGB94"/>
      <c r="TGC94"/>
      <c r="TGD94"/>
      <c r="TGE94"/>
      <c r="TGF94"/>
      <c r="TGG94"/>
      <c r="TGH94"/>
      <c r="TGI94"/>
      <c r="TGJ94"/>
      <c r="TGK94"/>
      <c r="TGL94"/>
      <c r="TGM94"/>
      <c r="TGN94"/>
      <c r="TGO94"/>
      <c r="TGP94"/>
      <c r="TGQ94"/>
      <c r="TGR94"/>
      <c r="TGS94"/>
      <c r="TGT94"/>
      <c r="TGU94"/>
      <c r="TGV94"/>
      <c r="TGW94"/>
      <c r="TGX94"/>
      <c r="TGY94"/>
      <c r="TGZ94"/>
      <c r="THA94"/>
      <c r="THB94"/>
      <c r="THC94"/>
      <c r="THD94"/>
      <c r="THE94"/>
      <c r="THF94"/>
      <c r="THG94"/>
      <c r="THH94"/>
      <c r="THI94"/>
      <c r="THJ94"/>
      <c r="THK94"/>
      <c r="THL94"/>
      <c r="THM94"/>
      <c r="THN94"/>
      <c r="THO94"/>
      <c r="THP94"/>
      <c r="THQ94"/>
      <c r="THR94"/>
      <c r="THS94"/>
      <c r="THT94"/>
      <c r="THU94"/>
      <c r="THV94"/>
      <c r="THW94"/>
      <c r="THX94"/>
      <c r="THY94"/>
      <c r="THZ94"/>
      <c r="TIA94"/>
      <c r="TIB94"/>
      <c r="TIC94"/>
      <c r="TID94"/>
      <c r="TIE94"/>
      <c r="TIF94"/>
      <c r="TIG94"/>
      <c r="TIH94"/>
      <c r="TII94"/>
      <c r="TIJ94"/>
      <c r="TIK94"/>
      <c r="TIL94"/>
      <c r="TIM94"/>
      <c r="TIN94"/>
      <c r="TIO94"/>
      <c r="TIP94"/>
      <c r="TIQ94"/>
      <c r="TIR94"/>
      <c r="TIS94"/>
      <c r="TIT94"/>
      <c r="TIU94"/>
      <c r="TIV94"/>
      <c r="TIW94"/>
      <c r="TIX94"/>
      <c r="TIY94"/>
      <c r="TIZ94"/>
      <c r="TJA94"/>
      <c r="TJB94"/>
      <c r="TJC94"/>
      <c r="TJD94"/>
      <c r="TJE94"/>
      <c r="TJF94"/>
      <c r="TJG94"/>
      <c r="TJH94"/>
      <c r="TJI94"/>
      <c r="TJJ94"/>
      <c r="TJK94"/>
      <c r="TJL94"/>
      <c r="TJM94"/>
      <c r="TJN94"/>
      <c r="TJO94"/>
      <c r="TJP94"/>
      <c r="TJQ94"/>
      <c r="TJR94"/>
      <c r="TJS94"/>
      <c r="TJT94"/>
      <c r="TJU94"/>
      <c r="TJV94"/>
      <c r="TJW94"/>
      <c r="TJX94"/>
      <c r="TJY94"/>
      <c r="TJZ94"/>
      <c r="TKA94"/>
      <c r="TKB94"/>
      <c r="TKC94"/>
      <c r="TKD94"/>
      <c r="TKE94"/>
      <c r="TKF94"/>
      <c r="TKG94"/>
      <c r="TKH94"/>
      <c r="TKI94"/>
      <c r="TKJ94"/>
      <c r="TKK94"/>
      <c r="TKL94"/>
      <c r="TKM94"/>
      <c r="TKN94"/>
      <c r="TKO94"/>
      <c r="TKP94"/>
      <c r="TKQ94"/>
      <c r="TKR94"/>
      <c r="TKS94"/>
      <c r="TKT94"/>
      <c r="TKU94"/>
      <c r="TKV94"/>
      <c r="TKW94"/>
      <c r="TKX94"/>
      <c r="TKY94"/>
      <c r="TKZ94"/>
      <c r="TLA94"/>
      <c r="TLB94"/>
      <c r="TLC94"/>
      <c r="TLD94"/>
      <c r="TLE94"/>
      <c r="TLF94"/>
      <c r="TLG94"/>
      <c r="TLH94"/>
      <c r="TLI94"/>
      <c r="TLJ94"/>
      <c r="TLK94"/>
      <c r="TLL94"/>
      <c r="TLM94"/>
      <c r="TLN94"/>
      <c r="TLO94"/>
      <c r="TLP94"/>
      <c r="TLQ94"/>
      <c r="TLR94"/>
      <c r="TLS94"/>
      <c r="TLT94"/>
      <c r="TLU94"/>
      <c r="TLV94"/>
      <c r="TLW94"/>
      <c r="TLX94"/>
      <c r="TLY94"/>
      <c r="TLZ94"/>
      <c r="TMA94"/>
      <c r="TMB94"/>
      <c r="TMC94"/>
      <c r="TMD94"/>
      <c r="TME94"/>
      <c r="TMF94"/>
      <c r="TMG94"/>
      <c r="TMH94"/>
      <c r="TMI94"/>
      <c r="TMJ94"/>
      <c r="TMK94"/>
      <c r="TML94"/>
      <c r="TMM94"/>
      <c r="TMN94"/>
      <c r="TMO94"/>
      <c r="TMP94"/>
      <c r="TMQ94"/>
      <c r="TMR94"/>
      <c r="TMS94"/>
      <c r="TMT94"/>
      <c r="TMU94"/>
      <c r="TMV94"/>
      <c r="TMW94"/>
      <c r="TMX94"/>
      <c r="TMY94"/>
      <c r="TMZ94"/>
      <c r="TNA94"/>
      <c r="TNB94"/>
      <c r="TNC94"/>
      <c r="TND94"/>
      <c r="TNE94"/>
      <c r="TNF94"/>
      <c r="TNG94"/>
      <c r="TNH94"/>
      <c r="TNI94"/>
      <c r="TNJ94"/>
      <c r="TNK94"/>
      <c r="TNL94"/>
      <c r="TNM94"/>
      <c r="TNN94"/>
      <c r="TNO94"/>
      <c r="TNP94"/>
      <c r="TNQ94"/>
      <c r="TNR94"/>
      <c r="TNS94"/>
      <c r="TNT94"/>
      <c r="TNU94"/>
      <c r="TNV94"/>
      <c r="TNW94"/>
      <c r="TNX94"/>
      <c r="TNY94"/>
      <c r="TNZ94"/>
      <c r="TOA94"/>
      <c r="TOB94"/>
      <c r="TOC94"/>
      <c r="TOD94"/>
      <c r="TOE94"/>
      <c r="TOF94"/>
      <c r="TOG94"/>
      <c r="TOH94"/>
      <c r="TOI94"/>
      <c r="TOJ94"/>
      <c r="TOK94"/>
      <c r="TOL94"/>
      <c r="TOM94"/>
      <c r="TON94"/>
      <c r="TOO94"/>
      <c r="TOP94"/>
      <c r="TOQ94"/>
      <c r="TOR94"/>
      <c r="TOS94"/>
      <c r="TOT94"/>
      <c r="TOU94"/>
      <c r="TOV94"/>
      <c r="TOW94"/>
      <c r="TOX94"/>
      <c r="TOY94"/>
      <c r="TOZ94"/>
      <c r="TPA94"/>
      <c r="TPB94"/>
      <c r="TPC94"/>
      <c r="TPD94"/>
      <c r="TPE94"/>
      <c r="TPF94"/>
      <c r="TPG94"/>
      <c r="TPH94"/>
      <c r="TPI94"/>
      <c r="TPJ94"/>
      <c r="TPK94"/>
      <c r="TPL94"/>
      <c r="TPM94"/>
      <c r="TPN94"/>
      <c r="TPO94"/>
      <c r="TPP94"/>
      <c r="TPQ94"/>
      <c r="TPR94"/>
      <c r="TPS94"/>
      <c r="TPT94"/>
      <c r="TPU94"/>
      <c r="TPV94"/>
      <c r="TPW94"/>
      <c r="TPX94"/>
      <c r="TPY94"/>
      <c r="TPZ94"/>
      <c r="TQA94"/>
      <c r="TQB94"/>
      <c r="TQC94"/>
      <c r="TQD94"/>
      <c r="TQE94"/>
      <c r="TQF94"/>
      <c r="TQG94"/>
      <c r="TQH94"/>
      <c r="TQI94"/>
      <c r="TQJ94"/>
      <c r="TQK94"/>
      <c r="TQL94"/>
      <c r="TQM94"/>
      <c r="TQN94"/>
      <c r="TQO94"/>
      <c r="TQP94"/>
      <c r="TQQ94"/>
      <c r="TQR94"/>
      <c r="TQS94"/>
      <c r="TQT94"/>
      <c r="TQU94"/>
      <c r="TQV94"/>
      <c r="TQW94"/>
      <c r="TQX94"/>
      <c r="TQY94"/>
      <c r="TQZ94"/>
      <c r="TRA94"/>
      <c r="TRB94"/>
      <c r="TRC94"/>
      <c r="TRD94"/>
      <c r="TRE94"/>
      <c r="TRF94"/>
      <c r="TRG94"/>
      <c r="TRH94"/>
      <c r="TRI94"/>
      <c r="TRJ94"/>
      <c r="TRK94"/>
      <c r="TRL94"/>
      <c r="TRM94"/>
      <c r="TRN94"/>
      <c r="TRO94"/>
      <c r="TRP94"/>
      <c r="TRQ94"/>
      <c r="TRR94"/>
      <c r="TRS94"/>
      <c r="TRT94"/>
      <c r="TRU94"/>
      <c r="TRV94"/>
      <c r="TRW94"/>
      <c r="TRX94"/>
      <c r="TRY94"/>
      <c r="TRZ94"/>
      <c r="TSA94"/>
      <c r="TSB94"/>
      <c r="TSC94"/>
      <c r="TSD94"/>
      <c r="TSE94"/>
      <c r="TSF94"/>
      <c r="TSG94"/>
      <c r="TSH94"/>
      <c r="TSI94"/>
      <c r="TSJ94"/>
      <c r="TSK94"/>
      <c r="TSL94"/>
      <c r="TSM94"/>
      <c r="TSN94"/>
      <c r="TSO94"/>
      <c r="TSP94"/>
      <c r="TSQ94"/>
      <c r="TSR94"/>
      <c r="TSS94"/>
      <c r="TST94"/>
      <c r="TSU94"/>
      <c r="TSV94"/>
      <c r="TSW94"/>
      <c r="TSX94"/>
      <c r="TSY94"/>
      <c r="TSZ94"/>
      <c r="TTA94"/>
      <c r="TTB94"/>
      <c r="TTC94"/>
      <c r="TTD94"/>
      <c r="TTE94"/>
      <c r="TTF94"/>
      <c r="TTG94"/>
      <c r="TTH94"/>
      <c r="TTI94"/>
      <c r="TTJ94"/>
      <c r="TTK94"/>
      <c r="TTL94"/>
      <c r="TTM94"/>
      <c r="TTN94"/>
      <c r="TTO94"/>
      <c r="TTP94"/>
      <c r="TTQ94"/>
      <c r="TTR94"/>
      <c r="TTS94"/>
      <c r="TTT94"/>
      <c r="TTU94"/>
      <c r="TTV94"/>
      <c r="TTW94"/>
      <c r="TTX94"/>
      <c r="TTY94"/>
      <c r="TTZ94"/>
      <c r="TUA94"/>
      <c r="TUB94"/>
      <c r="TUC94"/>
      <c r="TUD94"/>
      <c r="TUE94"/>
      <c r="TUF94"/>
      <c r="TUG94"/>
      <c r="TUH94"/>
      <c r="TUI94"/>
      <c r="TUJ94"/>
      <c r="TUK94"/>
      <c r="TUL94"/>
      <c r="TUM94"/>
      <c r="TUN94"/>
      <c r="TUO94"/>
      <c r="TUP94"/>
      <c r="TUQ94"/>
      <c r="TUR94"/>
      <c r="TUS94"/>
      <c r="TUT94"/>
      <c r="TUU94"/>
      <c r="TUV94"/>
      <c r="TUW94"/>
      <c r="TUX94"/>
      <c r="TUY94"/>
      <c r="TUZ94"/>
      <c r="TVA94"/>
      <c r="TVB94"/>
      <c r="TVC94"/>
      <c r="TVD94"/>
      <c r="TVE94"/>
      <c r="TVF94"/>
      <c r="TVG94"/>
      <c r="TVH94"/>
      <c r="TVI94"/>
      <c r="TVJ94"/>
      <c r="TVK94"/>
      <c r="TVL94"/>
      <c r="TVM94"/>
      <c r="TVN94"/>
      <c r="TVO94"/>
      <c r="TVP94"/>
      <c r="TVQ94"/>
      <c r="TVR94"/>
      <c r="TVS94"/>
      <c r="TVT94"/>
      <c r="TVU94"/>
      <c r="TVV94"/>
      <c r="TVW94"/>
      <c r="TVX94"/>
      <c r="TVY94"/>
      <c r="TVZ94"/>
      <c r="TWA94"/>
      <c r="TWB94"/>
      <c r="TWC94"/>
      <c r="TWD94"/>
      <c r="TWE94"/>
      <c r="TWF94"/>
      <c r="TWG94"/>
      <c r="TWH94"/>
      <c r="TWI94"/>
      <c r="TWJ94"/>
      <c r="TWK94"/>
      <c r="TWL94"/>
      <c r="TWM94"/>
      <c r="TWN94"/>
      <c r="TWO94"/>
      <c r="TWP94"/>
      <c r="TWQ94"/>
      <c r="TWR94"/>
      <c r="TWS94"/>
      <c r="TWT94"/>
      <c r="TWU94"/>
      <c r="TWV94"/>
      <c r="TWW94"/>
      <c r="TWX94"/>
      <c r="TWY94"/>
      <c r="TWZ94"/>
      <c r="TXA94"/>
      <c r="TXB94"/>
      <c r="TXC94"/>
      <c r="TXD94"/>
      <c r="TXE94"/>
      <c r="TXF94"/>
      <c r="TXG94"/>
      <c r="TXH94"/>
      <c r="TXI94"/>
      <c r="TXJ94"/>
      <c r="TXK94"/>
      <c r="TXL94"/>
      <c r="TXM94"/>
      <c r="TXN94"/>
      <c r="TXO94"/>
      <c r="TXP94"/>
      <c r="TXQ94"/>
      <c r="TXR94"/>
      <c r="TXS94"/>
      <c r="TXT94"/>
      <c r="TXU94"/>
      <c r="TXV94"/>
      <c r="TXW94"/>
      <c r="TXX94"/>
      <c r="TXY94"/>
      <c r="TXZ94"/>
      <c r="TYA94"/>
      <c r="TYB94"/>
      <c r="TYC94"/>
      <c r="TYD94"/>
      <c r="TYE94"/>
      <c r="TYF94"/>
      <c r="TYG94"/>
      <c r="TYH94"/>
      <c r="TYI94"/>
      <c r="TYJ94"/>
      <c r="TYK94"/>
      <c r="TYL94"/>
      <c r="TYM94"/>
      <c r="TYN94"/>
      <c r="TYO94"/>
      <c r="TYP94"/>
      <c r="TYQ94"/>
      <c r="TYR94"/>
      <c r="TYS94"/>
      <c r="TYT94"/>
      <c r="TYU94"/>
      <c r="TYV94"/>
      <c r="TYW94"/>
      <c r="TYX94"/>
      <c r="TYY94"/>
      <c r="TYZ94"/>
      <c r="TZA94"/>
      <c r="TZB94"/>
      <c r="TZC94"/>
      <c r="TZD94"/>
      <c r="TZE94"/>
      <c r="TZF94"/>
      <c r="TZG94"/>
      <c r="TZH94"/>
      <c r="TZI94"/>
      <c r="TZJ94"/>
      <c r="TZK94"/>
      <c r="TZL94"/>
      <c r="TZM94"/>
      <c r="TZN94"/>
      <c r="TZO94"/>
      <c r="TZP94"/>
      <c r="TZQ94"/>
      <c r="TZR94"/>
      <c r="TZS94"/>
      <c r="TZT94"/>
      <c r="TZU94"/>
      <c r="TZV94"/>
      <c r="TZW94"/>
      <c r="TZX94"/>
      <c r="TZY94"/>
      <c r="TZZ94"/>
      <c r="UAA94"/>
      <c r="UAB94"/>
      <c r="UAC94"/>
      <c r="UAD94"/>
      <c r="UAE94"/>
      <c r="UAF94"/>
      <c r="UAG94"/>
      <c r="UAH94"/>
      <c r="UAI94"/>
      <c r="UAJ94"/>
      <c r="UAK94"/>
      <c r="UAL94"/>
      <c r="UAM94"/>
      <c r="UAN94"/>
      <c r="UAO94"/>
      <c r="UAP94"/>
      <c r="UAQ94"/>
      <c r="UAR94"/>
      <c r="UAS94"/>
      <c r="UAT94"/>
      <c r="UAU94"/>
      <c r="UAV94"/>
      <c r="UAW94"/>
      <c r="UAX94"/>
      <c r="UAY94"/>
      <c r="UAZ94"/>
      <c r="UBA94"/>
      <c r="UBB94"/>
      <c r="UBC94"/>
      <c r="UBD94"/>
      <c r="UBE94"/>
      <c r="UBF94"/>
      <c r="UBG94"/>
      <c r="UBH94"/>
      <c r="UBI94"/>
      <c r="UBJ94"/>
      <c r="UBK94"/>
      <c r="UBL94"/>
      <c r="UBM94"/>
      <c r="UBN94"/>
      <c r="UBO94"/>
      <c r="UBP94"/>
      <c r="UBQ94"/>
      <c r="UBR94"/>
      <c r="UBS94"/>
      <c r="UBT94"/>
      <c r="UBU94"/>
      <c r="UBV94"/>
      <c r="UBW94"/>
      <c r="UBX94"/>
      <c r="UBY94"/>
      <c r="UBZ94"/>
      <c r="UCA94"/>
      <c r="UCB94"/>
      <c r="UCC94"/>
      <c r="UCD94"/>
      <c r="UCE94"/>
      <c r="UCF94"/>
      <c r="UCG94"/>
      <c r="UCH94"/>
      <c r="UCI94"/>
      <c r="UCJ94"/>
      <c r="UCK94"/>
      <c r="UCL94"/>
      <c r="UCM94"/>
      <c r="UCN94"/>
      <c r="UCO94"/>
      <c r="UCP94"/>
      <c r="UCQ94"/>
      <c r="UCR94"/>
      <c r="UCS94"/>
      <c r="UCT94"/>
      <c r="UCU94"/>
      <c r="UCV94"/>
      <c r="UCW94"/>
      <c r="UCX94"/>
      <c r="UCY94"/>
      <c r="UCZ94"/>
      <c r="UDA94"/>
      <c r="UDB94"/>
      <c r="UDC94"/>
      <c r="UDD94"/>
      <c r="UDE94"/>
      <c r="UDF94"/>
      <c r="UDG94"/>
      <c r="UDH94"/>
      <c r="UDI94"/>
      <c r="UDJ94"/>
      <c r="UDK94"/>
      <c r="UDL94"/>
      <c r="UDM94"/>
      <c r="UDN94"/>
      <c r="UDO94"/>
      <c r="UDP94"/>
      <c r="UDQ94"/>
      <c r="UDR94"/>
      <c r="UDS94"/>
      <c r="UDT94"/>
      <c r="UDU94"/>
      <c r="UDV94"/>
      <c r="UDW94"/>
      <c r="UDX94"/>
      <c r="UDY94"/>
      <c r="UDZ94"/>
      <c r="UEA94"/>
      <c r="UEB94"/>
      <c r="UEC94"/>
      <c r="UED94"/>
      <c r="UEE94"/>
      <c r="UEF94"/>
      <c r="UEG94"/>
      <c r="UEH94"/>
      <c r="UEI94"/>
      <c r="UEJ94"/>
      <c r="UEK94"/>
      <c r="UEL94"/>
      <c r="UEM94"/>
      <c r="UEN94"/>
      <c r="UEO94"/>
      <c r="UEP94"/>
      <c r="UEQ94"/>
      <c r="UER94"/>
      <c r="UES94"/>
      <c r="UET94"/>
      <c r="UEU94"/>
      <c r="UEV94"/>
      <c r="UEW94"/>
      <c r="UEX94"/>
      <c r="UEY94"/>
      <c r="UEZ94"/>
      <c r="UFA94"/>
      <c r="UFB94"/>
      <c r="UFC94"/>
      <c r="UFD94"/>
      <c r="UFE94"/>
      <c r="UFF94"/>
      <c r="UFG94"/>
      <c r="UFH94"/>
      <c r="UFI94"/>
      <c r="UFJ94"/>
      <c r="UFK94"/>
      <c r="UFL94"/>
      <c r="UFM94"/>
      <c r="UFN94"/>
      <c r="UFO94"/>
      <c r="UFP94"/>
      <c r="UFQ94"/>
      <c r="UFR94"/>
      <c r="UFS94"/>
      <c r="UFT94"/>
      <c r="UFU94"/>
      <c r="UFV94"/>
      <c r="UFW94"/>
      <c r="UFX94"/>
      <c r="UFY94"/>
      <c r="UFZ94"/>
      <c r="UGA94"/>
      <c r="UGB94"/>
      <c r="UGC94"/>
      <c r="UGD94"/>
      <c r="UGE94"/>
      <c r="UGF94"/>
      <c r="UGG94"/>
      <c r="UGH94"/>
      <c r="UGI94"/>
      <c r="UGJ94"/>
      <c r="UGK94"/>
      <c r="UGL94"/>
      <c r="UGM94"/>
      <c r="UGN94"/>
      <c r="UGO94"/>
      <c r="UGP94"/>
      <c r="UGQ94"/>
      <c r="UGR94"/>
      <c r="UGS94"/>
      <c r="UGT94"/>
      <c r="UGU94"/>
      <c r="UGV94"/>
      <c r="UGW94"/>
      <c r="UGX94"/>
      <c r="UGY94"/>
      <c r="UGZ94"/>
      <c r="UHA94"/>
      <c r="UHB94"/>
      <c r="UHC94"/>
      <c r="UHD94"/>
      <c r="UHE94"/>
      <c r="UHF94"/>
      <c r="UHG94"/>
      <c r="UHH94"/>
      <c r="UHI94"/>
      <c r="UHJ94"/>
      <c r="UHK94"/>
      <c r="UHL94"/>
      <c r="UHM94"/>
      <c r="UHN94"/>
      <c r="UHO94"/>
      <c r="UHP94"/>
      <c r="UHQ94"/>
      <c r="UHR94"/>
      <c r="UHS94"/>
      <c r="UHT94"/>
      <c r="UHU94"/>
      <c r="UHV94"/>
      <c r="UHW94"/>
      <c r="UHX94"/>
      <c r="UHY94"/>
      <c r="UHZ94"/>
      <c r="UIA94"/>
      <c r="UIB94"/>
      <c r="UIC94"/>
      <c r="UID94"/>
      <c r="UIE94"/>
      <c r="UIF94"/>
      <c r="UIG94"/>
      <c r="UIH94"/>
      <c r="UII94"/>
      <c r="UIJ94"/>
      <c r="UIK94"/>
      <c r="UIL94"/>
      <c r="UIM94"/>
      <c r="UIN94"/>
      <c r="UIO94"/>
      <c r="UIP94"/>
      <c r="UIQ94"/>
      <c r="UIR94"/>
      <c r="UIS94"/>
      <c r="UIT94"/>
      <c r="UIU94"/>
      <c r="UIV94"/>
      <c r="UIW94"/>
      <c r="UIX94"/>
      <c r="UIY94"/>
      <c r="UIZ94"/>
      <c r="UJA94"/>
      <c r="UJB94"/>
      <c r="UJC94"/>
      <c r="UJD94"/>
      <c r="UJE94"/>
      <c r="UJF94"/>
      <c r="UJG94"/>
      <c r="UJH94"/>
      <c r="UJI94"/>
      <c r="UJJ94"/>
      <c r="UJK94"/>
      <c r="UJL94"/>
      <c r="UJM94"/>
      <c r="UJN94"/>
      <c r="UJO94"/>
      <c r="UJP94"/>
      <c r="UJQ94"/>
      <c r="UJR94"/>
      <c r="UJS94"/>
      <c r="UJT94"/>
      <c r="UJU94"/>
      <c r="UJV94"/>
      <c r="UJW94"/>
      <c r="UJX94"/>
      <c r="UJY94"/>
      <c r="UJZ94"/>
      <c r="UKA94"/>
      <c r="UKB94"/>
      <c r="UKC94"/>
      <c r="UKD94"/>
      <c r="UKE94"/>
      <c r="UKF94"/>
      <c r="UKG94"/>
      <c r="UKH94"/>
      <c r="UKI94"/>
      <c r="UKJ94"/>
      <c r="UKK94"/>
      <c r="UKL94"/>
      <c r="UKM94"/>
      <c r="UKN94"/>
      <c r="UKO94"/>
      <c r="UKP94"/>
      <c r="UKQ94"/>
      <c r="UKR94"/>
      <c r="UKS94"/>
      <c r="UKT94"/>
      <c r="UKU94"/>
      <c r="UKV94"/>
      <c r="UKW94"/>
      <c r="UKX94"/>
      <c r="UKY94"/>
      <c r="UKZ94"/>
      <c r="ULA94"/>
      <c r="ULB94"/>
      <c r="ULC94"/>
      <c r="ULD94"/>
      <c r="ULE94"/>
      <c r="ULF94"/>
      <c r="ULG94"/>
      <c r="ULH94"/>
      <c r="ULI94"/>
      <c r="ULJ94"/>
      <c r="ULK94"/>
      <c r="ULL94"/>
      <c r="ULM94"/>
      <c r="ULN94"/>
      <c r="ULO94"/>
      <c r="ULP94"/>
      <c r="ULQ94"/>
      <c r="ULR94"/>
      <c r="ULS94"/>
      <c r="ULT94"/>
      <c r="ULU94"/>
      <c r="ULV94"/>
      <c r="ULW94"/>
      <c r="ULX94"/>
      <c r="ULY94"/>
      <c r="ULZ94"/>
      <c r="UMA94"/>
      <c r="UMB94"/>
      <c r="UMC94"/>
      <c r="UMD94"/>
      <c r="UME94"/>
      <c r="UMF94"/>
      <c r="UMG94"/>
      <c r="UMH94"/>
      <c r="UMI94"/>
      <c r="UMJ94"/>
      <c r="UMK94"/>
      <c r="UML94"/>
      <c r="UMM94"/>
      <c r="UMN94"/>
      <c r="UMO94"/>
      <c r="UMP94"/>
      <c r="UMQ94"/>
      <c r="UMR94"/>
      <c r="UMS94"/>
      <c r="UMT94"/>
      <c r="UMU94"/>
      <c r="UMV94"/>
      <c r="UMW94"/>
      <c r="UMX94"/>
      <c r="UMY94"/>
      <c r="UMZ94"/>
      <c r="UNA94"/>
      <c r="UNB94"/>
      <c r="UNC94"/>
      <c r="UND94"/>
      <c r="UNE94"/>
      <c r="UNF94"/>
      <c r="UNG94"/>
      <c r="UNH94"/>
      <c r="UNI94"/>
      <c r="UNJ94"/>
      <c r="UNK94"/>
      <c r="UNL94"/>
      <c r="UNM94"/>
      <c r="UNN94"/>
      <c r="UNO94"/>
      <c r="UNP94"/>
      <c r="UNQ94"/>
      <c r="UNR94"/>
      <c r="UNS94"/>
      <c r="UNT94"/>
      <c r="UNU94"/>
      <c r="UNV94"/>
      <c r="UNW94"/>
      <c r="UNX94"/>
      <c r="UNY94"/>
      <c r="UNZ94"/>
      <c r="UOA94"/>
      <c r="UOB94"/>
      <c r="UOC94"/>
      <c r="UOD94"/>
      <c r="UOE94"/>
      <c r="UOF94"/>
      <c r="UOG94"/>
      <c r="UOH94"/>
      <c r="UOI94"/>
      <c r="UOJ94"/>
      <c r="UOK94"/>
      <c r="UOL94"/>
      <c r="UOM94"/>
      <c r="UON94"/>
      <c r="UOO94"/>
      <c r="UOP94"/>
      <c r="UOQ94"/>
      <c r="UOR94"/>
      <c r="UOS94"/>
      <c r="UOT94"/>
      <c r="UOU94"/>
      <c r="UOV94"/>
      <c r="UOW94"/>
      <c r="UOX94"/>
      <c r="UOY94"/>
      <c r="UOZ94"/>
      <c r="UPA94"/>
      <c r="UPB94"/>
      <c r="UPC94"/>
      <c r="UPD94"/>
      <c r="UPE94"/>
      <c r="UPF94"/>
      <c r="UPG94"/>
      <c r="UPH94"/>
      <c r="UPI94"/>
      <c r="UPJ94"/>
      <c r="UPK94"/>
      <c r="UPL94"/>
      <c r="UPM94"/>
      <c r="UPN94"/>
      <c r="UPO94"/>
      <c r="UPP94"/>
      <c r="UPQ94"/>
      <c r="UPR94"/>
      <c r="UPS94"/>
      <c r="UPT94"/>
      <c r="UPU94"/>
      <c r="UPV94"/>
      <c r="UPW94"/>
      <c r="UPX94"/>
      <c r="UPY94"/>
      <c r="UPZ94"/>
      <c r="UQA94"/>
      <c r="UQB94"/>
      <c r="UQC94"/>
      <c r="UQD94"/>
      <c r="UQE94"/>
      <c r="UQF94"/>
      <c r="UQG94"/>
      <c r="UQH94"/>
      <c r="UQI94"/>
      <c r="UQJ94"/>
      <c r="UQK94"/>
      <c r="UQL94"/>
      <c r="UQM94"/>
      <c r="UQN94"/>
      <c r="UQO94"/>
      <c r="UQP94"/>
      <c r="UQQ94"/>
      <c r="UQR94"/>
      <c r="UQS94"/>
      <c r="UQT94"/>
      <c r="UQU94"/>
      <c r="UQV94"/>
      <c r="UQW94"/>
      <c r="UQX94"/>
      <c r="UQY94"/>
      <c r="UQZ94"/>
      <c r="URA94"/>
      <c r="URB94"/>
      <c r="URC94"/>
      <c r="URD94"/>
      <c r="URE94"/>
      <c r="URF94"/>
      <c r="URG94"/>
      <c r="URH94"/>
      <c r="URI94"/>
      <c r="URJ94"/>
      <c r="URK94"/>
      <c r="URL94"/>
      <c r="URM94"/>
      <c r="URN94"/>
      <c r="URO94"/>
      <c r="URP94"/>
      <c r="URQ94"/>
      <c r="URR94"/>
      <c r="URS94"/>
      <c r="URT94"/>
      <c r="URU94"/>
      <c r="URV94"/>
      <c r="URW94"/>
      <c r="URX94"/>
      <c r="URY94"/>
      <c r="URZ94"/>
      <c r="USA94"/>
      <c r="USB94"/>
      <c r="USC94"/>
      <c r="USD94"/>
      <c r="USE94"/>
      <c r="USF94"/>
      <c r="USG94"/>
      <c r="USH94"/>
      <c r="USI94"/>
      <c r="USJ94"/>
      <c r="USK94"/>
      <c r="USL94"/>
      <c r="USM94"/>
      <c r="USN94"/>
      <c r="USO94"/>
      <c r="USP94"/>
      <c r="USQ94"/>
      <c r="USR94"/>
      <c r="USS94"/>
      <c r="UST94"/>
      <c r="USU94"/>
      <c r="USV94"/>
      <c r="USW94"/>
      <c r="USX94"/>
      <c r="USY94"/>
      <c r="USZ94"/>
      <c r="UTA94"/>
      <c r="UTB94"/>
      <c r="UTC94"/>
      <c r="UTD94"/>
      <c r="UTE94"/>
      <c r="UTF94"/>
      <c r="UTG94"/>
      <c r="UTH94"/>
      <c r="UTI94"/>
      <c r="UTJ94"/>
      <c r="UTK94"/>
      <c r="UTL94"/>
      <c r="UTM94"/>
      <c r="UTN94"/>
      <c r="UTO94"/>
      <c r="UTP94"/>
      <c r="UTQ94"/>
      <c r="UTR94"/>
      <c r="UTS94"/>
      <c r="UTT94"/>
      <c r="UTU94"/>
      <c r="UTV94"/>
      <c r="UTW94"/>
      <c r="UTX94"/>
      <c r="UTY94"/>
      <c r="UTZ94"/>
      <c r="UUA94"/>
      <c r="UUB94"/>
      <c r="UUC94"/>
      <c r="UUD94"/>
      <c r="UUE94"/>
      <c r="UUF94"/>
      <c r="UUG94"/>
      <c r="UUH94"/>
      <c r="UUI94"/>
      <c r="UUJ94"/>
      <c r="UUK94"/>
      <c r="UUL94"/>
      <c r="UUM94"/>
      <c r="UUN94"/>
      <c r="UUO94"/>
      <c r="UUP94"/>
      <c r="UUQ94"/>
      <c r="UUR94"/>
      <c r="UUS94"/>
      <c r="UUT94"/>
      <c r="UUU94"/>
      <c r="UUV94"/>
      <c r="UUW94"/>
      <c r="UUX94"/>
      <c r="UUY94"/>
      <c r="UUZ94"/>
      <c r="UVA94"/>
      <c r="UVB94"/>
      <c r="UVC94"/>
      <c r="UVD94"/>
      <c r="UVE94"/>
      <c r="UVF94"/>
      <c r="UVG94"/>
      <c r="UVH94"/>
      <c r="UVI94"/>
      <c r="UVJ94"/>
      <c r="UVK94"/>
      <c r="UVL94"/>
      <c r="UVM94"/>
      <c r="UVN94"/>
      <c r="UVO94"/>
      <c r="UVP94"/>
      <c r="UVQ94"/>
      <c r="UVR94"/>
      <c r="UVS94"/>
      <c r="UVT94"/>
      <c r="UVU94"/>
      <c r="UVV94"/>
      <c r="UVW94"/>
      <c r="UVX94"/>
      <c r="UVY94"/>
      <c r="UVZ94"/>
      <c r="UWA94"/>
      <c r="UWB94"/>
      <c r="UWC94"/>
      <c r="UWD94"/>
      <c r="UWE94"/>
      <c r="UWF94"/>
      <c r="UWG94"/>
      <c r="UWH94"/>
      <c r="UWI94"/>
      <c r="UWJ94"/>
      <c r="UWK94"/>
      <c r="UWL94"/>
      <c r="UWM94"/>
      <c r="UWN94"/>
      <c r="UWO94"/>
      <c r="UWP94"/>
      <c r="UWQ94"/>
      <c r="UWR94"/>
      <c r="UWS94"/>
      <c r="UWT94"/>
      <c r="UWU94"/>
      <c r="UWV94"/>
      <c r="UWW94"/>
      <c r="UWX94"/>
      <c r="UWY94"/>
      <c r="UWZ94"/>
      <c r="UXA94"/>
      <c r="UXB94"/>
      <c r="UXC94"/>
      <c r="UXD94"/>
      <c r="UXE94"/>
      <c r="UXF94"/>
      <c r="UXG94"/>
      <c r="UXH94"/>
      <c r="UXI94"/>
      <c r="UXJ94"/>
      <c r="UXK94"/>
      <c r="UXL94"/>
      <c r="UXM94"/>
      <c r="UXN94"/>
      <c r="UXO94"/>
      <c r="UXP94"/>
      <c r="UXQ94"/>
      <c r="UXR94"/>
      <c r="UXS94"/>
      <c r="UXT94"/>
      <c r="UXU94"/>
      <c r="UXV94"/>
      <c r="UXW94"/>
      <c r="UXX94"/>
      <c r="UXY94"/>
      <c r="UXZ94"/>
      <c r="UYA94"/>
      <c r="UYB94"/>
      <c r="UYC94"/>
      <c r="UYD94"/>
      <c r="UYE94"/>
      <c r="UYF94"/>
      <c r="UYG94"/>
      <c r="UYH94"/>
      <c r="UYI94"/>
      <c r="UYJ94"/>
      <c r="UYK94"/>
      <c r="UYL94"/>
      <c r="UYM94"/>
      <c r="UYN94"/>
      <c r="UYO94"/>
      <c r="UYP94"/>
      <c r="UYQ94"/>
      <c r="UYR94"/>
      <c r="UYS94"/>
      <c r="UYT94"/>
      <c r="UYU94"/>
      <c r="UYV94"/>
      <c r="UYW94"/>
      <c r="UYX94"/>
      <c r="UYY94"/>
      <c r="UYZ94"/>
      <c r="UZA94"/>
      <c r="UZB94"/>
      <c r="UZC94"/>
      <c r="UZD94"/>
      <c r="UZE94"/>
      <c r="UZF94"/>
      <c r="UZG94"/>
      <c r="UZH94"/>
      <c r="UZI94"/>
      <c r="UZJ94"/>
      <c r="UZK94"/>
      <c r="UZL94"/>
      <c r="UZM94"/>
      <c r="UZN94"/>
      <c r="UZO94"/>
      <c r="UZP94"/>
      <c r="UZQ94"/>
      <c r="UZR94"/>
      <c r="UZS94"/>
      <c r="UZT94"/>
      <c r="UZU94"/>
      <c r="UZV94"/>
      <c r="UZW94"/>
      <c r="UZX94"/>
      <c r="UZY94"/>
      <c r="UZZ94"/>
      <c r="VAA94"/>
      <c r="VAB94"/>
      <c r="VAC94"/>
      <c r="VAD94"/>
      <c r="VAE94"/>
      <c r="VAF94"/>
      <c r="VAG94"/>
      <c r="VAH94"/>
      <c r="VAI94"/>
      <c r="VAJ94"/>
      <c r="VAK94"/>
      <c r="VAL94"/>
      <c r="VAM94"/>
      <c r="VAN94"/>
      <c r="VAO94"/>
      <c r="VAP94"/>
      <c r="VAQ94"/>
      <c r="VAR94"/>
      <c r="VAS94"/>
      <c r="VAT94"/>
      <c r="VAU94"/>
      <c r="VAV94"/>
      <c r="VAW94"/>
      <c r="VAX94"/>
      <c r="VAY94"/>
      <c r="VAZ94"/>
      <c r="VBA94"/>
      <c r="VBB94"/>
      <c r="VBC94"/>
      <c r="VBD94"/>
      <c r="VBE94"/>
      <c r="VBF94"/>
      <c r="VBG94"/>
      <c r="VBH94"/>
      <c r="VBI94"/>
      <c r="VBJ94"/>
      <c r="VBK94"/>
      <c r="VBL94"/>
      <c r="VBM94"/>
      <c r="VBN94"/>
      <c r="VBO94"/>
      <c r="VBP94"/>
      <c r="VBQ94"/>
      <c r="VBR94"/>
      <c r="VBS94"/>
      <c r="VBT94"/>
      <c r="VBU94"/>
      <c r="VBV94"/>
      <c r="VBW94"/>
      <c r="VBX94"/>
      <c r="VBY94"/>
      <c r="VBZ94"/>
      <c r="VCA94"/>
      <c r="VCB94"/>
      <c r="VCC94"/>
      <c r="VCD94"/>
      <c r="VCE94"/>
      <c r="VCF94"/>
      <c r="VCG94"/>
      <c r="VCH94"/>
      <c r="VCI94"/>
      <c r="VCJ94"/>
      <c r="VCK94"/>
      <c r="VCL94"/>
      <c r="VCM94"/>
      <c r="VCN94"/>
      <c r="VCO94"/>
      <c r="VCP94"/>
      <c r="VCQ94"/>
      <c r="VCR94"/>
      <c r="VCS94"/>
      <c r="VCT94"/>
      <c r="VCU94"/>
      <c r="VCV94"/>
      <c r="VCW94"/>
      <c r="VCX94"/>
      <c r="VCY94"/>
      <c r="VCZ94"/>
      <c r="VDA94"/>
      <c r="VDB94"/>
      <c r="VDC94"/>
      <c r="VDD94"/>
      <c r="VDE94"/>
      <c r="VDF94"/>
      <c r="VDG94"/>
      <c r="VDH94"/>
      <c r="VDI94"/>
      <c r="VDJ94"/>
      <c r="VDK94"/>
      <c r="VDL94"/>
      <c r="VDM94"/>
      <c r="VDN94"/>
      <c r="VDO94"/>
      <c r="VDP94"/>
      <c r="VDQ94"/>
      <c r="VDR94"/>
      <c r="VDS94"/>
      <c r="VDT94"/>
      <c r="VDU94"/>
      <c r="VDV94"/>
      <c r="VDW94"/>
      <c r="VDX94"/>
      <c r="VDY94"/>
      <c r="VDZ94"/>
      <c r="VEA94"/>
      <c r="VEB94"/>
      <c r="VEC94"/>
      <c r="VED94"/>
      <c r="VEE94"/>
      <c r="VEF94"/>
      <c r="VEG94"/>
      <c r="VEH94"/>
      <c r="VEI94"/>
      <c r="VEJ94"/>
      <c r="VEK94"/>
      <c r="VEL94"/>
      <c r="VEM94"/>
      <c r="VEN94"/>
      <c r="VEO94"/>
      <c r="VEP94"/>
      <c r="VEQ94"/>
      <c r="VER94"/>
      <c r="VES94"/>
      <c r="VET94"/>
      <c r="VEU94"/>
      <c r="VEV94"/>
      <c r="VEW94"/>
      <c r="VEX94"/>
      <c r="VEY94"/>
      <c r="VEZ94"/>
      <c r="VFA94"/>
      <c r="VFB94"/>
      <c r="VFC94"/>
      <c r="VFD94"/>
      <c r="VFE94"/>
      <c r="VFF94"/>
      <c r="VFG94"/>
      <c r="VFH94"/>
      <c r="VFI94"/>
      <c r="VFJ94"/>
      <c r="VFK94"/>
      <c r="VFL94"/>
      <c r="VFM94"/>
      <c r="VFN94"/>
      <c r="VFO94"/>
      <c r="VFP94"/>
      <c r="VFQ94"/>
      <c r="VFR94"/>
      <c r="VFS94"/>
      <c r="VFT94"/>
      <c r="VFU94"/>
      <c r="VFV94"/>
      <c r="VFW94"/>
      <c r="VFX94"/>
      <c r="VFY94"/>
      <c r="VFZ94"/>
      <c r="VGA94"/>
      <c r="VGB94"/>
      <c r="VGC94"/>
      <c r="VGD94"/>
      <c r="VGE94"/>
      <c r="VGF94"/>
      <c r="VGG94"/>
      <c r="VGH94"/>
      <c r="VGI94"/>
      <c r="VGJ94"/>
      <c r="VGK94"/>
      <c r="VGL94"/>
      <c r="VGM94"/>
      <c r="VGN94"/>
      <c r="VGO94"/>
      <c r="VGP94"/>
      <c r="VGQ94"/>
      <c r="VGR94"/>
      <c r="VGS94"/>
      <c r="VGT94"/>
      <c r="VGU94"/>
      <c r="VGV94"/>
      <c r="VGW94"/>
      <c r="VGX94"/>
      <c r="VGY94"/>
      <c r="VGZ94"/>
      <c r="VHA94"/>
      <c r="VHB94"/>
      <c r="VHC94"/>
      <c r="VHD94"/>
      <c r="VHE94"/>
      <c r="VHF94"/>
      <c r="VHG94"/>
      <c r="VHH94"/>
      <c r="VHI94"/>
      <c r="VHJ94"/>
      <c r="VHK94"/>
      <c r="VHL94"/>
      <c r="VHM94"/>
      <c r="VHN94"/>
      <c r="VHO94"/>
      <c r="VHP94"/>
      <c r="VHQ94"/>
      <c r="VHR94"/>
      <c r="VHS94"/>
      <c r="VHT94"/>
      <c r="VHU94"/>
      <c r="VHV94"/>
      <c r="VHW94"/>
      <c r="VHX94"/>
      <c r="VHY94"/>
      <c r="VHZ94"/>
      <c r="VIA94"/>
      <c r="VIB94"/>
      <c r="VIC94"/>
      <c r="VID94"/>
      <c r="VIE94"/>
      <c r="VIF94"/>
      <c r="VIG94"/>
      <c r="VIH94"/>
      <c r="VII94"/>
      <c r="VIJ94"/>
      <c r="VIK94"/>
      <c r="VIL94"/>
      <c r="VIM94"/>
      <c r="VIN94"/>
      <c r="VIO94"/>
      <c r="VIP94"/>
      <c r="VIQ94"/>
      <c r="VIR94"/>
      <c r="VIS94"/>
      <c r="VIT94"/>
      <c r="VIU94"/>
      <c r="VIV94"/>
      <c r="VIW94"/>
      <c r="VIX94"/>
      <c r="VIY94"/>
      <c r="VIZ94"/>
      <c r="VJA94"/>
      <c r="VJB94"/>
      <c r="VJC94"/>
      <c r="VJD94"/>
      <c r="VJE94"/>
      <c r="VJF94"/>
      <c r="VJG94"/>
      <c r="VJH94"/>
      <c r="VJI94"/>
      <c r="VJJ94"/>
      <c r="VJK94"/>
      <c r="VJL94"/>
      <c r="VJM94"/>
      <c r="VJN94"/>
      <c r="VJO94"/>
      <c r="VJP94"/>
      <c r="VJQ94"/>
      <c r="VJR94"/>
      <c r="VJS94"/>
      <c r="VJT94"/>
      <c r="VJU94"/>
      <c r="VJV94"/>
      <c r="VJW94"/>
      <c r="VJX94"/>
      <c r="VJY94"/>
      <c r="VJZ94"/>
      <c r="VKA94"/>
      <c r="VKB94"/>
      <c r="VKC94"/>
      <c r="VKD94"/>
      <c r="VKE94"/>
      <c r="VKF94"/>
      <c r="VKG94"/>
      <c r="VKH94"/>
      <c r="VKI94"/>
      <c r="VKJ94"/>
      <c r="VKK94"/>
      <c r="VKL94"/>
      <c r="VKM94"/>
      <c r="VKN94"/>
      <c r="VKO94"/>
      <c r="VKP94"/>
      <c r="VKQ94"/>
      <c r="VKR94"/>
      <c r="VKS94"/>
      <c r="VKT94"/>
      <c r="VKU94"/>
      <c r="VKV94"/>
      <c r="VKW94"/>
      <c r="VKX94"/>
      <c r="VKY94"/>
      <c r="VKZ94"/>
      <c r="VLA94"/>
      <c r="VLB94"/>
      <c r="VLC94"/>
      <c r="VLD94"/>
      <c r="VLE94"/>
      <c r="VLF94"/>
      <c r="VLG94"/>
      <c r="VLH94"/>
      <c r="VLI94"/>
      <c r="VLJ94"/>
      <c r="VLK94"/>
      <c r="VLL94"/>
      <c r="VLM94"/>
      <c r="VLN94"/>
      <c r="VLO94"/>
      <c r="VLP94"/>
      <c r="VLQ94"/>
      <c r="VLR94"/>
      <c r="VLS94"/>
      <c r="VLT94"/>
      <c r="VLU94"/>
      <c r="VLV94"/>
      <c r="VLW94"/>
      <c r="VLX94"/>
      <c r="VLY94"/>
      <c r="VLZ94"/>
      <c r="VMA94"/>
      <c r="VMB94"/>
      <c r="VMC94"/>
      <c r="VMD94"/>
      <c r="VME94"/>
      <c r="VMF94"/>
      <c r="VMG94"/>
      <c r="VMH94"/>
      <c r="VMI94"/>
      <c r="VMJ94"/>
      <c r="VMK94"/>
      <c r="VML94"/>
      <c r="VMM94"/>
      <c r="VMN94"/>
      <c r="VMO94"/>
      <c r="VMP94"/>
      <c r="VMQ94"/>
      <c r="VMR94"/>
      <c r="VMS94"/>
      <c r="VMT94"/>
      <c r="VMU94"/>
      <c r="VMV94"/>
      <c r="VMW94"/>
      <c r="VMX94"/>
      <c r="VMY94"/>
      <c r="VMZ94"/>
      <c r="VNA94"/>
      <c r="VNB94"/>
      <c r="VNC94"/>
      <c r="VND94"/>
      <c r="VNE94"/>
      <c r="VNF94"/>
      <c r="VNG94"/>
      <c r="VNH94"/>
      <c r="VNI94"/>
      <c r="VNJ94"/>
      <c r="VNK94"/>
      <c r="VNL94"/>
      <c r="VNM94"/>
      <c r="VNN94"/>
      <c r="VNO94"/>
      <c r="VNP94"/>
      <c r="VNQ94"/>
      <c r="VNR94"/>
      <c r="VNS94"/>
      <c r="VNT94"/>
      <c r="VNU94"/>
      <c r="VNV94"/>
      <c r="VNW94"/>
      <c r="VNX94"/>
      <c r="VNY94"/>
      <c r="VNZ94"/>
      <c r="VOA94"/>
      <c r="VOB94"/>
      <c r="VOC94"/>
      <c r="VOD94"/>
      <c r="VOE94"/>
      <c r="VOF94"/>
      <c r="VOG94"/>
      <c r="VOH94"/>
      <c r="VOI94"/>
      <c r="VOJ94"/>
      <c r="VOK94"/>
      <c r="VOL94"/>
      <c r="VOM94"/>
      <c r="VON94"/>
      <c r="VOO94"/>
      <c r="VOP94"/>
      <c r="VOQ94"/>
      <c r="VOR94"/>
      <c r="VOS94"/>
      <c r="VOT94"/>
      <c r="VOU94"/>
      <c r="VOV94"/>
      <c r="VOW94"/>
      <c r="VOX94"/>
      <c r="VOY94"/>
      <c r="VOZ94"/>
      <c r="VPA94"/>
      <c r="VPB94"/>
      <c r="VPC94"/>
      <c r="VPD94"/>
      <c r="VPE94"/>
      <c r="VPF94"/>
      <c r="VPG94"/>
      <c r="VPH94"/>
      <c r="VPI94"/>
      <c r="VPJ94"/>
      <c r="VPK94"/>
      <c r="VPL94"/>
      <c r="VPM94"/>
      <c r="VPN94"/>
      <c r="VPO94"/>
      <c r="VPP94"/>
      <c r="VPQ94"/>
      <c r="VPR94"/>
      <c r="VPS94"/>
      <c r="VPT94"/>
      <c r="VPU94"/>
      <c r="VPV94"/>
      <c r="VPW94"/>
      <c r="VPX94"/>
      <c r="VPY94"/>
      <c r="VPZ94"/>
      <c r="VQA94"/>
      <c r="VQB94"/>
      <c r="VQC94"/>
      <c r="VQD94"/>
      <c r="VQE94"/>
      <c r="VQF94"/>
      <c r="VQG94"/>
      <c r="VQH94"/>
      <c r="VQI94"/>
      <c r="VQJ94"/>
      <c r="VQK94"/>
      <c r="VQL94"/>
      <c r="VQM94"/>
      <c r="VQN94"/>
      <c r="VQO94"/>
      <c r="VQP94"/>
      <c r="VQQ94"/>
      <c r="VQR94"/>
      <c r="VQS94"/>
      <c r="VQT94"/>
      <c r="VQU94"/>
      <c r="VQV94"/>
      <c r="VQW94"/>
      <c r="VQX94"/>
      <c r="VQY94"/>
      <c r="VQZ94"/>
      <c r="VRA94"/>
      <c r="VRB94"/>
      <c r="VRC94"/>
      <c r="VRD94"/>
      <c r="VRE94"/>
      <c r="VRF94"/>
      <c r="VRG94"/>
      <c r="VRH94"/>
      <c r="VRI94"/>
      <c r="VRJ94"/>
      <c r="VRK94"/>
      <c r="VRL94"/>
      <c r="VRM94"/>
      <c r="VRN94"/>
      <c r="VRO94"/>
      <c r="VRP94"/>
      <c r="VRQ94"/>
      <c r="VRR94"/>
      <c r="VRS94"/>
      <c r="VRT94"/>
      <c r="VRU94"/>
      <c r="VRV94"/>
      <c r="VRW94"/>
      <c r="VRX94"/>
      <c r="VRY94"/>
      <c r="VRZ94"/>
      <c r="VSA94"/>
      <c r="VSB94"/>
      <c r="VSC94"/>
      <c r="VSD94"/>
      <c r="VSE94"/>
      <c r="VSF94"/>
      <c r="VSG94"/>
      <c r="VSH94"/>
      <c r="VSI94"/>
      <c r="VSJ94"/>
      <c r="VSK94"/>
      <c r="VSL94"/>
      <c r="VSM94"/>
      <c r="VSN94"/>
      <c r="VSO94"/>
      <c r="VSP94"/>
      <c r="VSQ94"/>
      <c r="VSR94"/>
      <c r="VSS94"/>
      <c r="VST94"/>
      <c r="VSU94"/>
      <c r="VSV94"/>
      <c r="VSW94"/>
      <c r="VSX94"/>
      <c r="VSY94"/>
      <c r="VSZ94"/>
      <c r="VTA94"/>
      <c r="VTB94"/>
      <c r="VTC94"/>
      <c r="VTD94"/>
      <c r="VTE94"/>
      <c r="VTF94"/>
      <c r="VTG94"/>
      <c r="VTH94"/>
      <c r="VTI94"/>
      <c r="VTJ94"/>
      <c r="VTK94"/>
      <c r="VTL94"/>
      <c r="VTM94"/>
      <c r="VTN94"/>
      <c r="VTO94"/>
      <c r="VTP94"/>
      <c r="VTQ94"/>
      <c r="VTR94"/>
      <c r="VTS94"/>
      <c r="VTT94"/>
      <c r="VTU94"/>
      <c r="VTV94"/>
      <c r="VTW94"/>
      <c r="VTX94"/>
      <c r="VTY94"/>
      <c r="VTZ94"/>
      <c r="VUA94"/>
      <c r="VUB94"/>
      <c r="VUC94"/>
      <c r="VUD94"/>
      <c r="VUE94"/>
      <c r="VUF94"/>
      <c r="VUG94"/>
      <c r="VUH94"/>
      <c r="VUI94"/>
      <c r="VUJ94"/>
      <c r="VUK94"/>
      <c r="VUL94"/>
      <c r="VUM94"/>
      <c r="VUN94"/>
      <c r="VUO94"/>
      <c r="VUP94"/>
      <c r="VUQ94"/>
      <c r="VUR94"/>
      <c r="VUS94"/>
      <c r="VUT94"/>
      <c r="VUU94"/>
      <c r="VUV94"/>
      <c r="VUW94"/>
      <c r="VUX94"/>
      <c r="VUY94"/>
      <c r="VUZ94"/>
      <c r="VVA94"/>
      <c r="VVB94"/>
      <c r="VVC94"/>
      <c r="VVD94"/>
      <c r="VVE94"/>
      <c r="VVF94"/>
      <c r="VVG94"/>
      <c r="VVH94"/>
      <c r="VVI94"/>
      <c r="VVJ94"/>
      <c r="VVK94"/>
      <c r="VVL94"/>
      <c r="VVM94"/>
      <c r="VVN94"/>
      <c r="VVO94"/>
      <c r="VVP94"/>
      <c r="VVQ94"/>
      <c r="VVR94"/>
      <c r="VVS94"/>
      <c r="VVT94"/>
      <c r="VVU94"/>
      <c r="VVV94"/>
      <c r="VVW94"/>
      <c r="VVX94"/>
      <c r="VVY94"/>
      <c r="VVZ94"/>
      <c r="VWA94"/>
      <c r="VWB94"/>
      <c r="VWC94"/>
      <c r="VWD94"/>
      <c r="VWE94"/>
      <c r="VWF94"/>
      <c r="VWG94"/>
      <c r="VWH94"/>
      <c r="VWI94"/>
      <c r="VWJ94"/>
      <c r="VWK94"/>
      <c r="VWL94"/>
      <c r="VWM94"/>
      <c r="VWN94"/>
      <c r="VWO94"/>
      <c r="VWP94"/>
      <c r="VWQ94"/>
      <c r="VWR94"/>
      <c r="VWS94"/>
      <c r="VWT94"/>
      <c r="VWU94"/>
      <c r="VWV94"/>
      <c r="VWW94"/>
      <c r="VWX94"/>
      <c r="VWY94"/>
      <c r="VWZ94"/>
      <c r="VXA94"/>
      <c r="VXB94"/>
      <c r="VXC94"/>
      <c r="VXD94"/>
      <c r="VXE94"/>
      <c r="VXF94"/>
      <c r="VXG94"/>
      <c r="VXH94"/>
      <c r="VXI94"/>
      <c r="VXJ94"/>
      <c r="VXK94"/>
      <c r="VXL94"/>
      <c r="VXM94"/>
      <c r="VXN94"/>
      <c r="VXO94"/>
      <c r="VXP94"/>
      <c r="VXQ94"/>
      <c r="VXR94"/>
      <c r="VXS94"/>
      <c r="VXT94"/>
      <c r="VXU94"/>
      <c r="VXV94"/>
      <c r="VXW94"/>
      <c r="VXX94"/>
      <c r="VXY94"/>
      <c r="VXZ94"/>
      <c r="VYA94"/>
      <c r="VYB94"/>
      <c r="VYC94"/>
      <c r="VYD94"/>
      <c r="VYE94"/>
      <c r="VYF94"/>
      <c r="VYG94"/>
      <c r="VYH94"/>
      <c r="VYI94"/>
      <c r="VYJ94"/>
      <c r="VYK94"/>
      <c r="VYL94"/>
      <c r="VYM94"/>
      <c r="VYN94"/>
      <c r="VYO94"/>
      <c r="VYP94"/>
      <c r="VYQ94"/>
      <c r="VYR94"/>
      <c r="VYS94"/>
      <c r="VYT94"/>
      <c r="VYU94"/>
      <c r="VYV94"/>
      <c r="VYW94"/>
      <c r="VYX94"/>
      <c r="VYY94"/>
      <c r="VYZ94"/>
      <c r="VZA94"/>
      <c r="VZB94"/>
      <c r="VZC94"/>
      <c r="VZD94"/>
      <c r="VZE94"/>
      <c r="VZF94"/>
      <c r="VZG94"/>
      <c r="VZH94"/>
      <c r="VZI94"/>
      <c r="VZJ94"/>
      <c r="VZK94"/>
      <c r="VZL94"/>
      <c r="VZM94"/>
      <c r="VZN94"/>
      <c r="VZO94"/>
      <c r="VZP94"/>
      <c r="VZQ94"/>
      <c r="VZR94"/>
      <c r="VZS94"/>
      <c r="VZT94"/>
      <c r="VZU94"/>
      <c r="VZV94"/>
      <c r="VZW94"/>
      <c r="VZX94"/>
      <c r="VZY94"/>
      <c r="VZZ94"/>
      <c r="WAA94"/>
      <c r="WAB94"/>
      <c r="WAC94"/>
      <c r="WAD94"/>
      <c r="WAE94"/>
      <c r="WAF94"/>
      <c r="WAG94"/>
      <c r="WAH94"/>
      <c r="WAI94"/>
      <c r="WAJ94"/>
      <c r="WAK94"/>
      <c r="WAL94"/>
      <c r="WAM94"/>
      <c r="WAN94"/>
      <c r="WAO94"/>
      <c r="WAP94"/>
      <c r="WAQ94"/>
      <c r="WAR94"/>
      <c r="WAS94"/>
      <c r="WAT94"/>
      <c r="WAU94"/>
      <c r="WAV94"/>
      <c r="WAW94"/>
      <c r="WAX94"/>
      <c r="WAY94"/>
      <c r="WAZ94"/>
      <c r="WBA94"/>
      <c r="WBB94"/>
      <c r="WBC94"/>
      <c r="WBD94"/>
      <c r="WBE94"/>
      <c r="WBF94"/>
      <c r="WBG94"/>
      <c r="WBH94"/>
      <c r="WBI94"/>
      <c r="WBJ94"/>
      <c r="WBK94"/>
      <c r="WBL94"/>
      <c r="WBM94"/>
      <c r="WBN94"/>
      <c r="WBO94"/>
      <c r="WBP94"/>
      <c r="WBQ94"/>
      <c r="WBR94"/>
      <c r="WBS94"/>
      <c r="WBT94"/>
      <c r="WBU94"/>
      <c r="WBV94"/>
      <c r="WBW94"/>
      <c r="WBX94"/>
      <c r="WBY94"/>
      <c r="WBZ94"/>
      <c r="WCA94"/>
      <c r="WCB94"/>
      <c r="WCC94"/>
      <c r="WCD94"/>
      <c r="WCE94"/>
      <c r="WCF94"/>
      <c r="WCG94"/>
      <c r="WCH94"/>
      <c r="WCI94"/>
      <c r="WCJ94"/>
      <c r="WCK94"/>
      <c r="WCL94"/>
      <c r="WCM94"/>
      <c r="WCN94"/>
      <c r="WCO94"/>
      <c r="WCP94"/>
      <c r="WCQ94"/>
      <c r="WCR94"/>
      <c r="WCS94"/>
      <c r="WCT94"/>
      <c r="WCU94"/>
      <c r="WCV94"/>
      <c r="WCW94"/>
      <c r="WCX94"/>
      <c r="WCY94"/>
      <c r="WCZ94"/>
      <c r="WDA94"/>
      <c r="WDB94"/>
      <c r="WDC94"/>
      <c r="WDD94"/>
      <c r="WDE94"/>
      <c r="WDF94"/>
      <c r="WDG94"/>
      <c r="WDH94"/>
      <c r="WDI94"/>
      <c r="WDJ94"/>
      <c r="WDK94"/>
      <c r="WDL94"/>
      <c r="WDM94"/>
      <c r="WDN94"/>
      <c r="WDO94"/>
      <c r="WDP94"/>
      <c r="WDQ94"/>
      <c r="WDR94"/>
      <c r="WDS94"/>
      <c r="WDT94"/>
      <c r="WDU94"/>
      <c r="WDV94"/>
      <c r="WDW94"/>
      <c r="WDX94"/>
      <c r="WDY94"/>
      <c r="WDZ94"/>
      <c r="WEA94"/>
      <c r="WEB94"/>
      <c r="WEC94"/>
      <c r="WED94"/>
      <c r="WEE94"/>
      <c r="WEF94"/>
      <c r="WEG94"/>
      <c r="WEH94"/>
      <c r="WEI94"/>
      <c r="WEJ94"/>
      <c r="WEK94"/>
      <c r="WEL94"/>
      <c r="WEM94"/>
      <c r="WEN94"/>
      <c r="WEO94"/>
      <c r="WEP94"/>
      <c r="WEQ94"/>
      <c r="WER94"/>
      <c r="WES94"/>
      <c r="WET94"/>
      <c r="WEU94"/>
      <c r="WEV94"/>
      <c r="WEW94"/>
      <c r="WEX94"/>
      <c r="WEY94"/>
      <c r="WEZ94"/>
      <c r="WFA94"/>
      <c r="WFB94"/>
      <c r="WFC94"/>
      <c r="WFD94"/>
      <c r="WFE94"/>
      <c r="WFF94"/>
      <c r="WFG94"/>
      <c r="WFH94"/>
      <c r="WFI94"/>
      <c r="WFJ94"/>
      <c r="WFK94"/>
      <c r="WFL94"/>
      <c r="WFM94"/>
      <c r="WFN94"/>
      <c r="WFO94"/>
      <c r="WFP94"/>
      <c r="WFQ94"/>
      <c r="WFR94"/>
      <c r="WFS94"/>
      <c r="WFT94"/>
      <c r="WFU94"/>
      <c r="WFV94"/>
      <c r="WFW94"/>
      <c r="WFX94"/>
      <c r="WFY94"/>
      <c r="WFZ94"/>
      <c r="WGA94"/>
      <c r="WGB94"/>
      <c r="WGC94"/>
      <c r="WGD94"/>
      <c r="WGE94"/>
      <c r="WGF94"/>
      <c r="WGG94"/>
      <c r="WGH94"/>
      <c r="WGI94"/>
      <c r="WGJ94"/>
      <c r="WGK94"/>
      <c r="WGL94"/>
      <c r="WGM94"/>
      <c r="WGN94"/>
      <c r="WGO94"/>
      <c r="WGP94"/>
      <c r="WGQ94"/>
      <c r="WGR94"/>
      <c r="WGS94"/>
      <c r="WGT94"/>
      <c r="WGU94"/>
      <c r="WGV94"/>
      <c r="WGW94"/>
      <c r="WGX94"/>
      <c r="WGY94"/>
      <c r="WGZ94"/>
      <c r="WHA94"/>
      <c r="WHB94"/>
      <c r="WHC94"/>
      <c r="WHD94"/>
      <c r="WHE94"/>
      <c r="WHF94"/>
      <c r="WHG94"/>
      <c r="WHH94"/>
      <c r="WHI94"/>
      <c r="WHJ94"/>
      <c r="WHK94"/>
      <c r="WHL94"/>
      <c r="WHM94"/>
      <c r="WHN94"/>
      <c r="WHO94"/>
      <c r="WHP94"/>
      <c r="WHQ94"/>
      <c r="WHR94"/>
      <c r="WHS94"/>
      <c r="WHT94"/>
      <c r="WHU94"/>
      <c r="WHV94"/>
      <c r="WHW94"/>
      <c r="WHX94"/>
      <c r="WHY94"/>
      <c r="WHZ94"/>
      <c r="WIA94"/>
      <c r="WIB94"/>
      <c r="WIC94"/>
      <c r="WID94"/>
      <c r="WIE94"/>
      <c r="WIF94"/>
      <c r="WIG94"/>
      <c r="WIH94"/>
      <c r="WII94"/>
      <c r="WIJ94"/>
      <c r="WIK94"/>
      <c r="WIL94"/>
      <c r="WIM94"/>
      <c r="WIN94"/>
      <c r="WIO94"/>
      <c r="WIP94"/>
      <c r="WIQ94"/>
      <c r="WIR94"/>
      <c r="WIS94"/>
      <c r="WIT94"/>
      <c r="WIU94"/>
      <c r="WIV94"/>
      <c r="WIW94"/>
      <c r="WIX94"/>
      <c r="WIY94"/>
      <c r="WIZ94"/>
      <c r="WJA94"/>
      <c r="WJB94"/>
      <c r="WJC94"/>
      <c r="WJD94"/>
      <c r="WJE94"/>
      <c r="WJF94"/>
      <c r="WJG94"/>
      <c r="WJH94"/>
      <c r="WJI94"/>
      <c r="WJJ94"/>
      <c r="WJK94"/>
      <c r="WJL94"/>
      <c r="WJM94"/>
      <c r="WJN94"/>
      <c r="WJO94"/>
      <c r="WJP94"/>
      <c r="WJQ94"/>
      <c r="WJR94"/>
      <c r="WJS94"/>
      <c r="WJT94"/>
      <c r="WJU94"/>
      <c r="WJV94"/>
      <c r="WJW94"/>
      <c r="WJX94"/>
      <c r="WJY94"/>
      <c r="WJZ94"/>
      <c r="WKA94"/>
      <c r="WKB94"/>
      <c r="WKC94"/>
      <c r="WKD94"/>
      <c r="WKE94"/>
      <c r="WKF94"/>
      <c r="WKG94"/>
      <c r="WKH94"/>
      <c r="WKI94"/>
      <c r="WKJ94"/>
      <c r="WKK94"/>
      <c r="WKL94"/>
      <c r="WKM94"/>
      <c r="WKN94"/>
      <c r="WKO94"/>
      <c r="WKP94"/>
      <c r="WKQ94"/>
      <c r="WKR94"/>
      <c r="WKS94"/>
      <c r="WKT94"/>
      <c r="WKU94"/>
      <c r="WKV94"/>
      <c r="WKW94"/>
      <c r="WKX94"/>
      <c r="WKY94"/>
      <c r="WKZ94"/>
      <c r="WLA94"/>
      <c r="WLB94"/>
      <c r="WLC94"/>
      <c r="WLD94"/>
      <c r="WLE94"/>
      <c r="WLF94"/>
      <c r="WLG94"/>
      <c r="WLH94"/>
      <c r="WLI94"/>
      <c r="WLJ94"/>
      <c r="WLK94"/>
      <c r="WLL94"/>
      <c r="WLM94"/>
      <c r="WLN94"/>
      <c r="WLO94"/>
      <c r="WLP94"/>
      <c r="WLQ94"/>
      <c r="WLR94"/>
      <c r="WLS94"/>
      <c r="WLT94"/>
      <c r="WLU94"/>
      <c r="WLV94"/>
      <c r="WLW94"/>
      <c r="WLX94"/>
      <c r="WLY94"/>
      <c r="WLZ94"/>
      <c r="WMA94"/>
      <c r="WMB94"/>
      <c r="WMC94"/>
      <c r="WMD94"/>
      <c r="WME94"/>
      <c r="WMF94"/>
      <c r="WMG94"/>
      <c r="WMH94"/>
      <c r="WMI94"/>
      <c r="WMJ94"/>
      <c r="WMK94"/>
      <c r="WML94"/>
      <c r="WMM94"/>
      <c r="WMN94"/>
      <c r="WMO94"/>
      <c r="WMP94"/>
      <c r="WMQ94"/>
      <c r="WMR94"/>
      <c r="WMS94"/>
      <c r="WMT94"/>
      <c r="WMU94"/>
      <c r="WMV94"/>
      <c r="WMW94"/>
      <c r="WMX94"/>
      <c r="WMY94"/>
      <c r="WMZ94"/>
      <c r="WNA94"/>
      <c r="WNB94"/>
      <c r="WNC94"/>
      <c r="WND94"/>
      <c r="WNE94"/>
      <c r="WNF94"/>
      <c r="WNG94"/>
      <c r="WNH94"/>
      <c r="WNI94"/>
      <c r="WNJ94"/>
      <c r="WNK94"/>
      <c r="WNL94"/>
      <c r="WNM94"/>
      <c r="WNN94"/>
      <c r="WNO94"/>
      <c r="WNP94"/>
      <c r="WNQ94"/>
      <c r="WNR94"/>
      <c r="WNS94"/>
      <c r="WNT94"/>
      <c r="WNU94"/>
      <c r="WNV94"/>
      <c r="WNW94"/>
      <c r="WNX94"/>
      <c r="WNY94"/>
      <c r="WNZ94"/>
      <c r="WOA94"/>
      <c r="WOB94"/>
      <c r="WOC94"/>
      <c r="WOD94"/>
      <c r="WOE94"/>
      <c r="WOF94"/>
      <c r="WOG94"/>
      <c r="WOH94"/>
      <c r="WOI94"/>
      <c r="WOJ94"/>
      <c r="WOK94"/>
      <c r="WOL94"/>
      <c r="WOM94"/>
      <c r="WON94"/>
      <c r="WOO94"/>
      <c r="WOP94"/>
      <c r="WOQ94"/>
      <c r="WOR94"/>
      <c r="WOS94"/>
      <c r="WOT94"/>
      <c r="WOU94"/>
      <c r="WOV94"/>
      <c r="WOW94"/>
      <c r="WOX94"/>
      <c r="WOY94"/>
      <c r="WOZ94"/>
      <c r="WPA94"/>
      <c r="WPB94"/>
      <c r="WPC94"/>
      <c r="WPD94"/>
      <c r="WPE94"/>
      <c r="WPF94"/>
      <c r="WPG94"/>
      <c r="WPH94"/>
      <c r="WPI94"/>
      <c r="WPJ94"/>
      <c r="WPK94"/>
      <c r="WPL94"/>
      <c r="WPM94"/>
      <c r="WPN94"/>
      <c r="WPO94"/>
      <c r="WPP94"/>
      <c r="WPQ94"/>
      <c r="WPR94"/>
      <c r="WPS94"/>
      <c r="WPT94"/>
      <c r="WPU94"/>
      <c r="WPV94"/>
      <c r="WPW94"/>
      <c r="WPX94"/>
      <c r="WPY94"/>
      <c r="WPZ94"/>
      <c r="WQA94"/>
      <c r="WQB94"/>
      <c r="WQC94"/>
      <c r="WQD94"/>
      <c r="WQE94"/>
      <c r="WQF94"/>
      <c r="WQG94"/>
      <c r="WQH94"/>
      <c r="WQI94"/>
      <c r="WQJ94"/>
      <c r="WQK94"/>
      <c r="WQL94"/>
      <c r="WQM94"/>
      <c r="WQN94"/>
      <c r="WQO94"/>
      <c r="WQP94"/>
      <c r="WQQ94"/>
      <c r="WQR94"/>
      <c r="WQS94"/>
      <c r="WQT94"/>
      <c r="WQU94"/>
      <c r="WQV94"/>
      <c r="WQW94"/>
      <c r="WQX94"/>
      <c r="WQY94"/>
      <c r="WQZ94"/>
      <c r="WRA94"/>
      <c r="WRB94"/>
      <c r="WRC94"/>
      <c r="WRD94"/>
      <c r="WRE94"/>
      <c r="WRF94"/>
      <c r="WRG94"/>
      <c r="WRH94"/>
      <c r="WRI94"/>
      <c r="WRJ94"/>
      <c r="WRK94"/>
      <c r="WRL94"/>
      <c r="WRM94"/>
      <c r="WRN94"/>
      <c r="WRO94"/>
      <c r="WRP94"/>
      <c r="WRQ94"/>
      <c r="WRR94"/>
      <c r="WRS94"/>
      <c r="WRT94"/>
      <c r="WRU94"/>
      <c r="WRV94"/>
      <c r="WRW94"/>
      <c r="WRX94"/>
      <c r="WRY94"/>
      <c r="WRZ94"/>
      <c r="WSA94"/>
      <c r="WSB94"/>
      <c r="WSC94"/>
      <c r="WSD94"/>
      <c r="WSE94"/>
      <c r="WSF94"/>
      <c r="WSG94"/>
      <c r="WSH94"/>
      <c r="WSI94"/>
      <c r="WSJ94"/>
      <c r="WSK94"/>
      <c r="WSL94"/>
      <c r="WSM94"/>
      <c r="WSN94"/>
      <c r="WSO94"/>
      <c r="WSP94"/>
      <c r="WSQ94"/>
      <c r="WSR94"/>
      <c r="WSS94"/>
      <c r="WST94"/>
      <c r="WSU94"/>
      <c r="WSV94"/>
      <c r="WSW94"/>
      <c r="WSX94"/>
      <c r="WSY94"/>
      <c r="WSZ94"/>
      <c r="WTA94"/>
      <c r="WTB94"/>
      <c r="WTC94"/>
      <c r="WTD94"/>
      <c r="WTE94"/>
      <c r="WTF94"/>
      <c r="WTG94"/>
      <c r="WTH94"/>
      <c r="WTI94"/>
      <c r="WTJ94"/>
      <c r="WTK94"/>
      <c r="WTL94"/>
      <c r="WTM94"/>
      <c r="WTN94"/>
      <c r="WTO94"/>
      <c r="WTP94"/>
      <c r="WTQ94"/>
      <c r="WTR94"/>
      <c r="WTS94"/>
      <c r="WTT94"/>
      <c r="WTU94"/>
      <c r="WTV94"/>
      <c r="WTW94"/>
      <c r="WTX94"/>
      <c r="WTY94"/>
      <c r="WTZ94"/>
      <c r="WUA94"/>
      <c r="WUB94"/>
      <c r="WUC94"/>
      <c r="WUD94"/>
      <c r="WUE94"/>
      <c r="WUF94"/>
      <c r="WUG94"/>
      <c r="WUH94"/>
      <c r="WUI94"/>
      <c r="WUJ94"/>
      <c r="WUK94"/>
      <c r="WUL94"/>
      <c r="WUM94"/>
      <c r="WUN94"/>
      <c r="WUO94"/>
      <c r="WUP94"/>
      <c r="WUQ94"/>
      <c r="WUR94"/>
      <c r="WUS94"/>
      <c r="WUT94"/>
      <c r="WUU94"/>
      <c r="WUV94"/>
      <c r="WUW94"/>
      <c r="WUX94"/>
      <c r="WUY94"/>
      <c r="WUZ94"/>
      <c r="WVA94"/>
      <c r="WVB94"/>
      <c r="WVC94"/>
      <c r="WVD94"/>
      <c r="WVE94"/>
      <c r="WVF94"/>
      <c r="WVG94"/>
      <c r="WVH94"/>
      <c r="WVI94"/>
      <c r="WVJ94"/>
      <c r="WVK94"/>
      <c r="WVL94"/>
      <c r="WVM94"/>
      <c r="WVN94"/>
      <c r="WVO94"/>
      <c r="WVP94"/>
      <c r="WVQ94"/>
      <c r="WVR94"/>
      <c r="WVS94"/>
      <c r="WVT94"/>
      <c r="WVU94"/>
      <c r="WVV94"/>
      <c r="WVW94"/>
      <c r="WVX94"/>
      <c r="WVY94"/>
      <c r="WVZ94"/>
      <c r="WWA94"/>
      <c r="WWB94"/>
      <c r="WWC94"/>
      <c r="WWD94"/>
      <c r="WWE94"/>
      <c r="WWF94"/>
      <c r="WWG94"/>
      <c r="WWH94"/>
      <c r="WWI94"/>
      <c r="WWJ94"/>
      <c r="WWK94"/>
      <c r="WWL94"/>
      <c r="WWM94"/>
      <c r="WWN94"/>
      <c r="WWO94"/>
      <c r="WWP94"/>
      <c r="WWQ94"/>
      <c r="WWR94"/>
      <c r="WWS94"/>
      <c r="WWT94"/>
      <c r="WWU94"/>
      <c r="WWV94"/>
      <c r="WWW94"/>
      <c r="WWX94"/>
      <c r="WWY94"/>
      <c r="WWZ94"/>
      <c r="WXA94"/>
      <c r="WXB94"/>
      <c r="WXC94"/>
      <c r="WXD94"/>
      <c r="WXE94"/>
      <c r="WXF94"/>
      <c r="WXG94"/>
      <c r="WXH94"/>
      <c r="WXI94"/>
      <c r="WXJ94"/>
      <c r="WXK94"/>
      <c r="WXL94"/>
      <c r="WXM94"/>
      <c r="WXN94"/>
      <c r="WXO94"/>
      <c r="WXP94"/>
      <c r="WXQ94"/>
      <c r="WXR94"/>
      <c r="WXS94"/>
      <c r="WXT94"/>
      <c r="WXU94"/>
      <c r="WXV94"/>
      <c r="WXW94"/>
      <c r="WXX94"/>
      <c r="WXY94"/>
      <c r="WXZ94"/>
      <c r="WYA94"/>
      <c r="WYB94"/>
      <c r="WYC94"/>
      <c r="WYD94"/>
      <c r="WYE94"/>
      <c r="WYF94"/>
      <c r="WYG94"/>
      <c r="WYH94"/>
      <c r="WYI94"/>
      <c r="WYJ94"/>
      <c r="WYK94"/>
      <c r="WYL94"/>
      <c r="WYM94"/>
      <c r="WYN94"/>
      <c r="WYO94"/>
      <c r="WYP94"/>
      <c r="WYQ94"/>
      <c r="WYR94"/>
      <c r="WYS94"/>
      <c r="WYT94"/>
      <c r="WYU94"/>
      <c r="WYV94"/>
      <c r="WYW94"/>
      <c r="WYX94"/>
      <c r="WYY94"/>
      <c r="WYZ94"/>
      <c r="WZA94"/>
      <c r="WZB94"/>
      <c r="WZC94"/>
      <c r="WZD94"/>
      <c r="WZE94"/>
      <c r="WZF94"/>
      <c r="WZG94"/>
      <c r="WZH94"/>
      <c r="WZI94"/>
      <c r="WZJ94"/>
      <c r="WZK94"/>
      <c r="WZL94"/>
      <c r="WZM94"/>
      <c r="WZN94"/>
      <c r="WZO94"/>
      <c r="WZP94"/>
      <c r="WZQ94"/>
      <c r="WZR94"/>
      <c r="WZS94"/>
      <c r="WZT94"/>
      <c r="WZU94"/>
      <c r="WZV94"/>
      <c r="WZW94"/>
      <c r="WZX94"/>
      <c r="WZY94"/>
      <c r="WZZ94"/>
      <c r="XAA94"/>
      <c r="XAB94"/>
      <c r="XAC94"/>
      <c r="XAD94"/>
      <c r="XAE94"/>
      <c r="XAF94"/>
      <c r="XAG94"/>
      <c r="XAH94"/>
      <c r="XAI94"/>
      <c r="XAJ94"/>
      <c r="XAK94"/>
      <c r="XAL94"/>
      <c r="XAM94"/>
      <c r="XAN94"/>
      <c r="XAO94"/>
      <c r="XAP94"/>
      <c r="XAQ94"/>
      <c r="XAR94"/>
      <c r="XAS94"/>
      <c r="XAT94"/>
      <c r="XAU94"/>
      <c r="XAV94"/>
      <c r="XAW94"/>
      <c r="XAX94"/>
      <c r="XAY94"/>
      <c r="XAZ94"/>
      <c r="XBA94"/>
      <c r="XBB94"/>
      <c r="XBC94"/>
      <c r="XBD94"/>
      <c r="XBE94"/>
      <c r="XBF94"/>
      <c r="XBG94"/>
      <c r="XBH94"/>
      <c r="XBI94"/>
      <c r="XBJ94"/>
      <c r="XBK94"/>
      <c r="XBL94"/>
      <c r="XBM94"/>
      <c r="XBN94"/>
      <c r="XBO94"/>
      <c r="XBP94"/>
      <c r="XBQ94"/>
      <c r="XBR94"/>
      <c r="XBS94"/>
      <c r="XBT94"/>
      <c r="XBU94"/>
      <c r="XBV94"/>
      <c r="XBW94"/>
      <c r="XBX94"/>
      <c r="XBY94"/>
      <c r="XBZ94"/>
      <c r="XCA94"/>
      <c r="XCB94"/>
      <c r="XCC94"/>
      <c r="XCD94"/>
      <c r="XCE94"/>
      <c r="XCF94"/>
      <c r="XCG94"/>
      <c r="XCH94"/>
      <c r="XCI94"/>
      <c r="XCJ94"/>
      <c r="XCK94"/>
      <c r="XCL94"/>
      <c r="XCM94"/>
      <c r="XCN94"/>
      <c r="XCO94"/>
      <c r="XCP94"/>
      <c r="XCQ94"/>
      <c r="XCR94"/>
      <c r="XCS94"/>
      <c r="XCT94"/>
      <c r="XCU94"/>
      <c r="XCV94"/>
      <c r="XCW94"/>
      <c r="XCX94"/>
      <c r="XCY94"/>
      <c r="XCZ94"/>
    </row>
    <row r="95" spans="2:16328" ht="5.15" customHeight="1" x14ac:dyDescent="0.35"/>
    <row r="96" spans="2:16328" x14ac:dyDescent="0.35">
      <c r="B96" t="s">
        <v>128</v>
      </c>
      <c r="C96" s="3">
        <f ca="1">+C92</f>
        <v>755.45319610116849</v>
      </c>
      <c r="D96" s="3">
        <f t="shared" ref="D96:K96" ca="1" si="33">+D92</f>
        <v>833.64576294502513</v>
      </c>
      <c r="E96" s="3">
        <f t="shared" ca="1" si="33"/>
        <v>892.88027727356075</v>
      </c>
      <c r="F96" s="3">
        <f t="shared" ca="1" si="33"/>
        <v>961.88836095372619</v>
      </c>
      <c r="G96" s="3">
        <f t="shared" ca="1" si="33"/>
        <v>1050.7613360066257</v>
      </c>
      <c r="H96" s="3">
        <f t="shared" ca="1" si="33"/>
        <v>1125.2449149481204</v>
      </c>
      <c r="I96" s="3">
        <f t="shared" ca="1" si="33"/>
        <v>1183.4527608687474</v>
      </c>
      <c r="J96" s="3">
        <f t="shared" ca="1" si="33"/>
        <v>1226.9107427623883</v>
      </c>
      <c r="K96" s="3">
        <f t="shared" ca="1" si="33"/>
        <v>1255.9031067602286</v>
      </c>
      <c r="L96" s="3">
        <f ca="1">+L92+L100</f>
        <v>15655.441599170505</v>
      </c>
      <c r="M96" s="3"/>
    </row>
    <row r="97" spans="2:15" x14ac:dyDescent="0.35">
      <c r="B97" t="s">
        <v>113</v>
      </c>
      <c r="C97" s="34">
        <f ca="1">+(1+C$69)^(C$73-$C$70-$C$71)</f>
        <v>1.0064144290022055</v>
      </c>
      <c r="D97" s="34">
        <f t="shared" ref="D97:L97" ca="1" si="34">+C97*(1+D69)</f>
        <v>1.0694331651245055</v>
      </c>
      <c r="E97" s="34">
        <f t="shared" ca="1" si="34"/>
        <v>1.1371409055424861</v>
      </c>
      <c r="F97" s="34">
        <f t="shared" ca="1" si="34"/>
        <v>1.2098971031044818</v>
      </c>
      <c r="G97" s="34">
        <f t="shared" ca="1" si="34"/>
        <v>1.2864728748830692</v>
      </c>
      <c r="H97" s="34">
        <f t="shared" ca="1" si="34"/>
        <v>1.3672623941124789</v>
      </c>
      <c r="I97" s="34">
        <f t="shared" ca="1" si="34"/>
        <v>1.4528131112921763</v>
      </c>
      <c r="J97" s="34">
        <f t="shared" ca="1" si="34"/>
        <v>1.5437210489013358</v>
      </c>
      <c r="K97" s="34">
        <f t="shared" ca="1" si="34"/>
        <v>1.6437959678402867</v>
      </c>
      <c r="L97" s="34">
        <f t="shared" ca="1" si="34"/>
        <v>1.754186550471055</v>
      </c>
      <c r="M97" s="34"/>
    </row>
    <row r="98" spans="2:15" x14ac:dyDescent="0.35">
      <c r="B98" t="s">
        <v>129</v>
      </c>
      <c r="C98" s="3">
        <f t="shared" ref="C98:L98" ca="1" si="35">+C96/C97</f>
        <v>750.63828014682906</v>
      </c>
      <c r="D98" s="3">
        <f t="shared" ca="1" si="35"/>
        <v>779.5211427242117</v>
      </c>
      <c r="E98" s="3">
        <f t="shared" ca="1" si="35"/>
        <v>785.19757131382232</v>
      </c>
      <c r="F98" s="3">
        <f t="shared" ca="1" si="35"/>
        <v>795.01666586820602</v>
      </c>
      <c r="G98" s="3">
        <f t="shared" ca="1" si="35"/>
        <v>816.77690724892443</v>
      </c>
      <c r="H98" s="3">
        <f t="shared" ca="1" si="35"/>
        <v>822.9911974420553</v>
      </c>
      <c r="I98" s="3">
        <f t="shared" ca="1" si="35"/>
        <v>814.59394306825084</v>
      </c>
      <c r="J98" s="3">
        <f t="shared" ca="1" si="35"/>
        <v>794.77490031996331</v>
      </c>
      <c r="K98" s="3">
        <f t="shared" ca="1" si="35"/>
        <v>764.02615125665875</v>
      </c>
      <c r="L98" s="3">
        <f t="shared" ca="1" si="35"/>
        <v>8924.6161390112811</v>
      </c>
      <c r="M98" s="3"/>
    </row>
    <row r="99" spans="2:15" ht="5.15" customHeight="1" x14ac:dyDescent="0.35"/>
    <row r="100" spans="2:15" x14ac:dyDescent="0.35">
      <c r="B100" s="20" t="s">
        <v>130</v>
      </c>
      <c r="C100" s="69">
        <f ca="1">+SUM(C98:M98)</f>
        <v>16048.152898400203</v>
      </c>
      <c r="K100" s="39" t="s">
        <v>131</v>
      </c>
      <c r="L100" s="69">
        <f ca="1">(M92)/(L69-L110)</f>
        <v>14454.437725236497</v>
      </c>
      <c r="O100" s="18"/>
    </row>
    <row r="101" spans="2:15" x14ac:dyDescent="0.35">
      <c r="B101" s="70" t="s">
        <v>132</v>
      </c>
      <c r="C101" s="71">
        <f>-SUM(Model!Y273,Model!Y277)</f>
        <v>-8924.0210000000006</v>
      </c>
      <c r="K101" s="83" t="s">
        <v>132</v>
      </c>
      <c r="L101" s="71">
        <f ca="1">-Model!AI277-Model!AI273</f>
        <v>-7532.2911274699618</v>
      </c>
    </row>
    <row r="102" spans="2:15" x14ac:dyDescent="0.35">
      <c r="B102" s="70" t="s">
        <v>133</v>
      </c>
      <c r="C102" s="84">
        <v>0</v>
      </c>
      <c r="K102" s="83" t="s">
        <v>133</v>
      </c>
      <c r="L102" s="84">
        <v>0</v>
      </c>
    </row>
    <row r="103" spans="2:15" x14ac:dyDescent="0.35">
      <c r="B103" s="70" t="s">
        <v>134</v>
      </c>
      <c r="C103" s="84">
        <v>0</v>
      </c>
      <c r="K103" s="83" t="s">
        <v>134</v>
      </c>
      <c r="L103" s="84">
        <v>0</v>
      </c>
    </row>
    <row r="104" spans="2:15" x14ac:dyDescent="0.35">
      <c r="B104" s="85" t="s">
        <v>116</v>
      </c>
      <c r="C104" s="86">
        <f>+C59</f>
        <v>244.08600000000001</v>
      </c>
      <c r="K104" s="77" t="s">
        <v>135</v>
      </c>
      <c r="L104" s="86">
        <f ca="1">+Model!AI251</f>
        <v>319.01873466988445</v>
      </c>
    </row>
    <row r="105" spans="2:15" x14ac:dyDescent="0.35">
      <c r="B105" s="24" t="s">
        <v>87</v>
      </c>
      <c r="C105" s="72">
        <f ca="1">SUM(C100:C104)</f>
        <v>7368.217898400203</v>
      </c>
      <c r="D105" s="73"/>
      <c r="E105" s="67"/>
      <c r="F105" s="67"/>
      <c r="G105" s="67"/>
      <c r="H105" s="67"/>
      <c r="I105" s="67"/>
      <c r="J105" s="67"/>
      <c r="K105" s="74" t="s">
        <v>117</v>
      </c>
      <c r="L105" s="72">
        <f ca="1">+SUM(L100:L104)</f>
        <v>7241.1653324364197</v>
      </c>
    </row>
    <row r="106" spans="2:15" ht="15" thickBot="1" x14ac:dyDescent="0.4">
      <c r="B106" s="75" t="s">
        <v>85</v>
      </c>
      <c r="C106" s="76">
        <f>+C61</f>
        <v>94.300000000000011</v>
      </c>
      <c r="K106" s="77" t="s">
        <v>85</v>
      </c>
      <c r="L106" s="76">
        <f>+L61</f>
        <v>38.323439510279179</v>
      </c>
      <c r="N106" s="7"/>
    </row>
    <row r="107" spans="2:15" ht="15" thickBot="1" x14ac:dyDescent="0.4">
      <c r="B107" s="78" t="s">
        <v>119</v>
      </c>
      <c r="C107" s="87">
        <f ca="1">+C105/C106</f>
        <v>78.13592681230331</v>
      </c>
      <c r="D107" s="67"/>
      <c r="E107" s="67"/>
      <c r="F107" s="67"/>
      <c r="G107" s="67"/>
      <c r="H107" s="67"/>
      <c r="I107" s="67"/>
      <c r="J107" s="67"/>
      <c r="K107" s="74"/>
      <c r="L107" s="88"/>
      <c r="N107" s="7"/>
    </row>
    <row r="108" spans="2:15" x14ac:dyDescent="0.35">
      <c r="C108" s="3"/>
      <c r="K108" s="39"/>
      <c r="L108" s="80"/>
      <c r="N108" s="7"/>
    </row>
    <row r="109" spans="2:15" x14ac:dyDescent="0.35">
      <c r="C109" s="3"/>
      <c r="D109" s="3"/>
      <c r="E109" s="3"/>
      <c r="F109" s="3"/>
      <c r="K109" s="39" t="str">
        <f>$L$74+1&amp;" EPS (1Y Forward)"</f>
        <v>2033 EPS (1Y Forward)</v>
      </c>
      <c r="L109" s="28">
        <f ca="1">+M76</f>
        <v>19.194245310030926</v>
      </c>
    </row>
    <row r="110" spans="2:15" x14ac:dyDescent="0.35">
      <c r="C110" s="3"/>
      <c r="K110" s="39" t="s">
        <v>122</v>
      </c>
      <c r="L110" s="81">
        <f>+$J$20</f>
        <v>-4.0000000000000008E-2</v>
      </c>
    </row>
    <row r="111" spans="2:15" ht="5.15" customHeight="1" x14ac:dyDescent="0.35"/>
    <row r="112" spans="2:15" x14ac:dyDescent="0.35">
      <c r="B112" s="41" t="s">
        <v>136</v>
      </c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  <row r="113" spans="2:13" x14ac:dyDescent="0.35">
      <c r="B113" t="s">
        <v>8</v>
      </c>
      <c r="C113" s="3">
        <f ca="1">+C100</f>
        <v>16048.152898400203</v>
      </c>
      <c r="D113" s="3">
        <f ca="1">IFERROR(AVERAGE(C113,E113),$C$113)</f>
        <v>15871.073055744553</v>
      </c>
      <c r="E113" s="3">
        <f ca="1">IFERROR(AVERAGE(D113,F113),$C$113)</f>
        <v>15693.993296300185</v>
      </c>
      <c r="F113" s="3">
        <f ca="1">IFERROR(AVERAGE(E113,G113),$C$113)</f>
        <v>15516.913647967907</v>
      </c>
      <c r="G113" s="3">
        <f t="shared" ref="G113:K113" ca="1" si="36">IFERROR(AVERAGE(F113,H113),$C$113)</f>
        <v>15339.834121408436</v>
      </c>
      <c r="H113" s="3">
        <f t="shared" ca="1" si="36"/>
        <v>15162.754710858349</v>
      </c>
      <c r="I113" s="3">
        <f t="shared" ca="1" si="36"/>
        <v>14985.675396881748</v>
      </c>
      <c r="J113" s="3">
        <f t="shared" ca="1" si="36"/>
        <v>14808.596150476285</v>
      </c>
      <c r="K113" s="3">
        <f t="shared" ca="1" si="36"/>
        <v>14631.516937856391</v>
      </c>
      <c r="L113" s="3">
        <f ca="1">+L100</f>
        <v>14454.437725236497</v>
      </c>
      <c r="M113" s="3"/>
    </row>
    <row r="114" spans="2:13" x14ac:dyDescent="0.35">
      <c r="B114" t="s">
        <v>52</v>
      </c>
      <c r="C114" s="3">
        <f ca="1">AVERAGE(-(Model!Y277+Model!Y273),-(Model!Z277+Model!Z273))</f>
        <v>-8585.9967774217585</v>
      </c>
      <c r="D114" s="3">
        <f ca="1">AVERAGE(-(Model!Z277+Model!Z273),-(Model!AA277+Model!AA273))</f>
        <v>-8177.1711558280022</v>
      </c>
      <c r="E114" s="3">
        <f ca="1">AVERAGE(-(Model!AA277+Model!AA273),-(Model!AB277+Model!AB273))</f>
        <v>-8086.5081393429173</v>
      </c>
      <c r="F114" s="3">
        <f ca="1">AVERAGE(-(Model!AB277+Model!AB273),-(Model!AC277+Model!AC273))</f>
        <v>-8139.1918025506557</v>
      </c>
      <c r="G114" s="3">
        <f ca="1">AVERAGE(-(Model!AC277+Model!AC273),-(Model!AD277+Model!AD273))</f>
        <v>-8241.1041379672242</v>
      </c>
      <c r="H114" s="3">
        <f ca="1">AVERAGE(-(Model!AD277+Model!AD273),-(Model!AE277+Model!AE273))</f>
        <v>-8247.3864525447407</v>
      </c>
      <c r="I114" s="3">
        <f ca="1">AVERAGE(-(Model!AE277+Model!AE273),-(Model!AF277+Model!AF273))</f>
        <v>-8156.5400564720785</v>
      </c>
      <c r="J114" s="3">
        <f ca="1">AVERAGE(-(Model!AF277+Model!AF273),-(Model!AG277+Model!AG273))</f>
        <v>-7982.4348991864172</v>
      </c>
      <c r="K114" s="3">
        <f ca="1">AVERAGE(-(Model!AG277+Model!AG273),-(Model!AH277+Model!AH273))</f>
        <v>-7739.372377136071</v>
      </c>
      <c r="L114" s="3">
        <f ca="1">AVERAGE(-(Model!AH277+Model!AH273),-(Model!AI277+Model!AI273))</f>
        <v>-7567.4722419652144</v>
      </c>
      <c r="M114" s="3"/>
    </row>
    <row r="115" spans="2:13" x14ac:dyDescent="0.35">
      <c r="B115" t="s">
        <v>63</v>
      </c>
      <c r="C115" s="3">
        <f ca="1">SUM(C113:C114)</f>
        <v>7462.156120978445</v>
      </c>
      <c r="D115" s="3">
        <f t="shared" ref="D115:L115" ca="1" si="37">SUM(D113:D114)</f>
        <v>7693.901899916551</v>
      </c>
      <c r="E115" s="3">
        <f t="shared" ca="1" si="37"/>
        <v>7607.4851569572675</v>
      </c>
      <c r="F115" s="3">
        <f t="shared" ca="1" si="37"/>
        <v>7377.7218454172516</v>
      </c>
      <c r="G115" s="3">
        <f t="shared" ca="1" si="37"/>
        <v>7098.7299834412115</v>
      </c>
      <c r="H115" s="3">
        <f t="shared" ca="1" si="37"/>
        <v>6915.3682583136087</v>
      </c>
      <c r="I115" s="3">
        <f t="shared" ca="1" si="37"/>
        <v>6829.1353404096699</v>
      </c>
      <c r="J115" s="3">
        <f ca="1">SUM(J113:J114)</f>
        <v>6826.1612512898682</v>
      </c>
      <c r="K115" s="3">
        <f ca="1">SUM(K113:K114)</f>
        <v>6892.1445607203204</v>
      </c>
      <c r="L115" s="3">
        <f t="shared" ca="1" si="37"/>
        <v>6886.9654832712831</v>
      </c>
      <c r="M115" s="3"/>
    </row>
    <row r="116" spans="2:13" x14ac:dyDescent="0.35">
      <c r="B116" t="s">
        <v>137</v>
      </c>
      <c r="C116" s="7">
        <f t="shared" ref="C116:K116" ca="1" si="38">-C114/C113</f>
        <v>0.53501464198273396</v>
      </c>
      <c r="D116" s="7">
        <f t="shared" ca="1" si="38"/>
        <v>0.51522484504400068</v>
      </c>
      <c r="E116" s="7">
        <f t="shared" ca="1" si="38"/>
        <v>0.51526134787181854</v>
      </c>
      <c r="F116" s="7">
        <f t="shared" ca="1" si="38"/>
        <v>0.52453677240232388</v>
      </c>
      <c r="G116" s="7">
        <f t="shared" ca="1" si="38"/>
        <v>0.53723554457905454</v>
      </c>
      <c r="H116" s="7">
        <f t="shared" ca="1" si="38"/>
        <v>0.54392401709424365</v>
      </c>
      <c r="I116" s="7">
        <f t="shared" ca="1" si="38"/>
        <v>0.5442891188053699</v>
      </c>
      <c r="J116" s="7">
        <f t="shared" ca="1" si="38"/>
        <v>0.53904062330241076</v>
      </c>
      <c r="K116" s="7">
        <f t="shared" ca="1" si="38"/>
        <v>0.52895215239862459</v>
      </c>
      <c r="L116" s="7">
        <f ca="1">-L114/L113</f>
        <v>0.52353971740823269</v>
      </c>
      <c r="M116" s="7"/>
    </row>
    <row r="117" spans="2:13" x14ac:dyDescent="0.35">
      <c r="B117" t="s">
        <v>138</v>
      </c>
      <c r="C117" s="7">
        <f ca="1">+Model!Z317*(1-Model!Z206)</f>
        <v>3.5540904993605037E-2</v>
      </c>
      <c r="D117" s="7">
        <f ca="1">+Model!AA317*(1-Model!AA206)</f>
        <v>3.6852491862762571E-2</v>
      </c>
      <c r="E117" s="7">
        <f ca="1">+Model!AB317*(1-Model!AB206)</f>
        <v>3.8204540611535553E-2</v>
      </c>
      <c r="F117" s="7">
        <f ca="1">+Model!AC317*(1-Model!AC206)</f>
        <v>4.0397549600691363E-2</v>
      </c>
      <c r="G117" s="7">
        <f ca="1">+Model!AD317*(1-Model!AD206)</f>
        <v>4.0284645055965455E-2</v>
      </c>
      <c r="H117" s="7">
        <f ca="1">+Model!AE317*(1-Model!AE206)</f>
        <v>3.9991619010497255E-2</v>
      </c>
      <c r="I117" s="7">
        <f ca="1">+Model!AF317*(1-Model!AF206)</f>
        <v>3.9605480554384564E-2</v>
      </c>
      <c r="J117" s="7">
        <f ca="1">+Model!AG317*(1-Model!AG206)</f>
        <v>3.9120219987999812E-2</v>
      </c>
      <c r="K117" s="7">
        <f ca="1">+Model!AH317*(1-Model!AH206)</f>
        <v>4.2409824489588951E-2</v>
      </c>
      <c r="L117" s="7">
        <f ca="1">+Model!AI317*(1-Model!AI206)</f>
        <v>4.6366043741802948E-2</v>
      </c>
      <c r="M117" s="7"/>
    </row>
    <row r="118" spans="2:13" x14ac:dyDescent="0.35">
      <c r="B118" s="20" t="s">
        <v>66</v>
      </c>
      <c r="C118" s="33">
        <f ca="1">+C117*C116+(1-C116)*C29</f>
        <v>6.0863586782449901E-2</v>
      </c>
      <c r="D118" s="33">
        <f t="shared" ref="D118:L118" ca="1" si="39">+D117*D116+(1-D116)*D29</f>
        <v>6.2617083355517078E-2</v>
      </c>
      <c r="E118" s="33">
        <f t="shared" ca="1" si="39"/>
        <v>6.3311801781859772E-2</v>
      </c>
      <c r="F118" s="33">
        <f t="shared" ca="1" si="39"/>
        <v>6.3981690764300284E-2</v>
      </c>
      <c r="G118" s="33">
        <f t="shared" ca="1" si="39"/>
        <v>6.3291144212700615E-2</v>
      </c>
      <c r="H118" s="33">
        <f t="shared" ca="1" si="39"/>
        <v>6.2799240523810251E-2</v>
      </c>
      <c r="I118" s="33">
        <f t="shared" ca="1" si="39"/>
        <v>6.2570811418325892E-2</v>
      </c>
      <c r="J118" s="33">
        <f t="shared" ca="1" si="39"/>
        <v>6.2573731668841878E-2</v>
      </c>
      <c r="K118" s="33">
        <f t="shared" ca="1" si="39"/>
        <v>6.4827074230739759E-2</v>
      </c>
      <c r="L118" s="33">
        <f t="shared" ca="1" si="39"/>
        <v>6.7155890871180318E-2</v>
      </c>
      <c r="M118" s="7"/>
    </row>
    <row r="120" spans="2:13" x14ac:dyDescent="0.35">
      <c r="B120" s="41" t="s">
        <v>13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  <row r="121" spans="2:13" x14ac:dyDescent="0.35">
      <c r="B121" s="3">
        <f>-C20+$C$59</f>
        <v>-9185.9140000000025</v>
      </c>
      <c r="C121" s="3">
        <f t="shared" ref="C121:L121" ca="1" si="40">+C54*(1+$C$9)^(SUM($C$70:$C$71))</f>
        <v>-243.78261516676429</v>
      </c>
      <c r="D121" s="3">
        <f t="shared" ca="1" si="40"/>
        <v>421.90316894157371</v>
      </c>
      <c r="E121" s="3">
        <f t="shared" ca="1" si="40"/>
        <v>587.68865984802858</v>
      </c>
      <c r="F121" s="3">
        <f t="shared" ca="1" si="40"/>
        <v>840.33760074769953</v>
      </c>
      <c r="G121" s="3">
        <f t="shared" ca="1" si="40"/>
        <v>839.61405040168677</v>
      </c>
      <c r="H121" s="3">
        <f t="shared" ca="1" si="40"/>
        <v>809.1004854648055</v>
      </c>
      <c r="I121" s="3">
        <f t="shared" ca="1" si="40"/>
        <v>782.79096020554346</v>
      </c>
      <c r="J121" s="3">
        <f t="shared" ca="1" si="40"/>
        <v>758.02211055814735</v>
      </c>
      <c r="K121" s="3">
        <f t="shared" ca="1" si="40"/>
        <v>706.50149983573397</v>
      </c>
      <c r="L121" s="3">
        <f t="shared" ca="1" si="40"/>
        <v>8201.8867668711646</v>
      </c>
    </row>
    <row r="122" spans="2:13" x14ac:dyDescent="0.35">
      <c r="B122" s="7">
        <f ca="1">IRR(B121:L121)</f>
        <v>4.9791673296183614E-2</v>
      </c>
    </row>
    <row r="125" spans="2:13" x14ac:dyDescent="0.35"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2:13" x14ac:dyDescent="0.35">
      <c r="B126" s="103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2:13" x14ac:dyDescent="0.35">
      <c r="B127" s="10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014F-CEFF-494C-B70C-53C7F7494CA6}">
  <sheetPr>
    <tabColor theme="9" tint="-0.499984740745262"/>
  </sheetPr>
  <dimension ref="B1:AS420"/>
  <sheetViews>
    <sheetView showGridLines="0" zoomScale="85" zoomScaleNormal="85" workbookViewId="0">
      <pane xSplit="2" ySplit="3" topLeftCell="L4" activePane="bottomRight" state="frozen"/>
      <selection activeCell="E35" sqref="E35"/>
      <selection pane="topRight" activeCell="E35" sqref="E35"/>
      <selection pane="bottomLeft" activeCell="E35" sqref="E35"/>
      <selection pane="bottomRight" activeCell="P21" sqref="P21"/>
    </sheetView>
  </sheetViews>
  <sheetFormatPr defaultRowHeight="14.5" outlineLevelRow="3" x14ac:dyDescent="0.35"/>
  <cols>
    <col min="1" max="1" width="1.6328125" customWidth="1"/>
    <col min="2" max="2" width="61.453125" bestFit="1" customWidth="1"/>
    <col min="38" max="38" width="9.453125" bestFit="1" customWidth="1"/>
  </cols>
  <sheetData>
    <row r="1" spans="2:42" x14ac:dyDescent="0.35">
      <c r="B1" s="1">
        <f ca="1">+DCF!M9</f>
        <v>74.775068160086789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2:42" x14ac:dyDescent="0.35">
      <c r="B2" s="1">
        <f ca="1">+DCF!M10</f>
        <v>78.135926980199812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2:42" x14ac:dyDescent="0.35">
      <c r="B3" s="42"/>
      <c r="C3" s="41">
        <v>2000</v>
      </c>
      <c r="D3" s="41">
        <f>+C3+1</f>
        <v>2001</v>
      </c>
      <c r="E3" s="41">
        <f t="shared" ref="E3:X3" si="0">+D3+1</f>
        <v>2002</v>
      </c>
      <c r="F3" s="41">
        <f t="shared" si="0"/>
        <v>2003</v>
      </c>
      <c r="G3" s="41">
        <f t="shared" si="0"/>
        <v>2004</v>
      </c>
      <c r="H3" s="41">
        <f t="shared" si="0"/>
        <v>2005</v>
      </c>
      <c r="I3" s="41">
        <f t="shared" si="0"/>
        <v>2006</v>
      </c>
      <c r="J3" s="41">
        <f t="shared" si="0"/>
        <v>2007</v>
      </c>
      <c r="K3" s="41">
        <f t="shared" si="0"/>
        <v>2008</v>
      </c>
      <c r="L3" s="41">
        <f t="shared" si="0"/>
        <v>2009</v>
      </c>
      <c r="M3" s="41">
        <f t="shared" si="0"/>
        <v>2010</v>
      </c>
      <c r="N3" s="41">
        <f t="shared" si="0"/>
        <v>2011</v>
      </c>
      <c r="O3" s="41">
        <f t="shared" si="0"/>
        <v>2012</v>
      </c>
      <c r="P3" s="41">
        <f t="shared" si="0"/>
        <v>2013</v>
      </c>
      <c r="Q3" s="41">
        <f t="shared" si="0"/>
        <v>2014</v>
      </c>
      <c r="R3" s="41">
        <f t="shared" si="0"/>
        <v>2015</v>
      </c>
      <c r="S3" s="41">
        <f t="shared" si="0"/>
        <v>2016</v>
      </c>
      <c r="T3" s="41">
        <f t="shared" si="0"/>
        <v>2017</v>
      </c>
      <c r="U3" s="41">
        <f t="shared" si="0"/>
        <v>2018</v>
      </c>
      <c r="V3" s="41">
        <f t="shared" si="0"/>
        <v>2019</v>
      </c>
      <c r="W3" s="41">
        <f t="shared" si="0"/>
        <v>2020</v>
      </c>
      <c r="X3" s="41">
        <f t="shared" si="0"/>
        <v>2021</v>
      </c>
      <c r="Y3" s="41">
        <f t="shared" ref="Y3:AJ3" si="1">+X3+1</f>
        <v>2022</v>
      </c>
      <c r="Z3" s="89">
        <f t="shared" si="1"/>
        <v>2023</v>
      </c>
      <c r="AA3" s="89">
        <f t="shared" si="1"/>
        <v>2024</v>
      </c>
      <c r="AB3" s="89">
        <f t="shared" si="1"/>
        <v>2025</v>
      </c>
      <c r="AC3" s="89">
        <f t="shared" si="1"/>
        <v>2026</v>
      </c>
      <c r="AD3" s="89">
        <f t="shared" si="1"/>
        <v>2027</v>
      </c>
      <c r="AE3" s="89">
        <f t="shared" si="1"/>
        <v>2028</v>
      </c>
      <c r="AF3" s="89">
        <f t="shared" si="1"/>
        <v>2029</v>
      </c>
      <c r="AG3" s="89">
        <f t="shared" si="1"/>
        <v>2030</v>
      </c>
      <c r="AH3" s="89">
        <f t="shared" si="1"/>
        <v>2031</v>
      </c>
      <c r="AI3" s="89">
        <f t="shared" si="1"/>
        <v>2032</v>
      </c>
      <c r="AJ3" s="89">
        <f t="shared" si="1"/>
        <v>2033</v>
      </c>
      <c r="AL3" s="161" t="s">
        <v>348</v>
      </c>
      <c r="AM3" s="161" t="s">
        <v>349</v>
      </c>
      <c r="AN3" s="161" t="s">
        <v>350</v>
      </c>
      <c r="AO3" s="161" t="s">
        <v>351</v>
      </c>
      <c r="AP3" s="161" t="s">
        <v>361</v>
      </c>
    </row>
    <row r="4" spans="2:42" x14ac:dyDescent="0.35">
      <c r="B4" s="90" t="s">
        <v>362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2:42" ht="5" customHeight="1" x14ac:dyDescent="0.35"/>
    <row r="6" spans="2:42" outlineLevel="1" x14ac:dyDescent="0.35">
      <c r="B6" t="s">
        <v>294</v>
      </c>
      <c r="C6" s="16">
        <v>388572</v>
      </c>
      <c r="D6" s="16">
        <v>408731</v>
      </c>
      <c r="E6" s="16">
        <v>428030</v>
      </c>
      <c r="F6" s="16">
        <v>446887</v>
      </c>
      <c r="G6" s="16">
        <v>465836</v>
      </c>
      <c r="H6" s="16">
        <v>485240</v>
      </c>
      <c r="I6" s="16">
        <v>506558</v>
      </c>
      <c r="J6" s="16">
        <v>527341</v>
      </c>
      <c r="K6" s="16">
        <v>548813</v>
      </c>
      <c r="L6" s="16">
        <v>572104</v>
      </c>
      <c r="M6" s="16">
        <v>594932</v>
      </c>
      <c r="N6" s="16">
        <v>615243</v>
      </c>
      <c r="O6" s="16">
        <v>637315</v>
      </c>
      <c r="P6" s="16">
        <v>661546</v>
      </c>
      <c r="Q6" s="16">
        <v>686062</v>
      </c>
      <c r="R6" s="16">
        <v>711277</v>
      </c>
      <c r="S6" s="16">
        <v>735722</v>
      </c>
      <c r="T6" s="16">
        <v>756771</v>
      </c>
      <c r="U6" s="16">
        <v>779457</v>
      </c>
      <c r="V6" s="16">
        <v>804425</v>
      </c>
      <c r="W6" s="16">
        <v>803684</v>
      </c>
      <c r="X6" s="4">
        <f>+X10/(1-X9)</f>
        <v>801242.75487483805</v>
      </c>
      <c r="Y6" s="4">
        <f>+Y10/(1-Y9)</f>
        <v>788395.83385518554</v>
      </c>
      <c r="Z6" s="3">
        <f>Y6*(1+Z7)</f>
        <v>796279.79219373735</v>
      </c>
      <c r="AA6" s="3">
        <f t="shared" ref="AA6:AJ6" si="2">Z6*(1+AA7)</f>
        <v>808223.98907664337</v>
      </c>
      <c r="AB6" s="3">
        <f t="shared" si="2"/>
        <v>824388.46885817626</v>
      </c>
      <c r="AC6" s="3">
        <f t="shared" si="2"/>
        <v>844998.18057963054</v>
      </c>
      <c r="AD6" s="3">
        <f t="shared" si="2"/>
        <v>861898.1441912232</v>
      </c>
      <c r="AE6" s="3">
        <f t="shared" si="2"/>
        <v>874826.61635409144</v>
      </c>
      <c r="AF6" s="3">
        <f t="shared" si="2"/>
        <v>883574.88251763233</v>
      </c>
      <c r="AG6" s="3">
        <f t="shared" si="2"/>
        <v>887992.75693022041</v>
      </c>
      <c r="AH6" s="3">
        <f t="shared" si="2"/>
        <v>887992.75693022041</v>
      </c>
      <c r="AI6" s="3">
        <f t="shared" si="2"/>
        <v>883552.79314556927</v>
      </c>
      <c r="AJ6" s="3">
        <f t="shared" si="2"/>
        <v>874717.26521411352</v>
      </c>
      <c r="AL6" s="7">
        <f>(AI6/Y6)^(1/10)-1</f>
        <v>1.1460246535852425E-2</v>
      </c>
      <c r="AM6" s="7">
        <f>(Y6/O6)^(1/10)-1</f>
        <v>2.1501521971438953E-2</v>
      </c>
      <c r="AN6" s="7">
        <f>(V6/L6)^(1/10)-1</f>
        <v>3.4668095223370665E-2</v>
      </c>
      <c r="AO6" s="7">
        <f>(Y6/C6)^(1/22)-1</f>
        <v>3.2682806291062461E-2</v>
      </c>
      <c r="AP6" s="7">
        <f>(AI6/V6)^(1/13)-1</f>
        <v>7.2432841352394473E-3</v>
      </c>
    </row>
    <row r="7" spans="2:42" s="136" customFormat="1" outlineLevel="1" x14ac:dyDescent="0.35">
      <c r="B7" s="114" t="s">
        <v>293</v>
      </c>
      <c r="C7" s="140"/>
      <c r="D7" s="141">
        <f>+D6/C6-1</f>
        <v>5.1879703118083542E-2</v>
      </c>
      <c r="E7" s="141">
        <f t="shared" ref="E7" si="3">+E6/D6-1</f>
        <v>4.7216873689541528E-2</v>
      </c>
      <c r="F7" s="141">
        <f t="shared" ref="F7" si="4">+F6/E6-1</f>
        <v>4.4055323225007603E-2</v>
      </c>
      <c r="G7" s="141">
        <f t="shared" ref="G7" si="5">+G6/F6-1</f>
        <v>4.2402218010369586E-2</v>
      </c>
      <c r="H7" s="141">
        <f t="shared" ref="H7" si="6">+H6/G6-1</f>
        <v>4.1654144376991109E-2</v>
      </c>
      <c r="I7" s="141">
        <f t="shared" ref="I7" si="7">+I6/H6-1</f>
        <v>4.3932899183908969E-2</v>
      </c>
      <c r="J7" s="141">
        <f t="shared" ref="J7" si="8">+J6/I6-1</f>
        <v>4.1027878347593028E-2</v>
      </c>
      <c r="K7" s="141">
        <f t="shared" ref="K7" si="9">+K6/J6-1</f>
        <v>4.0717486408225367E-2</v>
      </c>
      <c r="L7" s="141">
        <f t="shared" ref="L7" si="10">+L6/K6-1</f>
        <v>4.2438863510886327E-2</v>
      </c>
      <c r="M7" s="141">
        <f t="shared" ref="M7" si="11">+M6/L6-1</f>
        <v>3.9901836029812676E-2</v>
      </c>
      <c r="N7" s="141">
        <f t="shared" ref="N7" si="12">+N6/M6-1</f>
        <v>3.4140036172201293E-2</v>
      </c>
      <c r="O7" s="141">
        <f t="shared" ref="O7" si="13">+O6/N6-1</f>
        <v>3.5875255793239358E-2</v>
      </c>
      <c r="P7" s="141">
        <f t="shared" ref="P7" si="14">+P6/O6-1</f>
        <v>3.8020445148788218E-2</v>
      </c>
      <c r="Q7" s="141">
        <f t="shared" ref="Q7" si="15">+Q6/P6-1</f>
        <v>3.7058647471226447E-2</v>
      </c>
      <c r="R7" s="141">
        <f t="shared" ref="R7" si="16">+R6/Q6-1</f>
        <v>3.6753238045541092E-2</v>
      </c>
      <c r="S7" s="141">
        <f t="shared" ref="S7" si="17">+S6/R6-1</f>
        <v>3.4367763895078784E-2</v>
      </c>
      <c r="T7" s="141">
        <f t="shared" ref="T7" si="18">+T6/S6-1</f>
        <v>2.8609991273877977E-2</v>
      </c>
      <c r="U7" s="141">
        <f t="shared" ref="U7" si="19">+U6/T6-1</f>
        <v>2.9977364354606628E-2</v>
      </c>
      <c r="V7" s="141">
        <f t="shared" ref="V7" si="20">+V6/U6-1</f>
        <v>3.2032555997316026E-2</v>
      </c>
      <c r="W7" s="141">
        <f t="shared" ref="W7:Y7" si="21">+W6/V6-1</f>
        <v>-9.2115486216859388E-4</v>
      </c>
      <c r="X7" s="141">
        <f t="shared" si="21"/>
        <v>-3.0375684039521955E-3</v>
      </c>
      <c r="Y7" s="141">
        <f t="shared" si="21"/>
        <v>-1.6033743758044117E-2</v>
      </c>
      <c r="Z7" s="138">
        <v>0.01</v>
      </c>
      <c r="AA7" s="138">
        <v>1.4999999999999999E-2</v>
      </c>
      <c r="AB7" s="138">
        <v>0.02</v>
      </c>
      <c r="AC7" s="138">
        <v>2.5000000000000001E-2</v>
      </c>
      <c r="AD7" s="138">
        <v>0.02</v>
      </c>
      <c r="AE7" s="138">
        <v>1.4999999999999999E-2</v>
      </c>
      <c r="AF7" s="138">
        <v>0.01</v>
      </c>
      <c r="AG7" s="138">
        <v>5.0000000000000001E-3</v>
      </c>
      <c r="AH7" s="138">
        <v>0</v>
      </c>
      <c r="AI7" s="138">
        <v>-5.0000000000000001E-3</v>
      </c>
      <c r="AJ7" s="138">
        <v>-0.01</v>
      </c>
    </row>
    <row r="8" spans="2:42" outlineLevel="1" x14ac:dyDescent="0.35">
      <c r="B8" t="s">
        <v>295</v>
      </c>
      <c r="C8" s="3">
        <f>+C6-C10</f>
        <v>107109</v>
      </c>
      <c r="D8" s="3">
        <f t="shared" ref="D8:Y8" si="22">+D6-D10</f>
        <v>113644</v>
      </c>
      <c r="E8" s="3">
        <f t="shared" si="22"/>
        <v>120518</v>
      </c>
      <c r="F8" s="3">
        <f t="shared" si="22"/>
        <v>127265</v>
      </c>
      <c r="G8" s="3">
        <f t="shared" si="22"/>
        <v>134606</v>
      </c>
      <c r="H8" s="3">
        <f t="shared" si="22"/>
        <v>141950</v>
      </c>
      <c r="I8" s="3">
        <f t="shared" si="22"/>
        <v>149538</v>
      </c>
      <c r="J8" s="3">
        <f t="shared" si="22"/>
        <v>156732</v>
      </c>
      <c r="K8" s="3">
        <f t="shared" si="22"/>
        <v>163633</v>
      </c>
      <c r="L8" s="3">
        <f t="shared" si="22"/>
        <v>170379</v>
      </c>
      <c r="M8" s="3">
        <f t="shared" si="22"/>
        <v>176990</v>
      </c>
      <c r="N8" s="3">
        <f t="shared" si="22"/>
        <v>183303</v>
      </c>
      <c r="O8" s="3">
        <f t="shared" si="22"/>
        <v>189064</v>
      </c>
      <c r="P8" s="3">
        <f t="shared" si="22"/>
        <v>194827</v>
      </c>
      <c r="Q8" s="3">
        <f t="shared" si="22"/>
        <v>200384</v>
      </c>
      <c r="R8" s="3">
        <f t="shared" si="22"/>
        <v>206339</v>
      </c>
      <c r="S8" s="3">
        <f t="shared" si="22"/>
        <v>213148</v>
      </c>
      <c r="T8" s="3">
        <f t="shared" si="22"/>
        <v>220602</v>
      </c>
      <c r="U8" s="3">
        <f t="shared" si="22"/>
        <v>229036</v>
      </c>
      <c r="V8" s="3">
        <f t="shared" si="22"/>
        <v>239059</v>
      </c>
      <c r="W8" s="3">
        <f t="shared" si="22"/>
        <v>245846</v>
      </c>
      <c r="X8" s="3">
        <f t="shared" si="22"/>
        <v>246324.72208795277</v>
      </c>
      <c r="Y8" s="3">
        <f t="shared" si="22"/>
        <v>243587.09068578668</v>
      </c>
      <c r="Z8" s="4">
        <f ca="1">+Z6*Z9</f>
        <v>253271.85712112943</v>
      </c>
      <c r="AA8" s="4">
        <f t="shared" ref="AA8:AJ8" ca="1" si="23">+AA6*AA9</f>
        <v>264428.56393935857</v>
      </c>
      <c r="AB8" s="4">
        <f t="shared" ca="1" si="23"/>
        <v>277221.91675878625</v>
      </c>
      <c r="AC8" s="4">
        <f t="shared" ca="1" si="23"/>
        <v>291844.86575691239</v>
      </c>
      <c r="AD8" s="4">
        <f t="shared" ca="1" si="23"/>
        <v>305528.01217279036</v>
      </c>
      <c r="AE8" s="4">
        <f t="shared" ca="1" si="23"/>
        <v>318074.87519263302</v>
      </c>
      <c r="AF8" s="4">
        <f t="shared" ca="1" si="23"/>
        <v>329299.20621018269</v>
      </c>
      <c r="AG8" s="4">
        <f t="shared" ca="1" si="23"/>
        <v>339029.50241818506</v>
      </c>
      <c r="AH8" s="4">
        <f t="shared" ca="1" si="23"/>
        <v>347113.30259513663</v>
      </c>
      <c r="AI8" s="4">
        <f t="shared" si="23"/>
        <v>353421.11725822772</v>
      </c>
      <c r="AJ8" s="4">
        <f t="shared" si="23"/>
        <v>349886.90608564543</v>
      </c>
      <c r="AL8" s="7">
        <f>(AI8/Y8)^(1/10)-1</f>
        <v>3.791986167580963E-2</v>
      </c>
      <c r="AM8" s="7">
        <f>(Y8/O8)^(1/10)-1</f>
        <v>2.5662654444453814E-2</v>
      </c>
      <c r="AN8" s="7">
        <f>(V8/L8)^(1/10)-1</f>
        <v>3.4448569454980316E-2</v>
      </c>
      <c r="AO8" s="7">
        <f>(Y8/C8)^(1/22)-1</f>
        <v>3.8052857656733607E-2</v>
      </c>
      <c r="AP8" s="7">
        <f>(AI8/V8)^(1/13)-1</f>
        <v>3.0529833544086449E-2</v>
      </c>
    </row>
    <row r="9" spans="2:42" s="136" customFormat="1" outlineLevel="1" x14ac:dyDescent="0.35">
      <c r="B9" s="114" t="s">
        <v>289</v>
      </c>
      <c r="C9" s="141">
        <f t="shared" ref="C9:W9" si="24">+C8/C6</f>
        <v>0.27564775640035821</v>
      </c>
      <c r="D9" s="141">
        <f t="shared" si="24"/>
        <v>0.27804105878927704</v>
      </c>
      <c r="E9" s="141">
        <f t="shared" si="24"/>
        <v>0.28156437632876202</v>
      </c>
      <c r="F9" s="141">
        <f t="shared" si="24"/>
        <v>0.28478116391839547</v>
      </c>
      <c r="G9" s="141">
        <f t="shared" si="24"/>
        <v>0.28895576984174687</v>
      </c>
      <c r="H9" s="141">
        <f t="shared" si="24"/>
        <v>0.29253565246063801</v>
      </c>
      <c r="I9" s="141">
        <f t="shared" si="24"/>
        <v>0.29520410298524552</v>
      </c>
      <c r="J9" s="141">
        <f t="shared" si="24"/>
        <v>0.29721186101592706</v>
      </c>
      <c r="K9" s="141">
        <f t="shared" si="24"/>
        <v>0.29815802468235991</v>
      </c>
      <c r="L9" s="141">
        <f t="shared" si="24"/>
        <v>0.29781123711772683</v>
      </c>
      <c r="M9" s="141">
        <f t="shared" si="24"/>
        <v>0.29749618443788534</v>
      </c>
      <c r="N9" s="141">
        <f t="shared" si="24"/>
        <v>0.29793593750761893</v>
      </c>
      <c r="O9" s="141">
        <f t="shared" si="24"/>
        <v>0.29665706911025158</v>
      </c>
      <c r="P9" s="141">
        <f t="shared" si="24"/>
        <v>0.29450257427299087</v>
      </c>
      <c r="Q9" s="141">
        <f t="shared" si="24"/>
        <v>0.29207855849762848</v>
      </c>
      <c r="R9" s="141">
        <f t="shared" si="24"/>
        <v>0.29009654466543977</v>
      </c>
      <c r="S9" s="141">
        <f t="shared" si="24"/>
        <v>0.28971269039120756</v>
      </c>
      <c r="T9" s="141">
        <f t="shared" si="24"/>
        <v>0.29150429918694032</v>
      </c>
      <c r="U9" s="141">
        <f t="shared" si="24"/>
        <v>0.29384045559921845</v>
      </c>
      <c r="V9" s="141">
        <f t="shared" si="24"/>
        <v>0.29717997327283463</v>
      </c>
      <c r="W9" s="141">
        <f t="shared" si="24"/>
        <v>0.30589883586086075</v>
      </c>
      <c r="X9" s="14">
        <f>+W9*1.005</f>
        <v>0.30742833004016501</v>
      </c>
      <c r="Y9" s="14">
        <f>+X9*1.005</f>
        <v>0.30896547169036581</v>
      </c>
      <c r="Z9" s="14">
        <f t="shared" ref="Z9:AG9" ca="1" si="25">IFERROR(AVERAGE(AA9,Y9),$AI$9)</f>
        <v>0.31806892452132907</v>
      </c>
      <c r="AA9" s="14">
        <f t="shared" ca="1" si="25"/>
        <v>0.32717237735229238</v>
      </c>
      <c r="AB9" s="14">
        <f t="shared" ca="1" si="25"/>
        <v>0.33627583018325569</v>
      </c>
      <c r="AC9" s="14">
        <f t="shared" ca="1" si="25"/>
        <v>0.34537928301421905</v>
      </c>
      <c r="AD9" s="14">
        <f t="shared" ca="1" si="25"/>
        <v>0.35448273584518247</v>
      </c>
      <c r="AE9" s="14">
        <f t="shared" ca="1" si="25"/>
        <v>0.36358618867614589</v>
      </c>
      <c r="AF9" s="14">
        <f t="shared" ca="1" si="25"/>
        <v>0.37268964150710937</v>
      </c>
      <c r="AG9" s="14">
        <f t="shared" ca="1" si="25"/>
        <v>0.3817930943380729</v>
      </c>
      <c r="AH9" s="14">
        <f ca="1">IFERROR(AVERAGE(AI9,AG9),$AI$9)</f>
        <v>0.39089654716903643</v>
      </c>
      <c r="AI9" s="164">
        <v>0.4</v>
      </c>
      <c r="AJ9" s="14">
        <f>+AI9</f>
        <v>0.4</v>
      </c>
    </row>
    <row r="10" spans="2:42" outlineLevel="1" x14ac:dyDescent="0.35">
      <c r="B10" t="s">
        <v>290</v>
      </c>
      <c r="C10" s="16">
        <v>281463</v>
      </c>
      <c r="D10" s="16">
        <v>295087</v>
      </c>
      <c r="E10" s="16">
        <v>307512</v>
      </c>
      <c r="F10" s="16">
        <v>319622</v>
      </c>
      <c r="G10" s="16">
        <v>331230</v>
      </c>
      <c r="H10" s="16">
        <v>343290</v>
      </c>
      <c r="I10" s="16">
        <v>357020</v>
      </c>
      <c r="J10" s="16">
        <v>370609</v>
      </c>
      <c r="K10" s="16">
        <v>385180</v>
      </c>
      <c r="L10" s="16">
        <v>401725</v>
      </c>
      <c r="M10" s="16">
        <v>417942</v>
      </c>
      <c r="N10" s="16">
        <v>431940</v>
      </c>
      <c r="O10" s="16">
        <v>448251</v>
      </c>
      <c r="P10" s="16">
        <v>466719</v>
      </c>
      <c r="Q10" s="16">
        <v>485678</v>
      </c>
      <c r="R10" s="16">
        <v>504938</v>
      </c>
      <c r="S10" s="16">
        <v>522574</v>
      </c>
      <c r="T10" s="16">
        <v>536169</v>
      </c>
      <c r="U10" s="16">
        <v>550421</v>
      </c>
      <c r="V10" s="16">
        <v>565366</v>
      </c>
      <c r="W10" s="16">
        <v>557838</v>
      </c>
      <c r="X10" s="4">
        <f>+X12/X14</f>
        <v>554918.03278688528</v>
      </c>
      <c r="Y10" s="4">
        <f>+Y12/Y14</f>
        <v>544808.74316939886</v>
      </c>
      <c r="Z10" s="3">
        <f ca="1">+Z6-Z8</f>
        <v>543007.93507260794</v>
      </c>
      <c r="AA10" s="3">
        <f t="shared" ref="AA10:AJ10" ca="1" si="26">+AA6-AA8</f>
        <v>543795.42513728479</v>
      </c>
      <c r="AB10" s="3">
        <f t="shared" ca="1" si="26"/>
        <v>547166.55209938996</v>
      </c>
      <c r="AC10" s="3">
        <f t="shared" ca="1" si="26"/>
        <v>553153.31482271815</v>
      </c>
      <c r="AD10" s="3">
        <f t="shared" ca="1" si="26"/>
        <v>556370.13201843284</v>
      </c>
      <c r="AE10" s="3">
        <f t="shared" ca="1" si="26"/>
        <v>556751.74116145843</v>
      </c>
      <c r="AF10" s="3">
        <f t="shared" ca="1" si="26"/>
        <v>554275.67630744958</v>
      </c>
      <c r="AG10" s="3">
        <f t="shared" ca="1" si="26"/>
        <v>548963.25451203529</v>
      </c>
      <c r="AH10" s="3">
        <f t="shared" ca="1" si="26"/>
        <v>540879.45433508372</v>
      </c>
      <c r="AI10" s="3">
        <f t="shared" si="26"/>
        <v>530131.67588734161</v>
      </c>
      <c r="AJ10" s="3">
        <f t="shared" si="26"/>
        <v>524830.35912846809</v>
      </c>
      <c r="AL10" s="7">
        <f>(AI10/Y10)^(1/10)-1</f>
        <v>-2.7272126153542464E-3</v>
      </c>
      <c r="AM10" s="7">
        <f>(Y10/O10)^(1/10)-1</f>
        <v>1.9699673272610685E-2</v>
      </c>
      <c r="AN10" s="7">
        <f>(V10/L10)^(1/10)-1</f>
        <v>3.4761073709384194E-2</v>
      </c>
      <c r="AO10" s="7">
        <f>(Y10/C10)^(1/22)-1</f>
        <v>3.0474852979005096E-2</v>
      </c>
      <c r="AP10" s="7">
        <f>(AI10/V10)^(1/13)-1</f>
        <v>-4.9376073011885291E-3</v>
      </c>
    </row>
    <row r="11" spans="2:42" s="136" customFormat="1" outlineLevel="1" x14ac:dyDescent="0.35">
      <c r="B11" s="114" t="s">
        <v>293</v>
      </c>
      <c r="C11" s="140"/>
      <c r="D11" s="141">
        <f>+D10/C10-1</f>
        <v>4.8404230751466493E-2</v>
      </c>
      <c r="E11" s="141">
        <f t="shared" ref="E11:Y11" si="27">+E10/D10-1</f>
        <v>4.2106226299362559E-2</v>
      </c>
      <c r="F11" s="141">
        <f t="shared" si="27"/>
        <v>3.9380577018132579E-2</v>
      </c>
      <c r="G11" s="141">
        <f t="shared" si="27"/>
        <v>3.6317900519989177E-2</v>
      </c>
      <c r="H11" s="141">
        <f t="shared" si="27"/>
        <v>3.6409745494067502E-2</v>
      </c>
      <c r="I11" s="141">
        <f t="shared" si="27"/>
        <v>3.9995339217571146E-2</v>
      </c>
      <c r="J11" s="141">
        <f t="shared" si="27"/>
        <v>3.8062293428939631E-2</v>
      </c>
      <c r="K11" s="141">
        <f t="shared" si="27"/>
        <v>3.9316368463798712E-2</v>
      </c>
      <c r="L11" s="141">
        <f t="shared" si="27"/>
        <v>4.295394361077931E-2</v>
      </c>
      <c r="M11" s="141">
        <f t="shared" si="27"/>
        <v>4.036841122658541E-2</v>
      </c>
      <c r="N11" s="141">
        <f t="shared" si="27"/>
        <v>3.3492685587952487E-2</v>
      </c>
      <c r="O11" s="141">
        <f t="shared" si="27"/>
        <v>3.7762189192943385E-2</v>
      </c>
      <c r="P11" s="141">
        <f t="shared" si="27"/>
        <v>4.1200131176506005E-2</v>
      </c>
      <c r="Q11" s="141">
        <f t="shared" si="27"/>
        <v>4.0621873118514618E-2</v>
      </c>
      <c r="R11" s="141">
        <f t="shared" si="27"/>
        <v>3.9655903705747342E-2</v>
      </c>
      <c r="S11" s="141">
        <f t="shared" si="27"/>
        <v>3.4927060351964023E-2</v>
      </c>
      <c r="T11" s="141">
        <f t="shared" si="27"/>
        <v>2.6015454270591265E-2</v>
      </c>
      <c r="U11" s="141">
        <f t="shared" si="27"/>
        <v>2.6581171235188883E-2</v>
      </c>
      <c r="V11" s="141">
        <f t="shared" si="27"/>
        <v>2.7151943694008862E-2</v>
      </c>
      <c r="W11" s="141">
        <f t="shared" si="27"/>
        <v>-1.3315268339447406E-2</v>
      </c>
      <c r="X11" s="141">
        <f t="shared" si="27"/>
        <v>-5.2344358274529768E-3</v>
      </c>
      <c r="Y11" s="141">
        <f t="shared" si="27"/>
        <v>-1.8217626784835184E-2</v>
      </c>
      <c r="Z11" s="141">
        <f t="shared" ref="Z11" ca="1" si="28">+Z10/Y10-1</f>
        <v>-3.3053950021337819E-3</v>
      </c>
      <c r="AA11" s="141">
        <f t="shared" ref="AA11" ca="1" si="29">+AA10/Z10-1</f>
        <v>1.4502367531177285E-3</v>
      </c>
      <c r="AB11" s="141">
        <f t="shared" ref="AB11" ca="1" si="30">+AB10/AA10-1</f>
        <v>6.1992558345891347E-3</v>
      </c>
      <c r="AC11" s="141">
        <f t="shared" ref="AC11" ca="1" si="31">+AC10/AB10-1</f>
        <v>1.0941390149595165E-2</v>
      </c>
      <c r="AD11" s="141">
        <f t="shared" ref="AD11" ca="1" si="32">+AD10/AC10-1</f>
        <v>5.8154170091986312E-3</v>
      </c>
      <c r="AE11" s="141">
        <f t="shared" ref="AE11" ca="1" si="33">+AE10/AD10-1</f>
        <v>6.8589077857428293E-4</v>
      </c>
      <c r="AF11" s="141">
        <f t="shared" ref="AF11" ca="1" si="34">+AF10/AE10-1</f>
        <v>-4.4473410156624649E-3</v>
      </c>
      <c r="AG11" s="141">
        <f t="shared" ref="AG11" ca="1" si="35">+AG10/AF10-1</f>
        <v>-9.5844396975983681E-3</v>
      </c>
      <c r="AH11" s="141">
        <f t="shared" ref="AH11" ca="1" si="36">+AH10/AG10-1</f>
        <v>-1.4725576093680637E-2</v>
      </c>
      <c r="AI11" s="141">
        <f t="shared" ref="AI11" ca="1" si="37">+AI10/AH10-1</f>
        <v>-1.9870931242812029E-2</v>
      </c>
      <c r="AJ11" s="141">
        <f t="shared" ref="AJ11" si="38">+AJ10/AI10-1</f>
        <v>-1.0000000000000231E-2</v>
      </c>
    </row>
    <row r="12" spans="2:42" outlineLevel="1" x14ac:dyDescent="0.35">
      <c r="B12" t="s">
        <v>291</v>
      </c>
      <c r="C12" s="3">
        <f>+C53</f>
        <v>37102.652502213874</v>
      </c>
      <c r="D12" s="3">
        <f t="shared" ref="D12:Y12" si="39">+D53</f>
        <v>43000</v>
      </c>
      <c r="E12" s="3">
        <f t="shared" si="39"/>
        <v>41408.057049575742</v>
      </c>
      <c r="F12" s="3">
        <f t="shared" si="39"/>
        <v>44170.409818443411</v>
      </c>
      <c r="G12" s="3">
        <f t="shared" si="39"/>
        <v>48941.84973763454</v>
      </c>
      <c r="H12" s="3">
        <f t="shared" si="39"/>
        <v>62680.655657889321</v>
      </c>
      <c r="I12" s="3">
        <f t="shared" si="39"/>
        <v>103000</v>
      </c>
      <c r="J12" s="3">
        <f t="shared" si="39"/>
        <v>107000</v>
      </c>
      <c r="K12" s="3">
        <f t="shared" si="39"/>
        <v>110000</v>
      </c>
      <c r="L12" s="3">
        <f t="shared" si="39"/>
        <v>118000</v>
      </c>
      <c r="M12" s="3">
        <f t="shared" si="39"/>
        <v>125000</v>
      </c>
      <c r="N12" s="3">
        <f t="shared" si="39"/>
        <v>142000</v>
      </c>
      <c r="O12" s="3">
        <f t="shared" si="39"/>
        <v>153000</v>
      </c>
      <c r="P12" s="3">
        <f t="shared" si="39"/>
        <v>163000</v>
      </c>
      <c r="Q12" s="3">
        <f t="shared" si="39"/>
        <v>173000</v>
      </c>
      <c r="R12" s="3">
        <f t="shared" si="39"/>
        <v>180000</v>
      </c>
      <c r="S12" s="3">
        <f t="shared" si="39"/>
        <v>187700</v>
      </c>
      <c r="T12" s="3">
        <f t="shared" si="39"/>
        <v>197800</v>
      </c>
      <c r="U12" s="3">
        <f t="shared" si="39"/>
        <v>202700</v>
      </c>
      <c r="V12" s="3">
        <f t="shared" si="39"/>
        <v>206900</v>
      </c>
      <c r="W12" s="3">
        <f t="shared" si="39"/>
        <v>204200</v>
      </c>
      <c r="X12" s="3">
        <f t="shared" si="39"/>
        <v>203100</v>
      </c>
      <c r="Y12" s="3">
        <f t="shared" si="39"/>
        <v>199400</v>
      </c>
      <c r="Z12" s="4">
        <f ca="1">+Z10*Z14</f>
        <v>198740.90423657451</v>
      </c>
      <c r="AA12" s="4">
        <f t="shared" ref="AA12:AJ12" ca="1" si="40">+AA10*AA14</f>
        <v>199029.12560024622</v>
      </c>
      <c r="AB12" s="4">
        <f t="shared" ca="1" si="40"/>
        <v>200262.95806837673</v>
      </c>
      <c r="AC12" s="4">
        <f t="shared" ca="1" si="40"/>
        <v>202454.11322511485</v>
      </c>
      <c r="AD12" s="4">
        <f t="shared" ca="1" si="40"/>
        <v>203631.46831874643</v>
      </c>
      <c r="AE12" s="4">
        <f t="shared" ca="1" si="40"/>
        <v>203771.13726509377</v>
      </c>
      <c r="AF12" s="4">
        <f t="shared" ca="1" si="40"/>
        <v>202864.89752852655</v>
      </c>
      <c r="AG12" s="4">
        <f t="shared" ca="1" si="40"/>
        <v>200920.55115140491</v>
      </c>
      <c r="AH12" s="4">
        <f t="shared" ca="1" si="40"/>
        <v>197961.88028664063</v>
      </c>
      <c r="AI12" s="4">
        <f t="shared" si="40"/>
        <v>194028.19337476703</v>
      </c>
      <c r="AJ12" s="4">
        <f t="shared" si="40"/>
        <v>192087.91144101933</v>
      </c>
      <c r="AL12" s="7">
        <f>(AI12/Y12)^(1/10)-1</f>
        <v>-2.7272126153542464E-3</v>
      </c>
      <c r="AM12" s="7">
        <f>(Y12/O12)^(1/10)-1</f>
        <v>2.6841405105922478E-2</v>
      </c>
      <c r="AN12" s="7">
        <f>(V12/L12)^(1/10)-1</f>
        <v>5.776172565799409E-2</v>
      </c>
      <c r="AO12" s="7">
        <f>(Y12/C12)^(1/22)-1</f>
        <v>7.9434693847360682E-2</v>
      </c>
      <c r="AP12" s="7">
        <f>(AI12/V12)^(1/13)-1</f>
        <v>-4.928745182401939E-3</v>
      </c>
    </row>
    <row r="13" spans="2:42" s="136" customFormat="1" outlineLevel="1" x14ac:dyDescent="0.35">
      <c r="B13" s="114" t="s">
        <v>293</v>
      </c>
      <c r="C13" s="140"/>
      <c r="D13" s="141">
        <f>+D12/C12-1</f>
        <v>0.15894678951684749</v>
      </c>
      <c r="E13" s="141">
        <f t="shared" ref="E13" si="41">+E12/D12-1</f>
        <v>-3.7021929079633864E-2</v>
      </c>
      <c r="F13" s="141">
        <f t="shared" ref="F13" si="42">+F12/E12-1</f>
        <v>6.6710513984282072E-2</v>
      </c>
      <c r="G13" s="141">
        <f t="shared" ref="G13" si="43">+G12/F12-1</f>
        <v>0.10802344689133503</v>
      </c>
      <c r="H13" s="141">
        <f t="shared" ref="H13" si="44">+H12/G12-1</f>
        <v>0.2807169323167229</v>
      </c>
      <c r="I13" s="141">
        <f t="shared" ref="I13" si="45">+I12/H12-1</f>
        <v>0.64325020086218365</v>
      </c>
      <c r="J13" s="141">
        <f t="shared" ref="J13" si="46">+J12/I12-1</f>
        <v>3.8834951456310662E-2</v>
      </c>
      <c r="K13" s="141">
        <f t="shared" ref="K13" si="47">+K12/J12-1</f>
        <v>2.8037383177569986E-2</v>
      </c>
      <c r="L13" s="141">
        <f t="shared" ref="L13" si="48">+L12/K12-1</f>
        <v>7.2727272727272751E-2</v>
      </c>
      <c r="M13" s="141">
        <f t="shared" ref="M13" si="49">+M12/L12-1</f>
        <v>5.9322033898305149E-2</v>
      </c>
      <c r="N13" s="141">
        <f t="shared" ref="N13" si="50">+N12/M12-1</f>
        <v>0.1359999999999999</v>
      </c>
      <c r="O13" s="141">
        <f t="shared" ref="O13" si="51">+O12/N12-1</f>
        <v>7.7464788732394263E-2</v>
      </c>
      <c r="P13" s="141">
        <f t="shared" ref="P13" si="52">+P12/O12-1</f>
        <v>6.5359477124182996E-2</v>
      </c>
      <c r="Q13" s="141">
        <f t="shared" ref="Q13" si="53">+Q12/P12-1</f>
        <v>6.1349693251533832E-2</v>
      </c>
      <c r="R13" s="141">
        <f t="shared" ref="R13" si="54">+R12/Q12-1</f>
        <v>4.0462427745664664E-2</v>
      </c>
      <c r="S13" s="141">
        <f t="shared" ref="S13" si="55">+S12/R12-1</f>
        <v>4.2777777777777803E-2</v>
      </c>
      <c r="T13" s="141">
        <f t="shared" ref="T13" si="56">+T12/S12-1</f>
        <v>5.3809270111880636E-2</v>
      </c>
      <c r="U13" s="141">
        <f t="shared" ref="U13" si="57">+U12/T12-1</f>
        <v>2.4772497472194122E-2</v>
      </c>
      <c r="V13" s="141">
        <f t="shared" ref="V13" si="58">+V12/U12-1</f>
        <v>2.0720276270350224E-2</v>
      </c>
      <c r="W13" s="141">
        <f t="shared" ref="W13" si="59">+W12/V12-1</f>
        <v>-1.3049782503624985E-2</v>
      </c>
      <c r="X13" s="141">
        <f t="shared" ref="X13" si="60">+X12/W12-1</f>
        <v>-5.3868756121449035E-3</v>
      </c>
      <c r="Y13" s="141">
        <f t="shared" ref="Y13" si="61">+Y12/X12-1</f>
        <v>-1.8217626784835073E-2</v>
      </c>
      <c r="Z13" s="141">
        <f t="shared" ref="Z13" ca="1" si="62">+Z12/Y12-1</f>
        <v>-3.3053950021338929E-3</v>
      </c>
      <c r="AA13" s="141">
        <f t="shared" ref="AA13" ca="1" si="63">+AA12/Z12-1</f>
        <v>1.4502367531175064E-3</v>
      </c>
      <c r="AB13" s="141">
        <f t="shared" ref="AB13" ca="1" si="64">+AB12/AA12-1</f>
        <v>6.1992558345891347E-3</v>
      </c>
      <c r="AC13" s="141">
        <f t="shared" ref="AC13" ca="1" si="65">+AC12/AB12-1</f>
        <v>1.0941390149595165E-2</v>
      </c>
      <c r="AD13" s="141">
        <f t="shared" ref="AD13" ca="1" si="66">+AD12/AC12-1</f>
        <v>5.8154170091986312E-3</v>
      </c>
      <c r="AE13" s="141">
        <f t="shared" ref="AE13" ca="1" si="67">+AE12/AD12-1</f>
        <v>6.8589077857406089E-4</v>
      </c>
      <c r="AF13" s="141">
        <f t="shared" ref="AF13" ca="1" si="68">+AF12/AE12-1</f>
        <v>-4.4473410156623538E-3</v>
      </c>
      <c r="AG13" s="141">
        <f t="shared" ref="AG13" ca="1" si="69">+AG12/AF12-1</f>
        <v>-9.5844396975983681E-3</v>
      </c>
      <c r="AH13" s="141">
        <f t="shared" ref="AH13" ca="1" si="70">+AH12/AG12-1</f>
        <v>-1.4725576093680748E-2</v>
      </c>
      <c r="AI13" s="141">
        <f t="shared" ref="AI13" ca="1" si="71">+AI12/AH12-1</f>
        <v>-1.9870931242811918E-2</v>
      </c>
      <c r="AJ13" s="141">
        <f t="shared" ref="AJ13" si="72">+AJ12/AI12-1</f>
        <v>-1.000000000000012E-2</v>
      </c>
    </row>
    <row r="14" spans="2:42" outlineLevel="1" x14ac:dyDescent="0.35">
      <c r="B14" t="s">
        <v>292</v>
      </c>
      <c r="C14" s="7">
        <f t="shared" ref="C14:W14" si="73">+C12/C10</f>
        <v>0.13182071001237775</v>
      </c>
      <c r="D14" s="7">
        <f t="shared" si="73"/>
        <v>0.14571973689115414</v>
      </c>
      <c r="E14" s="7">
        <f t="shared" si="73"/>
        <v>0.13465509329579251</v>
      </c>
      <c r="F14" s="7">
        <f t="shared" si="73"/>
        <v>0.13819577444119432</v>
      </c>
      <c r="G14" s="7">
        <f t="shared" si="73"/>
        <v>0.14775790157182181</v>
      </c>
      <c r="H14" s="7">
        <f t="shared" si="73"/>
        <v>0.18258806157443946</v>
      </c>
      <c r="I14" s="7">
        <f t="shared" si="73"/>
        <v>0.28849924373984653</v>
      </c>
      <c r="J14" s="7">
        <f t="shared" si="73"/>
        <v>0.28871398158166695</v>
      </c>
      <c r="K14" s="7">
        <f t="shared" si="73"/>
        <v>0.28558076743340777</v>
      </c>
      <c r="L14" s="7">
        <f t="shared" si="73"/>
        <v>0.29373327525048232</v>
      </c>
      <c r="M14" s="7">
        <f t="shared" si="73"/>
        <v>0.29908456197271394</v>
      </c>
      <c r="N14" s="7">
        <f t="shared" si="73"/>
        <v>0.3287493633375006</v>
      </c>
      <c r="O14" s="7">
        <f t="shared" si="73"/>
        <v>0.34132662280731108</v>
      </c>
      <c r="P14" s="7">
        <f t="shared" si="73"/>
        <v>0.34924654877988681</v>
      </c>
      <c r="Q14" s="7">
        <f t="shared" si="73"/>
        <v>0.35620308105370224</v>
      </c>
      <c r="R14" s="7">
        <f t="shared" si="73"/>
        <v>0.35647940935322753</v>
      </c>
      <c r="S14" s="7">
        <f t="shared" si="73"/>
        <v>0.35918357974181647</v>
      </c>
      <c r="T14" s="7">
        <f t="shared" si="73"/>
        <v>0.36891353285997514</v>
      </c>
      <c r="U14" s="7">
        <f t="shared" si="73"/>
        <v>0.36826356552529793</v>
      </c>
      <c r="V14" s="7">
        <f t="shared" si="73"/>
        <v>0.36595762744841392</v>
      </c>
      <c r="W14" s="7">
        <f t="shared" si="73"/>
        <v>0.36605609513873205</v>
      </c>
      <c r="X14" s="14">
        <v>0.36599999999999999</v>
      </c>
      <c r="Y14" s="14">
        <v>0.36599999999999999</v>
      </c>
      <c r="Z14" s="14">
        <v>0.36599999999999999</v>
      </c>
      <c r="AA14" s="14">
        <v>0.36599999999999999</v>
      </c>
      <c r="AB14" s="14">
        <v>0.36599999999999999</v>
      </c>
      <c r="AC14" s="14">
        <v>0.36599999999999999</v>
      </c>
      <c r="AD14" s="14">
        <v>0.36599999999999999</v>
      </c>
      <c r="AE14" s="14">
        <v>0.36599999999999999</v>
      </c>
      <c r="AF14" s="14">
        <v>0.36599999999999999</v>
      </c>
      <c r="AG14" s="14">
        <v>0.36599999999999999</v>
      </c>
      <c r="AH14" s="14">
        <v>0.36599999999999999</v>
      </c>
      <c r="AI14" s="14">
        <v>0.36599999999999999</v>
      </c>
      <c r="AJ14" s="14">
        <v>0.36599999999999999</v>
      </c>
    </row>
    <row r="15" spans="2:42" outlineLevel="1" x14ac:dyDescent="0.35"/>
    <row r="16" spans="2:42" x14ac:dyDescent="0.35">
      <c r="B16" s="90" t="s">
        <v>15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2:42" ht="5" customHeight="1" x14ac:dyDescent="0.35"/>
    <row r="18" spans="2:42" outlineLevel="1" x14ac:dyDescent="0.35">
      <c r="B18" t="s">
        <v>188</v>
      </c>
      <c r="C18" s="3">
        <f t="shared" ref="C18:K18" si="74">+C38</f>
        <v>1486</v>
      </c>
      <c r="D18" s="3">
        <f t="shared" si="74"/>
        <v>1651</v>
      </c>
      <c r="E18" s="3">
        <f t="shared" si="74"/>
        <v>1855</v>
      </c>
      <c r="F18" s="3">
        <f t="shared" si="74"/>
        <v>1919</v>
      </c>
      <c r="G18" s="3">
        <f t="shared" si="74"/>
        <v>2157</v>
      </c>
      <c r="H18" s="3">
        <f t="shared" si="74"/>
        <v>2934</v>
      </c>
      <c r="I18" s="3">
        <f t="shared" si="74"/>
        <v>4799</v>
      </c>
      <c r="J18" s="3">
        <f t="shared" si="74"/>
        <v>5130</v>
      </c>
      <c r="K18" s="3">
        <f t="shared" si="74"/>
        <v>5415</v>
      </c>
      <c r="L18" s="3">
        <f t="shared" ref="L18:X18" si="75">+L38</f>
        <v>5792</v>
      </c>
      <c r="M18" s="3">
        <f t="shared" si="75"/>
        <v>5898</v>
      </c>
      <c r="N18" s="3">
        <f t="shared" si="75"/>
        <v>6295</v>
      </c>
      <c r="O18" s="3">
        <f t="shared" si="75"/>
        <v>7095</v>
      </c>
      <c r="P18" s="3">
        <f t="shared" si="75"/>
        <v>7764</v>
      </c>
      <c r="Q18" s="3">
        <f t="shared" si="75"/>
        <v>8211</v>
      </c>
      <c r="R18" s="3">
        <f t="shared" si="75"/>
        <v>8642</v>
      </c>
      <c r="S18" s="3">
        <f t="shared" si="75"/>
        <v>9138</v>
      </c>
      <c r="T18" s="3">
        <f t="shared" si="75"/>
        <v>9360</v>
      </c>
      <c r="U18" s="3">
        <f t="shared" si="75"/>
        <v>10336</v>
      </c>
      <c r="V18" s="3">
        <f t="shared" si="75"/>
        <v>10562.906000000001</v>
      </c>
      <c r="W18" s="3">
        <f t="shared" si="75"/>
        <v>10659.934999999999</v>
      </c>
      <c r="X18" s="3">
        <f t="shared" si="75"/>
        <v>10666.963</v>
      </c>
      <c r="Y18" s="3">
        <f>+Y38</f>
        <v>10599.808999999999</v>
      </c>
      <c r="Z18" s="3">
        <f t="shared" ref="Z18:AJ18" ca="1" si="76">+Z38</f>
        <v>10828.891755415521</v>
      </c>
      <c r="AA18" s="3">
        <f t="shared" ca="1" si="76"/>
        <v>10952.771059451798</v>
      </c>
      <c r="AB18" s="3">
        <f t="shared" ca="1" si="76"/>
        <v>11130.736982487315</v>
      </c>
      <c r="AC18" s="3">
        <f t="shared" ca="1" si="76"/>
        <v>11346.292461613059</v>
      </c>
      <c r="AD18" s="3">
        <f t="shared" ca="1" si="76"/>
        <v>11507.392603463333</v>
      </c>
      <c r="AE18" s="3">
        <f t="shared" ca="1" si="76"/>
        <v>11611.276553823442</v>
      </c>
      <c r="AF18" s="3">
        <f t="shared" ca="1" si="76"/>
        <v>11656.014046492366</v>
      </c>
      <c r="AG18" s="3">
        <f t="shared" ca="1" si="76"/>
        <v>11640.56252984218</v>
      </c>
      <c r="AH18" s="3">
        <f t="shared" ca="1" si="76"/>
        <v>11564.802587309681</v>
      </c>
      <c r="AI18" s="3">
        <f t="shared" si="76"/>
        <v>11429.550091563351</v>
      </c>
      <c r="AJ18" s="3">
        <f t="shared" si="76"/>
        <v>11409.656453612673</v>
      </c>
    </row>
    <row r="19" spans="2:42" outlineLevel="1" x14ac:dyDescent="0.35">
      <c r="B19" t="s">
        <v>189</v>
      </c>
      <c r="C19" s="3">
        <f t="shared" ref="C19:X19" si="77">+C148</f>
        <v>0</v>
      </c>
      <c r="D19" s="3">
        <f t="shared" si="77"/>
        <v>0</v>
      </c>
      <c r="E19" s="3">
        <f t="shared" si="77"/>
        <v>0</v>
      </c>
      <c r="F19" s="3">
        <f t="shared" si="77"/>
        <v>0</v>
      </c>
      <c r="G19" s="3">
        <f t="shared" si="77"/>
        <v>20</v>
      </c>
      <c r="H19" s="3">
        <f t="shared" si="77"/>
        <v>40</v>
      </c>
      <c r="I19" s="3">
        <f t="shared" si="77"/>
        <v>82</v>
      </c>
      <c r="J19" s="3">
        <f t="shared" si="77"/>
        <v>134</v>
      </c>
      <c r="K19" s="3">
        <f t="shared" si="77"/>
        <v>245</v>
      </c>
      <c r="L19" s="3">
        <f t="shared" si="77"/>
        <v>317</v>
      </c>
      <c r="M19" s="3">
        <f t="shared" si="77"/>
        <v>332</v>
      </c>
      <c r="N19" s="3">
        <f t="shared" si="77"/>
        <v>454</v>
      </c>
      <c r="O19" s="3">
        <f t="shared" si="77"/>
        <v>642</v>
      </c>
      <c r="P19" s="3">
        <f t="shared" si="77"/>
        <v>852</v>
      </c>
      <c r="Q19" s="3">
        <f t="shared" si="77"/>
        <v>1139</v>
      </c>
      <c r="R19" s="3">
        <f t="shared" si="77"/>
        <v>1382</v>
      </c>
      <c r="S19" s="3">
        <f t="shared" si="77"/>
        <v>1621</v>
      </c>
      <c r="T19" s="3">
        <f t="shared" si="77"/>
        <v>1596</v>
      </c>
      <c r="U19" s="3">
        <f t="shared" si="77"/>
        <v>1196</v>
      </c>
      <c r="V19" s="3">
        <f t="shared" si="77"/>
        <v>972</v>
      </c>
      <c r="W19" s="3">
        <f t="shared" si="77"/>
        <v>1053</v>
      </c>
      <c r="X19" s="3">
        <f t="shared" si="77"/>
        <v>1047</v>
      </c>
      <c r="Y19" s="3">
        <f>+Y148</f>
        <v>1101</v>
      </c>
      <c r="Z19" s="3">
        <f t="shared" ref="Z19:AJ19" si="78">+Z148</f>
        <v>1333.0102999999999</v>
      </c>
      <c r="AA19" s="3">
        <f t="shared" si="78"/>
        <v>1656.4087460000001</v>
      </c>
      <c r="AB19" s="3">
        <f t="shared" si="78"/>
        <v>1960.0155689600001</v>
      </c>
      <c r="AC19" s="3">
        <f t="shared" si="78"/>
        <v>2224.8764247944</v>
      </c>
      <c r="AD19" s="3">
        <f t="shared" si="78"/>
        <v>2442.4029658569443</v>
      </c>
      <c r="AE19" s="3">
        <f t="shared" si="78"/>
        <v>2611.4630202772573</v>
      </c>
      <c r="AF19" s="3">
        <f t="shared" si="78"/>
        <v>2741.2076295194529</v>
      </c>
      <c r="AG19" s="3">
        <f t="shared" si="78"/>
        <v>2837.4600220116236</v>
      </c>
      <c r="AH19" s="3">
        <f t="shared" si="78"/>
        <v>2910.8751443317824</v>
      </c>
      <c r="AI19" s="3">
        <f t="shared" si="78"/>
        <v>2968.6926472184182</v>
      </c>
      <c r="AJ19" s="3">
        <f t="shared" si="78"/>
        <v>3027.6665001627862</v>
      </c>
    </row>
    <row r="20" spans="2:42" outlineLevel="1" x14ac:dyDescent="0.35">
      <c r="B20" t="s">
        <v>240</v>
      </c>
      <c r="C20" s="3">
        <f t="shared" ref="C20:Q20" si="79">+C189</f>
        <v>0</v>
      </c>
      <c r="D20" s="3">
        <f t="shared" si="79"/>
        <v>0</v>
      </c>
      <c r="E20" s="3">
        <f t="shared" si="79"/>
        <v>0</v>
      </c>
      <c r="F20" s="3">
        <f t="shared" si="79"/>
        <v>0</v>
      </c>
      <c r="G20" s="3">
        <f t="shared" si="79"/>
        <v>0</v>
      </c>
      <c r="H20" s="3">
        <f t="shared" si="79"/>
        <v>0</v>
      </c>
      <c r="I20" s="3">
        <f t="shared" si="79"/>
        <v>0</v>
      </c>
      <c r="J20" s="3">
        <f t="shared" si="79"/>
        <v>0</v>
      </c>
      <c r="K20" s="3">
        <f t="shared" si="79"/>
        <v>0</v>
      </c>
      <c r="L20" s="3">
        <f t="shared" si="79"/>
        <v>0</v>
      </c>
      <c r="M20" s="3">
        <f t="shared" si="79"/>
        <v>0</v>
      </c>
      <c r="N20" s="3">
        <f t="shared" si="79"/>
        <v>0</v>
      </c>
      <c r="O20" s="3">
        <f t="shared" si="79"/>
        <v>477</v>
      </c>
      <c r="P20" s="3">
        <f t="shared" si="79"/>
        <v>3196</v>
      </c>
      <c r="Q20" s="3">
        <f t="shared" si="79"/>
        <v>3502</v>
      </c>
      <c r="R20" s="3">
        <f>+R189</f>
        <v>3837</v>
      </c>
      <c r="S20" s="3">
        <f t="shared" ref="S20:Y20" si="80">+S189</f>
        <v>4114</v>
      </c>
      <c r="T20" s="3">
        <f t="shared" si="80"/>
        <v>0</v>
      </c>
      <c r="U20" s="3">
        <f t="shared" si="80"/>
        <v>0</v>
      </c>
      <c r="V20" s="3">
        <f t="shared" si="80"/>
        <v>0</v>
      </c>
      <c r="W20" s="3">
        <f t="shared" si="80"/>
        <v>0</v>
      </c>
      <c r="X20" s="3">
        <f t="shared" si="80"/>
        <v>0</v>
      </c>
      <c r="Y20" s="3">
        <f t="shared" si="80"/>
        <v>0</v>
      </c>
      <c r="Z20" s="3">
        <f t="shared" ref="Z20:AJ20" si="81">+Z189</f>
        <v>0</v>
      </c>
      <c r="AA20" s="3">
        <f t="shared" si="81"/>
        <v>0</v>
      </c>
      <c r="AB20" s="3">
        <f t="shared" si="81"/>
        <v>0</v>
      </c>
      <c r="AC20" s="3">
        <f t="shared" si="81"/>
        <v>0</v>
      </c>
      <c r="AD20" s="3">
        <f t="shared" si="81"/>
        <v>0</v>
      </c>
      <c r="AE20" s="3">
        <f t="shared" si="81"/>
        <v>0</v>
      </c>
      <c r="AF20" s="3">
        <f t="shared" si="81"/>
        <v>0</v>
      </c>
      <c r="AG20" s="3">
        <f t="shared" si="81"/>
        <v>0</v>
      </c>
      <c r="AH20" s="3">
        <f t="shared" si="81"/>
        <v>0</v>
      </c>
      <c r="AI20" s="3">
        <f t="shared" si="81"/>
        <v>0</v>
      </c>
      <c r="AJ20" s="3">
        <f t="shared" si="81"/>
        <v>0</v>
      </c>
    </row>
    <row r="21" spans="2:42" outlineLevel="1" x14ac:dyDescent="0.35">
      <c r="B21" t="s">
        <v>183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-10</v>
      </c>
      <c r="N21" s="16">
        <v>-17</v>
      </c>
      <c r="O21" s="16">
        <v>-28</v>
      </c>
      <c r="P21" s="16">
        <v>-48</v>
      </c>
      <c r="Q21" s="16">
        <v>-57</v>
      </c>
      <c r="R21" s="16">
        <v>-79</v>
      </c>
      <c r="S21" s="16">
        <v>-128</v>
      </c>
      <c r="T21" s="16">
        <v>-80</v>
      </c>
      <c r="U21" s="16">
        <v>-127.18600000000001</v>
      </c>
      <c r="V21" s="16">
        <v>-146</v>
      </c>
      <c r="W21" s="16">
        <v>-162</v>
      </c>
      <c r="X21" s="16">
        <v>-95</v>
      </c>
      <c r="Y21" s="16">
        <v>-91</v>
      </c>
      <c r="Z21" s="16">
        <v>-100</v>
      </c>
      <c r="AA21" s="16">
        <v>-100</v>
      </c>
      <c r="AB21" s="16">
        <v>-100</v>
      </c>
      <c r="AC21" s="16">
        <v>-100</v>
      </c>
      <c r="AD21" s="16">
        <v>-100</v>
      </c>
      <c r="AE21" s="16">
        <v>-100</v>
      </c>
      <c r="AF21" s="16">
        <v>-100</v>
      </c>
      <c r="AG21" s="16">
        <v>-100</v>
      </c>
      <c r="AH21" s="16">
        <v>-100</v>
      </c>
      <c r="AI21" s="16">
        <v>-100</v>
      </c>
      <c r="AJ21" s="16">
        <v>-100</v>
      </c>
    </row>
    <row r="22" spans="2:42" outlineLevel="1" x14ac:dyDescent="0.35">
      <c r="B22" s="24" t="s">
        <v>139</v>
      </c>
      <c r="C22" s="111">
        <f t="shared" ref="C22:X22" si="82">SUM(C18:C21)</f>
        <v>1486</v>
      </c>
      <c r="D22" s="111">
        <f t="shared" si="82"/>
        <v>1651</v>
      </c>
      <c r="E22" s="111">
        <f t="shared" si="82"/>
        <v>1855</v>
      </c>
      <c r="F22" s="111">
        <f t="shared" si="82"/>
        <v>1919</v>
      </c>
      <c r="G22" s="111">
        <f t="shared" si="82"/>
        <v>2177</v>
      </c>
      <c r="H22" s="111">
        <f t="shared" si="82"/>
        <v>2974</v>
      </c>
      <c r="I22" s="111">
        <f t="shared" si="82"/>
        <v>4881</v>
      </c>
      <c r="J22" s="111">
        <f t="shared" si="82"/>
        <v>5264</v>
      </c>
      <c r="K22" s="111">
        <f t="shared" si="82"/>
        <v>5660</v>
      </c>
      <c r="L22" s="111">
        <f t="shared" si="82"/>
        <v>6109</v>
      </c>
      <c r="M22" s="111">
        <f t="shared" si="82"/>
        <v>6220</v>
      </c>
      <c r="N22" s="111">
        <f t="shared" si="82"/>
        <v>6732</v>
      </c>
      <c r="O22" s="111">
        <f t="shared" si="82"/>
        <v>8186</v>
      </c>
      <c r="P22" s="111">
        <f t="shared" si="82"/>
        <v>11764</v>
      </c>
      <c r="Q22" s="111">
        <f t="shared" si="82"/>
        <v>12795</v>
      </c>
      <c r="R22" s="111">
        <f t="shared" si="82"/>
        <v>13782</v>
      </c>
      <c r="S22" s="111">
        <f t="shared" si="82"/>
        <v>14745</v>
      </c>
      <c r="T22" s="111">
        <f t="shared" si="82"/>
        <v>10876</v>
      </c>
      <c r="U22" s="111">
        <f t="shared" si="82"/>
        <v>11404.814</v>
      </c>
      <c r="V22" s="111">
        <f t="shared" si="82"/>
        <v>11388.906000000001</v>
      </c>
      <c r="W22" s="111">
        <f t="shared" si="82"/>
        <v>11550.934999999999</v>
      </c>
      <c r="X22" s="111">
        <f t="shared" si="82"/>
        <v>11618.963</v>
      </c>
      <c r="Y22" s="111">
        <f>SUM(Y18:Y21)</f>
        <v>11609.808999999999</v>
      </c>
      <c r="Z22" s="111">
        <f t="shared" ref="Z22:AJ22" ca="1" si="83">SUM(Z18:Z21)</f>
        <v>12061.902055415521</v>
      </c>
      <c r="AA22" s="111">
        <f t="shared" ca="1" si="83"/>
        <v>12509.179805451797</v>
      </c>
      <c r="AB22" s="111">
        <f t="shared" ca="1" si="83"/>
        <v>12990.752551447315</v>
      </c>
      <c r="AC22" s="111">
        <f t="shared" ca="1" si="83"/>
        <v>13471.168886407459</v>
      </c>
      <c r="AD22" s="111">
        <f t="shared" ca="1" si="83"/>
        <v>13849.795569320278</v>
      </c>
      <c r="AE22" s="111">
        <f t="shared" ca="1" si="83"/>
        <v>14122.739574100699</v>
      </c>
      <c r="AF22" s="111">
        <f t="shared" ca="1" si="83"/>
        <v>14297.221676011819</v>
      </c>
      <c r="AG22" s="111">
        <f t="shared" ca="1" si="83"/>
        <v>14378.022551853803</v>
      </c>
      <c r="AH22" s="111">
        <f t="shared" ca="1" si="83"/>
        <v>14375.677731641463</v>
      </c>
      <c r="AI22" s="111">
        <f t="shared" si="83"/>
        <v>14298.24273878177</v>
      </c>
      <c r="AJ22" s="111">
        <f t="shared" si="83"/>
        <v>14337.32295377546</v>
      </c>
      <c r="AL22" s="7">
        <f>(AI22/Y22)^(1/10)-1</f>
        <v>2.1047059816855285E-2</v>
      </c>
      <c r="AM22" s="7">
        <f>(Y22/O22)^(1/10)-1</f>
        <v>3.5560158874961223E-2</v>
      </c>
      <c r="AN22" s="7">
        <f>(V22/L22)^(1/10)-1</f>
        <v>6.42684513550007E-2</v>
      </c>
      <c r="AO22" s="7">
        <f>(Y22/C22)^(1/22)-1</f>
        <v>9.794883688862388E-2</v>
      </c>
      <c r="AP22" s="7">
        <f>(AI22/V22)^(1/13)-1</f>
        <v>1.7653781094762344E-2</v>
      </c>
    </row>
    <row r="23" spans="2:42" outlineLevel="1" x14ac:dyDescent="0.35"/>
    <row r="24" spans="2:42" outlineLevel="1" x14ac:dyDescent="0.35">
      <c r="B24" t="s">
        <v>188</v>
      </c>
      <c r="C24" s="3">
        <f t="shared" ref="C24:Y24" si="84">+C47</f>
        <v>237.76</v>
      </c>
      <c r="D24" s="3">
        <f t="shared" si="84"/>
        <v>330.20000000000005</v>
      </c>
      <c r="E24" s="3">
        <f t="shared" si="84"/>
        <v>356.16</v>
      </c>
      <c r="F24" s="3">
        <f t="shared" si="84"/>
        <v>355.01499999999999</v>
      </c>
      <c r="G24" s="3">
        <f t="shared" si="84"/>
        <v>414.14400000000001</v>
      </c>
      <c r="H24" s="3">
        <f t="shared" si="84"/>
        <v>520.78499999999997</v>
      </c>
      <c r="I24" s="3">
        <f t="shared" si="84"/>
        <v>829</v>
      </c>
      <c r="J24" s="3">
        <f t="shared" si="84"/>
        <v>990</v>
      </c>
      <c r="K24" s="3">
        <f t="shared" si="84"/>
        <v>939</v>
      </c>
      <c r="L24" s="3">
        <f t="shared" si="84"/>
        <v>994</v>
      </c>
      <c r="M24" s="3">
        <f t="shared" si="84"/>
        <v>1050</v>
      </c>
      <c r="N24" s="3">
        <f t="shared" si="84"/>
        <v>1236</v>
      </c>
      <c r="O24" s="3">
        <f t="shared" si="84"/>
        <v>1372</v>
      </c>
      <c r="P24" s="3">
        <f t="shared" si="84"/>
        <v>1200</v>
      </c>
      <c r="Q24" s="3">
        <f t="shared" si="84"/>
        <v>1638</v>
      </c>
      <c r="R24" s="3">
        <f t="shared" si="84"/>
        <v>1260</v>
      </c>
      <c r="S24" s="3">
        <f t="shared" si="84"/>
        <v>1777</v>
      </c>
      <c r="T24" s="3">
        <f t="shared" si="84"/>
        <v>2297</v>
      </c>
      <c r="U24" s="3">
        <f t="shared" si="84"/>
        <v>1709</v>
      </c>
      <c r="V24" s="3">
        <f t="shared" si="84"/>
        <v>1925.9060000000009</v>
      </c>
      <c r="W24" s="3">
        <f t="shared" si="84"/>
        <v>1917.9349999999995</v>
      </c>
      <c r="X24" s="3">
        <f t="shared" si="84"/>
        <v>1974.9629999999997</v>
      </c>
      <c r="Y24" s="3">
        <f t="shared" si="84"/>
        <v>1564.8089999999993</v>
      </c>
      <c r="Z24" s="3">
        <f ca="1">+Z47</f>
        <v>1618.9448605007474</v>
      </c>
      <c r="AA24" s="3">
        <f t="shared" ref="AA24:AJ24" ca="1" si="85">+AA47</f>
        <v>1665.8981649524194</v>
      </c>
      <c r="AB24" s="3">
        <f t="shared" ca="1" si="85"/>
        <v>1692.5170197085481</v>
      </c>
      <c r="AC24" s="3">
        <f t="shared" ca="1" si="85"/>
        <v>1726.3288447342675</v>
      </c>
      <c r="AD24" s="3">
        <f t="shared" ca="1" si="85"/>
        <v>1749.4548947005569</v>
      </c>
      <c r="AE24" s="3">
        <f t="shared" ca="1" si="85"/>
        <v>1766.3297787687479</v>
      </c>
      <c r="AF24" s="3">
        <f t="shared" ca="1" si="85"/>
        <v>1776.4238790276449</v>
      </c>
      <c r="AG24" s="3">
        <f t="shared" ca="1" si="85"/>
        <v>1778.8494016302211</v>
      </c>
      <c r="AH24" s="3">
        <f t="shared" ca="1" si="85"/>
        <v>1773.0605944971721</v>
      </c>
      <c r="AI24" s="3">
        <f t="shared" ca="1" si="85"/>
        <v>1758.4671921933332</v>
      </c>
      <c r="AJ24" s="3">
        <f t="shared" ca="1" si="85"/>
        <v>1757.7520697054842</v>
      </c>
    </row>
    <row r="25" spans="2:42" outlineLevel="1" x14ac:dyDescent="0.35">
      <c r="B25" t="s">
        <v>189</v>
      </c>
      <c r="C25" s="3">
        <f t="shared" ref="C25:Y25" si="86">+C166</f>
        <v>0</v>
      </c>
      <c r="D25" s="3">
        <f t="shared" si="86"/>
        <v>0</v>
      </c>
      <c r="E25" s="3">
        <f t="shared" si="86"/>
        <v>0</v>
      </c>
      <c r="F25" s="3">
        <f t="shared" si="86"/>
        <v>0</v>
      </c>
      <c r="G25" s="3">
        <f t="shared" si="86"/>
        <v>-6.6000000000000005</v>
      </c>
      <c r="H25" s="3">
        <f t="shared" si="86"/>
        <v>-13.200000000000001</v>
      </c>
      <c r="I25" s="3">
        <f t="shared" si="86"/>
        <v>-27</v>
      </c>
      <c r="J25" s="3">
        <f t="shared" si="86"/>
        <v>-48</v>
      </c>
      <c r="K25" s="3">
        <f t="shared" si="86"/>
        <v>-30</v>
      </c>
      <c r="L25" s="3">
        <f t="shared" si="86"/>
        <v>-12</v>
      </c>
      <c r="M25" s="3">
        <f t="shared" si="86"/>
        <v>-11</v>
      </c>
      <c r="N25" s="3">
        <f t="shared" si="86"/>
        <v>-34</v>
      </c>
      <c r="O25" s="3">
        <f t="shared" si="86"/>
        <v>-65</v>
      </c>
      <c r="P25" s="3">
        <f t="shared" si="86"/>
        <v>-39</v>
      </c>
      <c r="Q25" s="3">
        <f t="shared" si="86"/>
        <v>-25</v>
      </c>
      <c r="R25" s="3">
        <f t="shared" si="86"/>
        <v>-78</v>
      </c>
      <c r="S25" s="3">
        <f t="shared" si="86"/>
        <v>-48</v>
      </c>
      <c r="T25" s="3">
        <f t="shared" si="86"/>
        <v>-106</v>
      </c>
      <c r="U25" s="3">
        <f t="shared" si="86"/>
        <v>-93</v>
      </c>
      <c r="V25" s="3">
        <f t="shared" si="86"/>
        <v>-189</v>
      </c>
      <c r="W25" s="3">
        <f t="shared" si="86"/>
        <v>-76</v>
      </c>
      <c r="X25" s="3">
        <f t="shared" si="86"/>
        <v>-66</v>
      </c>
      <c r="Y25" s="3">
        <f t="shared" si="86"/>
        <v>-97</v>
      </c>
      <c r="Z25" s="3">
        <f t="shared" ref="Z25:AJ25" si="87">+Z166</f>
        <v>-106.31498999999999</v>
      </c>
      <c r="AA25" s="3">
        <f t="shared" si="87"/>
        <v>-54.989234600000003</v>
      </c>
      <c r="AB25" s="3">
        <f t="shared" si="87"/>
        <v>12.259347856000019</v>
      </c>
      <c r="AC25" s="3">
        <f t="shared" si="87"/>
        <v>74.179845651760033</v>
      </c>
      <c r="AD25" s="3">
        <f t="shared" si="87"/>
        <v>127.73214633479198</v>
      </c>
      <c r="AE25" s="3">
        <f t="shared" si="87"/>
        <v>166.51038779244013</v>
      </c>
      <c r="AF25" s="3">
        <f t="shared" si="87"/>
        <v>193.25520019928413</v>
      </c>
      <c r="AG25" s="3">
        <f t="shared" si="87"/>
        <v>209.70877617380421</v>
      </c>
      <c r="AH25" s="3">
        <f t="shared" si="87"/>
        <v>219.0627282612582</v>
      </c>
      <c r="AI25" s="3">
        <f t="shared" si="87"/>
        <v>223.48398282648338</v>
      </c>
      <c r="AJ25" s="3">
        <f t="shared" si="87"/>
        <v>227.99366248301305</v>
      </c>
    </row>
    <row r="26" spans="2:42" outlineLevel="1" x14ac:dyDescent="0.35">
      <c r="B26" t="s">
        <v>240</v>
      </c>
      <c r="C26" s="3">
        <f t="shared" ref="C26:X26" si="88">+C190</f>
        <v>0</v>
      </c>
      <c r="D26" s="3">
        <f t="shared" si="88"/>
        <v>0</v>
      </c>
      <c r="E26" s="3">
        <f t="shared" si="88"/>
        <v>0</v>
      </c>
      <c r="F26" s="3">
        <f t="shared" si="88"/>
        <v>0</v>
      </c>
      <c r="G26" s="3">
        <f t="shared" si="88"/>
        <v>0</v>
      </c>
      <c r="H26" s="3">
        <f t="shared" si="88"/>
        <v>0</v>
      </c>
      <c r="I26" s="3">
        <f t="shared" si="88"/>
        <v>0</v>
      </c>
      <c r="J26" s="3">
        <f t="shared" si="88"/>
        <v>0</v>
      </c>
      <c r="K26" s="3">
        <f t="shared" si="88"/>
        <v>0</v>
      </c>
      <c r="L26" s="3">
        <f t="shared" si="88"/>
        <v>0</v>
      </c>
      <c r="M26" s="3">
        <f>+M190</f>
        <v>0</v>
      </c>
      <c r="N26" s="3">
        <f t="shared" si="88"/>
        <v>0</v>
      </c>
      <c r="O26" s="3">
        <f t="shared" si="88"/>
        <v>67</v>
      </c>
      <c r="P26" s="3">
        <f t="shared" si="88"/>
        <v>685</v>
      </c>
      <c r="Q26" s="3">
        <f t="shared" si="88"/>
        <v>215</v>
      </c>
      <c r="R26" s="3">
        <f t="shared" si="88"/>
        <v>34</v>
      </c>
      <c r="S26" s="3">
        <f>+S190</f>
        <v>-104</v>
      </c>
      <c r="T26" s="3">
        <f t="shared" si="88"/>
        <v>0</v>
      </c>
      <c r="U26" s="3">
        <f t="shared" si="88"/>
        <v>0</v>
      </c>
      <c r="V26" s="3">
        <f t="shared" si="88"/>
        <v>0</v>
      </c>
      <c r="W26" s="3">
        <f t="shared" si="88"/>
        <v>0</v>
      </c>
      <c r="X26" s="3">
        <f t="shared" si="88"/>
        <v>0</v>
      </c>
      <c r="Y26" s="3">
        <f t="shared" ref="Y26:AJ26" si="89">+Y190</f>
        <v>0</v>
      </c>
      <c r="Z26" s="3">
        <f t="shared" si="89"/>
        <v>0</v>
      </c>
      <c r="AA26" s="3">
        <f t="shared" si="89"/>
        <v>0</v>
      </c>
      <c r="AB26" s="3">
        <f t="shared" si="89"/>
        <v>0</v>
      </c>
      <c r="AC26" s="3">
        <f t="shared" si="89"/>
        <v>0</v>
      </c>
      <c r="AD26" s="3">
        <f t="shared" si="89"/>
        <v>0</v>
      </c>
      <c r="AE26" s="3">
        <f t="shared" si="89"/>
        <v>0</v>
      </c>
      <c r="AF26" s="3">
        <f t="shared" si="89"/>
        <v>0</v>
      </c>
      <c r="AG26" s="3">
        <f t="shared" si="89"/>
        <v>0</v>
      </c>
      <c r="AH26" s="3">
        <f t="shared" si="89"/>
        <v>0</v>
      </c>
      <c r="AI26" s="3">
        <f t="shared" si="89"/>
        <v>0</v>
      </c>
      <c r="AJ26" s="3">
        <f t="shared" si="89"/>
        <v>0</v>
      </c>
    </row>
    <row r="27" spans="2:42" outlineLevel="1" x14ac:dyDescent="0.35">
      <c r="B27" t="s">
        <v>242</v>
      </c>
      <c r="C27" s="12">
        <f t="shared" ref="C27:Y27" si="90">C202-SUM(C24:C26)</f>
        <v>-74.038000000000068</v>
      </c>
      <c r="D27" s="12">
        <f t="shared" si="90"/>
        <v>-7.8140000000000782</v>
      </c>
      <c r="E27" s="12">
        <f t="shared" si="90"/>
        <v>-9.3929999999999723</v>
      </c>
      <c r="F27" s="12">
        <f t="shared" si="90"/>
        <v>-12.161000000000001</v>
      </c>
      <c r="G27" s="12">
        <f t="shared" si="90"/>
        <v>-10.37399999999991</v>
      </c>
      <c r="H27" s="12">
        <f t="shared" si="90"/>
        <v>-14.730999999999938</v>
      </c>
      <c r="I27" s="12">
        <f t="shared" si="90"/>
        <v>-13.364000000000146</v>
      </c>
      <c r="J27" s="12">
        <f t="shared" si="90"/>
        <v>-10.779999999999745</v>
      </c>
      <c r="K27" s="12">
        <f t="shared" si="90"/>
        <v>-27.666000000000054</v>
      </c>
      <c r="L27" s="12">
        <f t="shared" si="90"/>
        <v>-37.820999999999572</v>
      </c>
      <c r="M27" s="12">
        <f t="shared" si="90"/>
        <v>-115.7650000000001</v>
      </c>
      <c r="N27" s="12">
        <f t="shared" si="90"/>
        <v>-44.110999999999876</v>
      </c>
      <c r="O27" s="12">
        <f t="shared" si="90"/>
        <v>-84.422000000000025</v>
      </c>
      <c r="P27" s="12">
        <f t="shared" si="90"/>
        <v>-291.12900000000036</v>
      </c>
      <c r="Q27" s="12">
        <f t="shared" si="90"/>
        <v>-108.17399999999998</v>
      </c>
      <c r="R27" s="12">
        <f t="shared" si="90"/>
        <v>-84.179000000000087</v>
      </c>
      <c r="S27" s="12">
        <f t="shared" si="90"/>
        <v>278.73399999999992</v>
      </c>
      <c r="T27" s="12">
        <f t="shared" si="90"/>
        <v>-361.21399999999994</v>
      </c>
      <c r="U27" s="12">
        <f t="shared" si="90"/>
        <v>-80.123999999999796</v>
      </c>
      <c r="V27" s="12">
        <f t="shared" si="90"/>
        <v>-97.21599999999944</v>
      </c>
      <c r="W27" s="12">
        <f t="shared" si="90"/>
        <v>-219.23099999999977</v>
      </c>
      <c r="X27" s="12">
        <f t="shared" si="90"/>
        <v>-105.05199999999945</v>
      </c>
      <c r="Y27" s="12">
        <f t="shared" si="90"/>
        <v>-144.5969999999993</v>
      </c>
      <c r="Z27" s="4">
        <f ca="1">+Z24*-Z30</f>
        <v>-141.65767529381537</v>
      </c>
      <c r="AA27" s="4">
        <f t="shared" ref="AA27:AJ27" ca="1" si="91">+AA24*-AA30</f>
        <v>-141.60134402095565</v>
      </c>
      <c r="AB27" s="4">
        <f t="shared" ca="1" si="91"/>
        <v>-139.63265412595521</v>
      </c>
      <c r="AC27" s="4">
        <f t="shared" ca="1" si="91"/>
        <v>-142.42212969057707</v>
      </c>
      <c r="AD27" s="4">
        <f t="shared" ca="1" si="91"/>
        <v>-144.33002881279594</v>
      </c>
      <c r="AE27" s="4">
        <f t="shared" ca="1" si="91"/>
        <v>-145.72220674842171</v>
      </c>
      <c r="AF27" s="4">
        <f t="shared" ca="1" si="91"/>
        <v>-146.55497001978071</v>
      </c>
      <c r="AG27" s="4">
        <f t="shared" ca="1" si="91"/>
        <v>-146.75507563449324</v>
      </c>
      <c r="AH27" s="4">
        <f t="shared" ca="1" si="91"/>
        <v>-146.27749904601671</v>
      </c>
      <c r="AI27" s="4">
        <f t="shared" ca="1" si="91"/>
        <v>-145.07354335594999</v>
      </c>
      <c r="AJ27" s="4">
        <f t="shared" ca="1" si="91"/>
        <v>-145.01454575070247</v>
      </c>
    </row>
    <row r="28" spans="2:42" outlineLevel="1" x14ac:dyDescent="0.35">
      <c r="B28" s="24" t="s">
        <v>140</v>
      </c>
      <c r="C28" s="111">
        <f t="shared" ref="C28" si="92">SUM(C24:C27)</f>
        <v>163.72199999999992</v>
      </c>
      <c r="D28" s="111">
        <f t="shared" ref="D28" si="93">SUM(D24:D27)</f>
        <v>322.38599999999997</v>
      </c>
      <c r="E28" s="111">
        <f t="shared" ref="E28" si="94">SUM(E24:E27)</f>
        <v>346.76700000000005</v>
      </c>
      <c r="F28" s="111">
        <f t="shared" ref="F28" si="95">SUM(F24:F27)</f>
        <v>342.85399999999998</v>
      </c>
      <c r="G28" s="111">
        <f t="shared" ref="G28" si="96">SUM(G24:G27)</f>
        <v>397.17000000000007</v>
      </c>
      <c r="H28" s="111">
        <f t="shared" ref="H28" si="97">SUM(H24:H27)</f>
        <v>492.85400000000004</v>
      </c>
      <c r="I28" s="111">
        <f t="shared" ref="I28" si="98">SUM(I24:I27)</f>
        <v>788.63599999999985</v>
      </c>
      <c r="J28" s="111">
        <f t="shared" ref="J28" si="99">SUM(J24:J27)</f>
        <v>931.22000000000025</v>
      </c>
      <c r="K28" s="111">
        <f t="shared" ref="K28" si="100">SUM(K24:K27)</f>
        <v>881.33399999999995</v>
      </c>
      <c r="L28" s="111">
        <f t="shared" ref="L28" si="101">SUM(L24:L27)</f>
        <v>944.17900000000043</v>
      </c>
      <c r="M28" s="111">
        <f t="shared" ref="M28" si="102">SUM(M24:M27)</f>
        <v>923.2349999999999</v>
      </c>
      <c r="N28" s="111">
        <f t="shared" ref="N28" si="103">SUM(N24:N27)</f>
        <v>1157.8890000000001</v>
      </c>
      <c r="O28" s="111">
        <f t="shared" ref="O28" si="104">SUM(O24:O27)</f>
        <v>1289.578</v>
      </c>
      <c r="P28" s="111">
        <f t="shared" ref="P28" si="105">SUM(P24:P27)</f>
        <v>1554.8709999999996</v>
      </c>
      <c r="Q28" s="111">
        <f t="shared" ref="Q28" si="106">SUM(Q24:Q27)</f>
        <v>1719.826</v>
      </c>
      <c r="R28" s="111">
        <f t="shared" ref="R28" si="107">SUM(R24:R27)</f>
        <v>1131.8209999999999</v>
      </c>
      <c r="S28" s="111">
        <f t="shared" ref="S28" si="108">SUM(S24:S27)</f>
        <v>1903.7339999999999</v>
      </c>
      <c r="T28" s="111">
        <f t="shared" ref="T28" si="109">SUM(T24:T27)</f>
        <v>1829.7860000000001</v>
      </c>
      <c r="U28" s="111">
        <f t="shared" ref="U28" si="110">SUM(U24:U27)</f>
        <v>1535.8760000000002</v>
      </c>
      <c r="V28" s="111">
        <f t="shared" ref="V28" si="111">SUM(V24:V27)</f>
        <v>1639.6900000000014</v>
      </c>
      <c r="W28" s="111">
        <f t="shared" ref="W28" si="112">SUM(W24:W27)</f>
        <v>1622.7039999999997</v>
      </c>
      <c r="X28" s="111">
        <f>SUM(X24:X27)</f>
        <v>1803.9110000000003</v>
      </c>
      <c r="Y28" s="111">
        <f>SUM(Y24:Y27)</f>
        <v>1323.212</v>
      </c>
      <c r="Z28" s="111">
        <f t="shared" ref="Z28:AJ28" ca="1" si="113">SUM(Z24:Z27)</f>
        <v>1370.9721952069319</v>
      </c>
      <c r="AA28" s="111">
        <f t="shared" ca="1" si="113"/>
        <v>1469.3075863314639</v>
      </c>
      <c r="AB28" s="111">
        <f t="shared" ca="1" si="113"/>
        <v>1565.1437134385928</v>
      </c>
      <c r="AC28" s="111">
        <f t="shared" ca="1" si="113"/>
        <v>1658.0865606954503</v>
      </c>
      <c r="AD28" s="111">
        <f t="shared" ca="1" si="113"/>
        <v>1732.8570122225528</v>
      </c>
      <c r="AE28" s="111">
        <f t="shared" ca="1" si="113"/>
        <v>1787.1179598127662</v>
      </c>
      <c r="AF28" s="111">
        <f t="shared" ca="1" si="113"/>
        <v>1823.1241092071484</v>
      </c>
      <c r="AG28" s="111">
        <f t="shared" ca="1" si="113"/>
        <v>1841.8031021695319</v>
      </c>
      <c r="AH28" s="111">
        <f t="shared" ca="1" si="113"/>
        <v>1845.8458237124137</v>
      </c>
      <c r="AI28" s="111">
        <f t="shared" ca="1" si="113"/>
        <v>1836.8776316638666</v>
      </c>
      <c r="AJ28" s="111">
        <f t="shared" ca="1" si="113"/>
        <v>1840.7311864377948</v>
      </c>
      <c r="AL28" s="7">
        <f ca="1">(AI28/Y28)^(1/10)-1</f>
        <v>3.3344374401449217E-2</v>
      </c>
      <c r="AM28" s="7">
        <f>(Y28/O28)^(1/10)-1</f>
        <v>2.5780255172958011E-3</v>
      </c>
      <c r="AN28" s="7">
        <f>(V28/L28)^(1/10)-1</f>
        <v>5.674631269909769E-2</v>
      </c>
      <c r="AO28" s="7">
        <f>(Y28/C28)^(1/22)-1</f>
        <v>9.9641237014113981E-2</v>
      </c>
      <c r="AP28" s="7">
        <f ca="1">(AI28/V28)^(1/13)-1</f>
        <v>8.7736487503506932E-3</v>
      </c>
    </row>
    <row r="29" spans="2:42" outlineLevel="1" x14ac:dyDescent="0.35">
      <c r="B29" t="s">
        <v>11</v>
      </c>
      <c r="C29" s="11">
        <f t="shared" ref="C29" si="114">+C28/C22</f>
        <v>0.11017631224764463</v>
      </c>
      <c r="D29" s="11">
        <f t="shared" ref="D29" si="115">+D28/D22</f>
        <v>0.19526711084191398</v>
      </c>
      <c r="E29" s="11">
        <f t="shared" ref="E29" si="116">+E28/E22</f>
        <v>0.18693638814016175</v>
      </c>
      <c r="F29" s="11">
        <f t="shared" ref="F29" si="117">+F28/F22</f>
        <v>0.1786628452318916</v>
      </c>
      <c r="G29" s="11">
        <f t="shared" ref="G29" si="118">+G28/G22</f>
        <v>0.18243913642627471</v>
      </c>
      <c r="H29" s="11">
        <f t="shared" ref="H29" si="119">+H28/H22</f>
        <v>0.16572091459314056</v>
      </c>
      <c r="I29" s="11">
        <f t="shared" ref="I29" si="120">+I28/I22</f>
        <v>0.16157262855972135</v>
      </c>
      <c r="J29" s="11">
        <f t="shared" ref="J29" si="121">+J28/J22</f>
        <v>0.17690349544072953</v>
      </c>
      <c r="K29" s="11">
        <f t="shared" ref="K29" si="122">+K28/K22</f>
        <v>0.15571272084805654</v>
      </c>
      <c r="L29" s="11">
        <f t="shared" ref="L29" si="123">+L28/L22</f>
        <v>0.15455541005074488</v>
      </c>
      <c r="M29" s="11">
        <f t="shared" ref="M29" si="124">+M28/M22</f>
        <v>0.14843006430868166</v>
      </c>
      <c r="N29" s="11">
        <f t="shared" ref="N29" si="125">+N28/N22</f>
        <v>0.17199777183600715</v>
      </c>
      <c r="O29" s="11">
        <f t="shared" ref="O29" si="126">+O28/O22</f>
        <v>0.15753457121915465</v>
      </c>
      <c r="P29" s="11">
        <f t="shared" ref="P29" si="127">+P28/P22</f>
        <v>0.13217196531791905</v>
      </c>
      <c r="Q29" s="11">
        <f t="shared" ref="Q29" si="128">+Q28/Q22</f>
        <v>0.13441391168425165</v>
      </c>
      <c r="R29" s="11">
        <f t="shared" ref="R29" si="129">+R28/R22</f>
        <v>8.2123131620954859E-2</v>
      </c>
      <c r="S29" s="11">
        <f t="shared" ref="S29" si="130">+S28/S22</f>
        <v>0.12911047812817905</v>
      </c>
      <c r="T29" s="11">
        <f t="shared" ref="T29" si="131">+T28/T22</f>
        <v>0.16824071349760941</v>
      </c>
      <c r="U29" s="11">
        <f t="shared" ref="U29" si="132">+U28/U22</f>
        <v>0.13466909675159983</v>
      </c>
      <c r="V29" s="11">
        <f t="shared" ref="V29" si="133">+V28/V22</f>
        <v>0.14397256417780613</v>
      </c>
      <c r="W29" s="11">
        <f>+W28/W22</f>
        <v>0.14048248042258049</v>
      </c>
      <c r="X29" s="11">
        <f>+X28/X22</f>
        <v>0.15525576594055771</v>
      </c>
      <c r="Y29" s="11">
        <f>+Y28/Y22</f>
        <v>0.11397362351094666</v>
      </c>
      <c r="Z29" s="11">
        <f t="shared" ref="Z29:AJ29" ca="1" si="134">+Z28/Z22</f>
        <v>0.11366136028201261</v>
      </c>
      <c r="AA29" s="11">
        <f t="shared" ca="1" si="134"/>
        <v>0.11745834732434694</v>
      </c>
      <c r="AB29" s="11">
        <f t="shared" ca="1" si="134"/>
        <v>0.12048137374953065</v>
      </c>
      <c r="AC29" s="11">
        <f t="shared" ca="1" si="134"/>
        <v>0.12308408978291972</v>
      </c>
      <c r="AD29" s="11">
        <f t="shared" ca="1" si="134"/>
        <v>0.12511787654549461</v>
      </c>
      <c r="AE29" s="11">
        <f t="shared" ca="1" si="134"/>
        <v>0.12654187598913971</v>
      </c>
      <c r="AF29" s="11">
        <f t="shared" ca="1" si="134"/>
        <v>0.12751597132091927</v>
      </c>
      <c r="AG29" s="11">
        <f t="shared" ca="1" si="134"/>
        <v>0.12809849863061054</v>
      </c>
      <c r="AH29" s="11">
        <f t="shared" ca="1" si="134"/>
        <v>0.12840061235162711</v>
      </c>
      <c r="AI29" s="11">
        <f t="shared" ca="1" si="134"/>
        <v>0.12846876817118374</v>
      </c>
      <c r="AJ29" s="11">
        <f t="shared" ca="1" si="134"/>
        <v>0.12838736996944561</v>
      </c>
    </row>
    <row r="30" spans="2:42" outlineLevel="1" x14ac:dyDescent="0.35">
      <c r="B30" t="s">
        <v>320</v>
      </c>
      <c r="C30" s="11">
        <f t="shared" ref="C30:X30" si="135">-C27/C24</f>
        <v>0.31139804845222102</v>
      </c>
      <c r="D30" s="11">
        <f t="shared" si="135"/>
        <v>2.3664445790430276E-2</v>
      </c>
      <c r="E30" s="11">
        <f t="shared" si="135"/>
        <v>2.6372978436657601E-2</v>
      </c>
      <c r="F30" s="11">
        <f t="shared" si="135"/>
        <v>3.4254890638423734E-2</v>
      </c>
      <c r="G30" s="11">
        <f t="shared" si="135"/>
        <v>2.504925822902157E-2</v>
      </c>
      <c r="H30" s="11">
        <f t="shared" si="135"/>
        <v>2.8286144954251635E-2</v>
      </c>
      <c r="I30" s="11">
        <f t="shared" si="135"/>
        <v>1.6120627261761333E-2</v>
      </c>
      <c r="J30" s="11">
        <f t="shared" si="135"/>
        <v>1.0888888888888632E-2</v>
      </c>
      <c r="K30" s="11">
        <f t="shared" si="135"/>
        <v>2.946325878594255E-2</v>
      </c>
      <c r="L30" s="11">
        <f t="shared" si="135"/>
        <v>3.8049295774647454E-2</v>
      </c>
      <c r="M30" s="11">
        <f t="shared" si="135"/>
        <v>0.11025238095238105</v>
      </c>
      <c r="N30" s="11">
        <f t="shared" si="135"/>
        <v>3.5688511326860739E-2</v>
      </c>
      <c r="O30" s="11">
        <f t="shared" si="135"/>
        <v>6.1532069970845503E-2</v>
      </c>
      <c r="P30" s="11">
        <f t="shared" si="135"/>
        <v>0.24260750000000031</v>
      </c>
      <c r="Q30" s="11">
        <f t="shared" si="135"/>
        <v>6.6040293040293033E-2</v>
      </c>
      <c r="R30" s="11">
        <f t="shared" si="135"/>
        <v>6.6808730158730234E-2</v>
      </c>
      <c r="S30" s="11">
        <f t="shared" si="135"/>
        <v>-0.15685649971862686</v>
      </c>
      <c r="T30" s="11">
        <f t="shared" si="135"/>
        <v>0.15725468001741399</v>
      </c>
      <c r="U30" s="11">
        <f t="shared" si="135"/>
        <v>4.6883557636044348E-2</v>
      </c>
      <c r="V30" s="11">
        <f t="shared" si="135"/>
        <v>5.0478060715320162E-2</v>
      </c>
      <c r="W30" s="11">
        <f t="shared" si="135"/>
        <v>0.11430575071626506</v>
      </c>
      <c r="X30" s="11">
        <f t="shared" si="135"/>
        <v>5.3191882582103799E-2</v>
      </c>
      <c r="Y30" s="11">
        <f>-Y27/Y24</f>
        <v>9.2405526808702759E-2</v>
      </c>
      <c r="Z30" s="15">
        <v>8.7499999999999994E-2</v>
      </c>
      <c r="AA30" s="15">
        <v>8.5000000000000006E-2</v>
      </c>
      <c r="AB30" s="15">
        <v>8.2500000000000004E-2</v>
      </c>
      <c r="AC30" s="15">
        <v>8.2500000000000004E-2</v>
      </c>
      <c r="AD30" s="15">
        <v>8.2500000000000004E-2</v>
      </c>
      <c r="AE30" s="15">
        <v>8.2500000000000004E-2</v>
      </c>
      <c r="AF30" s="15">
        <v>8.2500000000000004E-2</v>
      </c>
      <c r="AG30" s="15">
        <v>8.2500000000000004E-2</v>
      </c>
      <c r="AH30" s="15">
        <v>8.2500000000000004E-2</v>
      </c>
      <c r="AI30" s="15">
        <v>8.2500000000000004E-2</v>
      </c>
      <c r="AJ30" s="15">
        <v>8.2500000000000004E-2</v>
      </c>
    </row>
    <row r="31" spans="2:42" outlineLevel="1" x14ac:dyDescent="0.35"/>
    <row r="32" spans="2:42" outlineLevel="1" x14ac:dyDescent="0.35">
      <c r="B32" s="93" t="s">
        <v>188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</row>
    <row r="33" spans="2:45" ht="5" customHeight="1" outlineLevel="1" x14ac:dyDescent="0.35"/>
    <row r="34" spans="2:45" hidden="1" outlineLevel="2" x14ac:dyDescent="0.35">
      <c r="B34" s="110" t="s">
        <v>201</v>
      </c>
      <c r="C34" s="99" t="s">
        <v>158</v>
      </c>
      <c r="D34" s="99" t="s">
        <v>158</v>
      </c>
      <c r="E34" s="99" t="s">
        <v>158</v>
      </c>
      <c r="F34" s="99" t="s">
        <v>158</v>
      </c>
      <c r="G34" s="99" t="s">
        <v>158</v>
      </c>
      <c r="H34" s="99" t="s">
        <v>158</v>
      </c>
      <c r="I34" s="99" t="s">
        <v>158</v>
      </c>
      <c r="J34" s="99" t="s">
        <v>158</v>
      </c>
      <c r="K34" s="99" t="s">
        <v>158</v>
      </c>
      <c r="L34" s="99" t="s">
        <v>158</v>
      </c>
      <c r="M34" s="99" t="s">
        <v>158</v>
      </c>
      <c r="N34" s="99" t="s">
        <v>158</v>
      </c>
      <c r="O34" s="99" t="s">
        <v>158</v>
      </c>
      <c r="P34" s="99" t="s">
        <v>158</v>
      </c>
      <c r="Q34" s="99" t="s">
        <v>158</v>
      </c>
      <c r="R34" s="99" t="s">
        <v>158</v>
      </c>
      <c r="S34" s="99" t="s">
        <v>158</v>
      </c>
      <c r="T34" s="99" t="s">
        <v>158</v>
      </c>
      <c r="U34" s="99" t="s">
        <v>158</v>
      </c>
      <c r="V34" s="16">
        <v>10399.686</v>
      </c>
      <c r="W34" s="16">
        <v>10475.272999999999</v>
      </c>
      <c r="X34" s="16">
        <v>10551.106</v>
      </c>
      <c r="Y34" s="16">
        <v>10488.326999999999</v>
      </c>
    </row>
    <row r="35" spans="2:45" hidden="1" outlineLevel="2" x14ac:dyDescent="0.35">
      <c r="B35" s="110" t="s">
        <v>200</v>
      </c>
      <c r="C35" s="99" t="s">
        <v>158</v>
      </c>
      <c r="D35" s="99" t="s">
        <v>158</v>
      </c>
      <c r="E35" s="99" t="s">
        <v>158</v>
      </c>
      <c r="F35" s="99" t="s">
        <v>158</v>
      </c>
      <c r="G35" s="99" t="s">
        <v>158</v>
      </c>
      <c r="H35" s="99" t="s">
        <v>158</v>
      </c>
      <c r="I35" s="99" t="s">
        <v>158</v>
      </c>
      <c r="J35" s="99" t="s">
        <v>158</v>
      </c>
      <c r="K35" s="99" t="s">
        <v>158</v>
      </c>
      <c r="L35" s="99" t="s">
        <v>158</v>
      </c>
      <c r="M35" s="99" t="s">
        <v>158</v>
      </c>
      <c r="N35" s="99" t="s">
        <v>158</v>
      </c>
      <c r="O35" s="99" t="s">
        <v>158</v>
      </c>
      <c r="P35" s="99" t="s">
        <v>158</v>
      </c>
      <c r="Q35" s="99" t="s">
        <v>158</v>
      </c>
      <c r="R35" s="99" t="s">
        <v>158</v>
      </c>
      <c r="S35" s="99" t="s">
        <v>158</v>
      </c>
      <c r="T35" s="99" t="s">
        <v>158</v>
      </c>
      <c r="U35" s="99" t="s">
        <v>158</v>
      </c>
      <c r="V35" s="16">
        <v>131.19900000000001</v>
      </c>
      <c r="W35" s="16">
        <v>144.09100000000001</v>
      </c>
      <c r="X35" s="16">
        <v>90.512</v>
      </c>
      <c r="Y35" s="16">
        <v>87.045000000000002</v>
      </c>
    </row>
    <row r="36" spans="2:45" hidden="1" outlineLevel="2" x14ac:dyDescent="0.35">
      <c r="B36" s="110" t="s">
        <v>202</v>
      </c>
      <c r="C36" s="99" t="s">
        <v>158</v>
      </c>
      <c r="D36" s="99" t="s">
        <v>158</v>
      </c>
      <c r="E36" s="99" t="s">
        <v>158</v>
      </c>
      <c r="F36" s="99" t="s">
        <v>158</v>
      </c>
      <c r="G36" s="99" t="s">
        <v>158</v>
      </c>
      <c r="H36" s="99" t="s">
        <v>158</v>
      </c>
      <c r="I36" s="99" t="s">
        <v>158</v>
      </c>
      <c r="J36" s="99" t="s">
        <v>158</v>
      </c>
      <c r="K36" s="99" t="s">
        <v>158</v>
      </c>
      <c r="L36" s="99" t="s">
        <v>158</v>
      </c>
      <c r="M36" s="99" t="s">
        <v>158</v>
      </c>
      <c r="N36" s="99" t="s">
        <v>158</v>
      </c>
      <c r="O36" s="99" t="s">
        <v>158</v>
      </c>
      <c r="P36" s="99" t="s">
        <v>158</v>
      </c>
      <c r="Q36" s="99" t="s">
        <v>158</v>
      </c>
      <c r="R36" s="99" t="s">
        <v>158</v>
      </c>
      <c r="S36" s="99" t="s">
        <v>158</v>
      </c>
      <c r="T36" s="99" t="s">
        <v>158</v>
      </c>
      <c r="U36" s="99" t="s">
        <v>158</v>
      </c>
      <c r="V36" s="16">
        <v>30.895</v>
      </c>
      <c r="W36" s="16">
        <v>39.375999999999998</v>
      </c>
      <c r="X36" s="16">
        <v>25.061</v>
      </c>
      <c r="Y36" s="16">
        <v>24.446999999999999</v>
      </c>
    </row>
    <row r="37" spans="2:45" hidden="1" outlineLevel="2" x14ac:dyDescent="0.35">
      <c r="B37" s="110" t="s">
        <v>203</v>
      </c>
      <c r="C37" s="99" t="s">
        <v>158</v>
      </c>
      <c r="D37" s="99" t="s">
        <v>158</v>
      </c>
      <c r="E37" s="99" t="s">
        <v>158</v>
      </c>
      <c r="F37" s="99" t="s">
        <v>158</v>
      </c>
      <c r="G37" s="99" t="s">
        <v>158</v>
      </c>
      <c r="H37" s="99" t="s">
        <v>158</v>
      </c>
      <c r="I37" s="99" t="s">
        <v>158</v>
      </c>
      <c r="J37" s="99" t="s">
        <v>158</v>
      </c>
      <c r="K37" s="99" t="s">
        <v>158</v>
      </c>
      <c r="L37" s="99" t="s">
        <v>158</v>
      </c>
      <c r="M37" s="99" t="s">
        <v>158</v>
      </c>
      <c r="N37" s="99" t="s">
        <v>158</v>
      </c>
      <c r="O37" s="99" t="s">
        <v>158</v>
      </c>
      <c r="P37" s="99" t="s">
        <v>158</v>
      </c>
      <c r="Q37" s="99" t="s">
        <v>158</v>
      </c>
      <c r="R37" s="99" t="s">
        <v>158</v>
      </c>
      <c r="S37" s="99" t="s">
        <v>158</v>
      </c>
      <c r="T37" s="99" t="s">
        <v>158</v>
      </c>
      <c r="U37" s="99" t="s">
        <v>158</v>
      </c>
      <c r="V37" s="16">
        <v>1.1259999999999999</v>
      </c>
      <c r="W37" s="16">
        <v>1.1950000000000001</v>
      </c>
      <c r="X37" s="16">
        <v>0.28399999999999997</v>
      </c>
      <c r="Y37" s="16">
        <v>-0.01</v>
      </c>
    </row>
    <row r="38" spans="2:45" hidden="1" outlineLevel="2" x14ac:dyDescent="0.35">
      <c r="B38" s="24" t="s">
        <v>187</v>
      </c>
      <c r="C38" s="29">
        <f>1486-C148</f>
        <v>1486</v>
      </c>
      <c r="D38" s="29">
        <f>1651-D148</f>
        <v>1651</v>
      </c>
      <c r="E38" s="29">
        <f>1855-E148</f>
        <v>1855</v>
      </c>
      <c r="F38" s="29">
        <f>1919-F148</f>
        <v>1919</v>
      </c>
      <c r="G38" s="29">
        <f>2177-G148</f>
        <v>2157</v>
      </c>
      <c r="H38" s="29">
        <f>2974-H148</f>
        <v>2934</v>
      </c>
      <c r="I38" s="29">
        <v>4799</v>
      </c>
      <c r="J38" s="29">
        <v>5130</v>
      </c>
      <c r="K38" s="29">
        <v>5415</v>
      </c>
      <c r="L38" s="29">
        <v>5792</v>
      </c>
      <c r="M38" s="29">
        <v>5898</v>
      </c>
      <c r="N38" s="29">
        <v>6295</v>
      </c>
      <c r="O38" s="29">
        <v>7095</v>
      </c>
      <c r="P38" s="29">
        <v>7764</v>
      </c>
      <c r="Q38" s="29">
        <v>8211</v>
      </c>
      <c r="R38" s="29">
        <v>8642</v>
      </c>
      <c r="S38" s="29">
        <v>9138</v>
      </c>
      <c r="T38" s="29">
        <v>9360</v>
      </c>
      <c r="U38" s="29">
        <v>10336</v>
      </c>
      <c r="V38" s="111">
        <f t="shared" ref="V38:X38" si="136">SUM(V34:V37)</f>
        <v>10562.906000000001</v>
      </c>
      <c r="W38" s="111">
        <f t="shared" si="136"/>
        <v>10659.934999999999</v>
      </c>
      <c r="X38" s="111">
        <f t="shared" si="136"/>
        <v>10666.963</v>
      </c>
      <c r="Y38" s="111">
        <f>SUM(Y34:Y37)</f>
        <v>10599.808999999999</v>
      </c>
      <c r="Z38" s="26">
        <f t="shared" ref="Z38:AJ38" ca="1" si="137">SUMPRODUCT(Z72:Z74,Z77:Z79)*Z53/1000</f>
        <v>10828.891755415521</v>
      </c>
      <c r="AA38" s="26">
        <f t="shared" ca="1" si="137"/>
        <v>10952.771059451798</v>
      </c>
      <c r="AB38" s="26">
        <f t="shared" ca="1" si="137"/>
        <v>11130.736982487315</v>
      </c>
      <c r="AC38" s="26">
        <f t="shared" ca="1" si="137"/>
        <v>11346.292461613059</v>
      </c>
      <c r="AD38" s="26">
        <f t="shared" ca="1" si="137"/>
        <v>11507.392603463333</v>
      </c>
      <c r="AE38" s="26">
        <f t="shared" ca="1" si="137"/>
        <v>11611.276553823442</v>
      </c>
      <c r="AF38" s="26">
        <f t="shared" ca="1" si="137"/>
        <v>11656.014046492366</v>
      </c>
      <c r="AG38" s="26">
        <f t="shared" ca="1" si="137"/>
        <v>11640.56252984218</v>
      </c>
      <c r="AH38" s="26">
        <f t="shared" ca="1" si="137"/>
        <v>11564.802587309681</v>
      </c>
      <c r="AI38" s="26">
        <f t="shared" si="137"/>
        <v>11429.550091563351</v>
      </c>
      <c r="AJ38" s="26">
        <f t="shared" si="137"/>
        <v>11409.656453612673</v>
      </c>
    </row>
    <row r="39" spans="2:45" hidden="1" outlineLevel="2" x14ac:dyDescent="0.35">
      <c r="B39" s="2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20"/>
      <c r="AB39" s="20"/>
      <c r="AC39" s="20"/>
      <c r="AD39" s="20"/>
      <c r="AE39" s="20"/>
      <c r="AF39" s="20"/>
      <c r="AG39" s="20"/>
      <c r="AH39" s="20"/>
      <c r="AI39" s="20"/>
      <c r="AJ39" s="20"/>
    </row>
    <row r="40" spans="2:45" hidden="1" outlineLevel="2" x14ac:dyDescent="0.35">
      <c r="B40" s="10" t="s">
        <v>195</v>
      </c>
      <c r="C40" s="99" t="s">
        <v>158</v>
      </c>
      <c r="D40" s="99" t="s">
        <v>158</v>
      </c>
      <c r="E40" s="99" t="s">
        <v>158</v>
      </c>
      <c r="F40" s="99" t="s">
        <v>158</v>
      </c>
      <c r="G40" s="99" t="s">
        <v>158</v>
      </c>
      <c r="H40" s="99" t="s">
        <v>158</v>
      </c>
      <c r="I40" s="99" t="s">
        <v>158</v>
      </c>
      <c r="J40" s="99" t="s">
        <v>158</v>
      </c>
      <c r="K40" s="99" t="s">
        <v>158</v>
      </c>
      <c r="L40" s="99" t="s">
        <v>158</v>
      </c>
      <c r="M40" s="16">
        <v>4165</v>
      </c>
      <c r="N40" s="16">
        <v>4264</v>
      </c>
      <c r="O40" s="16">
        <v>4703</v>
      </c>
      <c r="P40" s="16">
        <v>5117</v>
      </c>
      <c r="Q40" s="16">
        <v>5485</v>
      </c>
      <c r="R40" s="16">
        <v>5755</v>
      </c>
      <c r="S40" s="16">
        <v>6145</v>
      </c>
      <c r="T40" s="16">
        <v>6334</v>
      </c>
      <c r="U40" s="16">
        <v>7280</v>
      </c>
      <c r="V40" s="16">
        <v>7219</v>
      </c>
      <c r="W40" s="16">
        <v>7222</v>
      </c>
      <c r="X40" s="16">
        <v>7153</v>
      </c>
      <c r="Y40" s="16">
        <v>7334</v>
      </c>
      <c r="Z40" s="3">
        <f ca="1">Z$53*Z87/1000</f>
        <v>7504.4219865029554</v>
      </c>
      <c r="AA40" s="3">
        <f t="shared" ref="AA40:AJ40" ca="1" si="138">AA$53*AA87/1000</f>
        <v>7557.4120310217404</v>
      </c>
      <c r="AB40" s="3">
        <f t="shared" ca="1" si="138"/>
        <v>7680.2085179162468</v>
      </c>
      <c r="AC40" s="3">
        <f t="shared" ca="1" si="138"/>
        <v>7828.9417985130103</v>
      </c>
      <c r="AD40" s="3">
        <f t="shared" ca="1" si="138"/>
        <v>7940.1008963897002</v>
      </c>
      <c r="AE40" s="3">
        <f t="shared" ca="1" si="138"/>
        <v>8011.7808221381747</v>
      </c>
      <c r="AF40" s="3">
        <f t="shared" ca="1" si="138"/>
        <v>8042.6496920797326</v>
      </c>
      <c r="AG40" s="3">
        <f t="shared" ca="1" si="138"/>
        <v>8031.9881455911036</v>
      </c>
      <c r="AH40" s="3">
        <f t="shared" ca="1" si="138"/>
        <v>7979.7137852436808</v>
      </c>
      <c r="AI40" s="3">
        <f t="shared" si="138"/>
        <v>7886.3895631787127</v>
      </c>
      <c r="AJ40" s="3">
        <f t="shared" si="138"/>
        <v>7872.6629529927441</v>
      </c>
    </row>
    <row r="41" spans="2:45" hidden="1" outlineLevel="2" x14ac:dyDescent="0.35">
      <c r="B41" s="10" t="s">
        <v>196</v>
      </c>
      <c r="C41" s="99" t="s">
        <v>158</v>
      </c>
      <c r="D41" s="99" t="s">
        <v>158</v>
      </c>
      <c r="E41" s="99" t="s">
        <v>158</v>
      </c>
      <c r="F41" s="99" t="s">
        <v>158</v>
      </c>
      <c r="G41" s="99" t="s">
        <v>158</v>
      </c>
      <c r="H41" s="99" t="s">
        <v>158</v>
      </c>
      <c r="I41" s="99" t="s">
        <v>158</v>
      </c>
      <c r="J41" s="99" t="s">
        <v>158</v>
      </c>
      <c r="K41" s="99" t="s">
        <v>158</v>
      </c>
      <c r="L41" s="99" t="s">
        <v>158</v>
      </c>
      <c r="M41" s="16">
        <v>465</v>
      </c>
      <c r="N41" s="16">
        <v>544</v>
      </c>
      <c r="O41" s="16">
        <v>635</v>
      </c>
      <c r="P41" s="16">
        <v>706</v>
      </c>
      <c r="Q41" s="16">
        <v>682</v>
      </c>
      <c r="R41" s="16">
        <v>709</v>
      </c>
      <c r="S41" s="16">
        <v>751</v>
      </c>
      <c r="T41" s="16">
        <v>760</v>
      </c>
      <c r="U41" s="16">
        <v>836</v>
      </c>
      <c r="V41" s="16">
        <v>857</v>
      </c>
      <c r="W41" s="16">
        <v>958</v>
      </c>
      <c r="X41" s="16">
        <v>926</v>
      </c>
      <c r="Y41" s="16">
        <v>1038</v>
      </c>
      <c r="Z41" s="3">
        <f ca="1">Z$53*Z88/1000</f>
        <v>1028.7447167644746</v>
      </c>
      <c r="AA41" s="3">
        <f t="shared" ref="AA41:AJ41" ca="1" si="139">AA$53*AA88/1000</f>
        <v>1040.5132506479208</v>
      </c>
      <c r="AB41" s="3">
        <f t="shared" ca="1" si="139"/>
        <v>1057.4200133362947</v>
      </c>
      <c r="AC41" s="3">
        <f t="shared" ca="1" si="139"/>
        <v>1077.8977838532405</v>
      </c>
      <c r="AD41" s="3">
        <f t="shared" ca="1" si="139"/>
        <v>1093.2022973290168</v>
      </c>
      <c r="AE41" s="3">
        <f t="shared" ca="1" si="139"/>
        <v>1103.0712726132269</v>
      </c>
      <c r="AF41" s="3">
        <f t="shared" ca="1" si="139"/>
        <v>1107.321334416775</v>
      </c>
      <c r="AG41" s="3">
        <f t="shared" ca="1" si="139"/>
        <v>1105.8534403350072</v>
      </c>
      <c r="AH41" s="3">
        <f t="shared" ca="1" si="139"/>
        <v>1098.6562457944199</v>
      </c>
      <c r="AI41" s="3">
        <f t="shared" si="139"/>
        <v>1085.8072586985184</v>
      </c>
      <c r="AJ41" s="3">
        <f t="shared" si="139"/>
        <v>1083.9173630932039</v>
      </c>
    </row>
    <row r="42" spans="2:45" hidden="1" outlineLevel="2" x14ac:dyDescent="0.35">
      <c r="B42" s="10" t="s">
        <v>171</v>
      </c>
      <c r="C42" s="30">
        <f t="shared" ref="C42:K42" si="140">C224</f>
        <v>111.605</v>
      </c>
      <c r="D42" s="30">
        <f t="shared" si="140"/>
        <v>105.209</v>
      </c>
      <c r="E42" s="30">
        <f t="shared" si="140"/>
        <v>64.665000000000006</v>
      </c>
      <c r="F42" s="30">
        <f t="shared" si="140"/>
        <v>71.447999999999993</v>
      </c>
      <c r="G42" s="30">
        <f t="shared" si="140"/>
        <v>82.912000000000006</v>
      </c>
      <c r="H42" s="30">
        <f t="shared" si="140"/>
        <v>116.836</v>
      </c>
      <c r="I42" s="30">
        <f t="shared" si="140"/>
        <v>173.29499999999999</v>
      </c>
      <c r="J42" s="30">
        <f t="shared" si="140"/>
        <v>193.47</v>
      </c>
      <c r="K42" s="30">
        <f t="shared" si="140"/>
        <v>216.917</v>
      </c>
      <c r="L42" s="30">
        <f>L224</f>
        <v>228.98599999999999</v>
      </c>
      <c r="M42" s="16">
        <v>227</v>
      </c>
      <c r="N42" s="16">
        <v>260</v>
      </c>
      <c r="O42" s="16">
        <v>310</v>
      </c>
      <c r="P42" s="16">
        <v>356</v>
      </c>
      <c r="Q42" s="16">
        <v>403</v>
      </c>
      <c r="R42" s="16">
        <v>438</v>
      </c>
      <c r="S42" s="16">
        <v>483</v>
      </c>
      <c r="T42" s="16">
        <v>521</v>
      </c>
      <c r="U42" s="16">
        <v>559</v>
      </c>
      <c r="V42" s="16">
        <v>583</v>
      </c>
      <c r="W42" s="16">
        <v>595</v>
      </c>
      <c r="X42" s="16">
        <v>643</v>
      </c>
      <c r="Y42" s="16">
        <v>691</v>
      </c>
      <c r="Z42" s="3">
        <f t="shared" ref="Z42:AJ42" si="141">Y42/SUM(Y$42,Y$157)*Z224</f>
        <v>651.78019164734349</v>
      </c>
      <c r="AA42" s="3">
        <f t="shared" ca="1" si="141"/>
        <v>663.94761282971797</v>
      </c>
      <c r="AB42" s="3">
        <f t="shared" ca="1" si="141"/>
        <v>675.59143152622516</v>
      </c>
      <c r="AC42" s="3">
        <f t="shared" ca="1" si="141"/>
        <v>688.12403451254022</v>
      </c>
      <c r="AD42" s="3">
        <f t="shared" ca="1" si="141"/>
        <v>699.63451504406021</v>
      </c>
      <c r="AE42" s="3">
        <f t="shared" ca="1" si="141"/>
        <v>705.09468030329379</v>
      </c>
      <c r="AF42" s="3">
        <f t="shared" ca="1" si="141"/>
        <v>704.61914096821408</v>
      </c>
      <c r="AG42" s="3">
        <f t="shared" ca="1" si="141"/>
        <v>698.87154228584711</v>
      </c>
      <c r="AH42" s="3">
        <f t="shared" ca="1" si="141"/>
        <v>688.37196177440853</v>
      </c>
      <c r="AI42" s="3">
        <f t="shared" ca="1" si="141"/>
        <v>673.88607749278708</v>
      </c>
      <c r="AJ42" s="3">
        <f t="shared" ca="1" si="141"/>
        <v>670.32406782124133</v>
      </c>
    </row>
    <row r="43" spans="2:45" hidden="1" outlineLevel="2" x14ac:dyDescent="0.35">
      <c r="B43" s="10" t="s">
        <v>197</v>
      </c>
      <c r="C43" s="99" t="s">
        <v>158</v>
      </c>
      <c r="D43" s="99" t="s">
        <v>158</v>
      </c>
      <c r="E43" s="99" t="s">
        <v>158</v>
      </c>
      <c r="F43" s="99" t="s">
        <v>158</v>
      </c>
      <c r="G43" s="99" t="s">
        <v>158</v>
      </c>
      <c r="H43" s="99" t="s">
        <v>158</v>
      </c>
      <c r="I43" s="99" t="s">
        <v>158</v>
      </c>
      <c r="J43" s="99" t="s">
        <v>158</v>
      </c>
      <c r="K43" s="99" t="s">
        <v>158</v>
      </c>
      <c r="L43" s="99" t="s">
        <v>158</v>
      </c>
      <c r="M43" s="16">
        <v>-9</v>
      </c>
      <c r="N43" s="16">
        <v>-9</v>
      </c>
      <c r="O43" s="16">
        <v>-11</v>
      </c>
      <c r="P43" s="16">
        <v>-12</v>
      </c>
      <c r="Q43" s="16">
        <v>-14</v>
      </c>
      <c r="R43" s="16">
        <v>-15</v>
      </c>
      <c r="S43" s="16">
        <v>-18</v>
      </c>
      <c r="T43" s="16">
        <f>-25</f>
        <v>-25</v>
      </c>
      <c r="U43" s="16">
        <f>-20</f>
        <v>-20</v>
      </c>
      <c r="V43" s="16">
        <v>-22</v>
      </c>
      <c r="W43" s="16">
        <v>-33</v>
      </c>
      <c r="X43" s="16">
        <v>-30</v>
      </c>
      <c r="Y43" s="16">
        <v>-28</v>
      </c>
      <c r="Z43" s="16">
        <v>-25</v>
      </c>
      <c r="AA43" s="16">
        <v>-25</v>
      </c>
      <c r="AB43" s="16">
        <v>-25</v>
      </c>
      <c r="AC43" s="16">
        <v>-25</v>
      </c>
      <c r="AD43" s="16">
        <v>-25</v>
      </c>
      <c r="AE43" s="16">
        <v>-25</v>
      </c>
      <c r="AF43" s="16">
        <v>-25</v>
      </c>
      <c r="AG43" s="16">
        <v>-25</v>
      </c>
      <c r="AH43" s="16">
        <v>-25</v>
      </c>
      <c r="AI43" s="16">
        <v>-25</v>
      </c>
      <c r="AJ43" s="16">
        <v>-25</v>
      </c>
      <c r="AR43" s="11"/>
      <c r="AS43" s="11"/>
    </row>
    <row r="44" spans="2:45" hidden="1" outlineLevel="2" x14ac:dyDescent="0.35">
      <c r="B44" s="10" t="s">
        <v>283</v>
      </c>
      <c r="C44" s="99" t="s">
        <v>158</v>
      </c>
      <c r="D44" s="99" t="s">
        <v>158</v>
      </c>
      <c r="E44" s="99" t="s">
        <v>158</v>
      </c>
      <c r="F44" s="99" t="s">
        <v>158</v>
      </c>
      <c r="G44" s="99" t="s">
        <v>158</v>
      </c>
      <c r="H44" s="99" t="s">
        <v>158</v>
      </c>
      <c r="I44" s="99" t="s">
        <v>158</v>
      </c>
      <c r="J44" s="99" t="s">
        <v>158</v>
      </c>
      <c r="K44" s="99" t="s">
        <v>158</v>
      </c>
      <c r="L44" s="99" t="s">
        <v>158</v>
      </c>
      <c r="M44" s="16">
        <v>0</v>
      </c>
      <c r="N44" s="16">
        <v>0</v>
      </c>
      <c r="O44" s="16">
        <v>86</v>
      </c>
      <c r="P44" s="16">
        <v>397</v>
      </c>
      <c r="Q44" s="16">
        <v>17</v>
      </c>
      <c r="R44" s="16">
        <v>495</v>
      </c>
      <c r="S44" s="16">
        <v>0</v>
      </c>
      <c r="T44" s="16">
        <v>-527</v>
      </c>
      <c r="U44" s="16">
        <v>-28</v>
      </c>
      <c r="V44" s="16">
        <v>0</v>
      </c>
      <c r="W44" s="16">
        <v>0</v>
      </c>
      <c r="X44" s="16">
        <v>0</v>
      </c>
      <c r="Y44" s="16">
        <v>0</v>
      </c>
      <c r="Z44" s="16">
        <v>50</v>
      </c>
      <c r="AA44" s="16">
        <v>50</v>
      </c>
      <c r="AB44" s="16">
        <v>50</v>
      </c>
      <c r="AC44" s="16">
        <v>50</v>
      </c>
      <c r="AD44" s="16">
        <v>50</v>
      </c>
      <c r="AE44" s="16">
        <v>50</v>
      </c>
      <c r="AF44" s="16">
        <v>50</v>
      </c>
      <c r="AG44" s="16">
        <v>50</v>
      </c>
      <c r="AH44" s="16">
        <v>50</v>
      </c>
      <c r="AI44" s="16">
        <v>50</v>
      </c>
      <c r="AJ44" s="16">
        <v>50</v>
      </c>
    </row>
    <row r="45" spans="2:45" hidden="1" outlineLevel="2" x14ac:dyDescent="0.35">
      <c r="B45" s="24" t="s">
        <v>198</v>
      </c>
      <c r="C45" s="26">
        <f t="shared" ref="C45" si="142">+C38-C47</f>
        <v>1248.24</v>
      </c>
      <c r="D45" s="26">
        <f t="shared" ref="D45:E45" si="143">+D38-D47</f>
        <v>1320.8</v>
      </c>
      <c r="E45" s="26">
        <f t="shared" si="143"/>
        <v>1498.84</v>
      </c>
      <c r="F45" s="26">
        <f t="shared" ref="F45:G45" si="144">+F38-F47</f>
        <v>1563.9850000000001</v>
      </c>
      <c r="G45" s="26">
        <f t="shared" si="144"/>
        <v>1742.856</v>
      </c>
      <c r="H45" s="26">
        <f t="shared" ref="H45" si="145">+H38-H47</f>
        <v>2413.2150000000001</v>
      </c>
      <c r="I45" s="26">
        <f t="shared" ref="I45:K45" si="146">+I38-I47</f>
        <v>3970</v>
      </c>
      <c r="J45" s="26">
        <f t="shared" si="146"/>
        <v>4140</v>
      </c>
      <c r="K45" s="26">
        <f t="shared" si="146"/>
        <v>4476</v>
      </c>
      <c r="L45" s="26">
        <f>+L38-L47</f>
        <v>4798</v>
      </c>
      <c r="M45" s="111">
        <f t="shared" ref="M45" si="147">SUM(M40:M44)</f>
        <v>4848</v>
      </c>
      <c r="N45" s="111">
        <f t="shared" ref="N45" si="148">SUM(N40:N44)</f>
        <v>5059</v>
      </c>
      <c r="O45" s="111">
        <f t="shared" ref="O45:W45" si="149">SUM(O40:O44)</f>
        <v>5723</v>
      </c>
      <c r="P45" s="111">
        <f t="shared" si="149"/>
        <v>6564</v>
      </c>
      <c r="Q45" s="111">
        <f t="shared" si="149"/>
        <v>6573</v>
      </c>
      <c r="R45" s="111">
        <f t="shared" si="149"/>
        <v>7382</v>
      </c>
      <c r="S45" s="111">
        <f t="shared" si="149"/>
        <v>7361</v>
      </c>
      <c r="T45" s="111">
        <f t="shared" si="149"/>
        <v>7063</v>
      </c>
      <c r="U45" s="111">
        <f t="shared" si="149"/>
        <v>8627</v>
      </c>
      <c r="V45" s="111">
        <f t="shared" si="149"/>
        <v>8637</v>
      </c>
      <c r="W45" s="111">
        <f t="shared" si="149"/>
        <v>8742</v>
      </c>
      <c r="X45" s="111">
        <f>SUM(X40:X44)</f>
        <v>8692</v>
      </c>
      <c r="Y45" s="111">
        <f>SUM(Y40:Y44)</f>
        <v>9035</v>
      </c>
      <c r="Z45" s="111">
        <f t="shared" ref="Z45:AJ45" ca="1" si="150">SUM(Z40:Z44)</f>
        <v>9209.946894914774</v>
      </c>
      <c r="AA45" s="111">
        <f t="shared" ca="1" si="150"/>
        <v>9286.8728944993782</v>
      </c>
      <c r="AB45" s="111">
        <f t="shared" ca="1" si="150"/>
        <v>9438.2199627787668</v>
      </c>
      <c r="AC45" s="111">
        <f t="shared" ca="1" si="150"/>
        <v>9619.9636168787911</v>
      </c>
      <c r="AD45" s="111">
        <f t="shared" ca="1" si="150"/>
        <v>9757.9377087627763</v>
      </c>
      <c r="AE45" s="111">
        <f t="shared" ca="1" si="150"/>
        <v>9844.9467750546937</v>
      </c>
      <c r="AF45" s="111">
        <f t="shared" ca="1" si="150"/>
        <v>9879.5901674647212</v>
      </c>
      <c r="AG45" s="111">
        <f t="shared" ca="1" si="150"/>
        <v>9861.713128211959</v>
      </c>
      <c r="AH45" s="111">
        <f t="shared" ca="1" si="150"/>
        <v>9791.7419928125091</v>
      </c>
      <c r="AI45" s="111">
        <f t="shared" ca="1" si="150"/>
        <v>9671.0828993700179</v>
      </c>
      <c r="AJ45" s="111">
        <f t="shared" ca="1" si="150"/>
        <v>9651.9043839071892</v>
      </c>
    </row>
    <row r="46" spans="2:45" hidden="1" outlineLevel="2" x14ac:dyDescent="0.35">
      <c r="B46" s="2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66"/>
      <c r="R46" s="166"/>
      <c r="S46" s="166"/>
      <c r="T46" s="166"/>
      <c r="U46" s="166"/>
      <c r="V46" s="166"/>
      <c r="W46" s="166"/>
      <c r="X46" s="166"/>
      <c r="Y46" s="166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R46" s="11"/>
      <c r="AS46" s="11"/>
    </row>
    <row r="47" spans="2:45" hidden="1" outlineLevel="2" x14ac:dyDescent="0.35">
      <c r="B47" t="s">
        <v>199</v>
      </c>
      <c r="C47" s="4">
        <f t="shared" ref="C47" si="151">+C38*C48</f>
        <v>237.76</v>
      </c>
      <c r="D47" s="4">
        <f t="shared" ref="D47" si="152">+D38*D48</f>
        <v>330.20000000000005</v>
      </c>
      <c r="E47" s="4">
        <f t="shared" ref="E47:F47" si="153">+E38*E48</f>
        <v>356.16</v>
      </c>
      <c r="F47" s="4">
        <f t="shared" si="153"/>
        <v>355.01499999999999</v>
      </c>
      <c r="G47" s="4">
        <f>+G38*G48</f>
        <v>414.14400000000001</v>
      </c>
      <c r="H47" s="4">
        <f>+H38*H48</f>
        <v>520.78499999999997</v>
      </c>
      <c r="I47" s="16">
        <v>829</v>
      </c>
      <c r="J47" s="16">
        <v>990</v>
      </c>
      <c r="K47" s="16">
        <v>939</v>
      </c>
      <c r="L47" s="16">
        <v>994</v>
      </c>
      <c r="M47" s="12">
        <f t="shared" ref="M47:N47" si="154">+M38-M45</f>
        <v>1050</v>
      </c>
      <c r="N47" s="12">
        <f t="shared" si="154"/>
        <v>1236</v>
      </c>
      <c r="O47" s="12">
        <f t="shared" ref="O47:W47" si="155">+O38-O45</f>
        <v>1372</v>
      </c>
      <c r="P47" s="12">
        <f t="shared" si="155"/>
        <v>1200</v>
      </c>
      <c r="Q47" s="12">
        <f t="shared" si="155"/>
        <v>1638</v>
      </c>
      <c r="R47" s="12">
        <f t="shared" si="155"/>
        <v>1260</v>
      </c>
      <c r="S47" s="12">
        <f t="shared" si="155"/>
        <v>1777</v>
      </c>
      <c r="T47" s="12">
        <f t="shared" si="155"/>
        <v>2297</v>
      </c>
      <c r="U47" s="12">
        <f t="shared" si="155"/>
        <v>1709</v>
      </c>
      <c r="V47" s="12">
        <f t="shared" si="155"/>
        <v>1925.9060000000009</v>
      </c>
      <c r="W47" s="12">
        <f t="shared" si="155"/>
        <v>1917.9349999999995</v>
      </c>
      <c r="X47" s="12">
        <f>+X38-X45</f>
        <v>1974.9629999999997</v>
      </c>
      <c r="Y47" s="12">
        <f>+Y38-Y45</f>
        <v>1564.8089999999993</v>
      </c>
      <c r="Z47" s="12">
        <f t="shared" ref="Z47:AJ47" ca="1" si="156">+Z38-Z45</f>
        <v>1618.9448605007474</v>
      </c>
      <c r="AA47" s="12">
        <f t="shared" ca="1" si="156"/>
        <v>1665.8981649524194</v>
      </c>
      <c r="AB47" s="12">
        <f t="shared" ca="1" si="156"/>
        <v>1692.5170197085481</v>
      </c>
      <c r="AC47" s="12">
        <f t="shared" ca="1" si="156"/>
        <v>1726.3288447342675</v>
      </c>
      <c r="AD47" s="12">
        <f t="shared" ca="1" si="156"/>
        <v>1749.4548947005569</v>
      </c>
      <c r="AE47" s="12">
        <f t="shared" ca="1" si="156"/>
        <v>1766.3297787687479</v>
      </c>
      <c r="AF47" s="12">
        <f t="shared" ca="1" si="156"/>
        <v>1776.4238790276449</v>
      </c>
      <c r="AG47" s="12">
        <f t="shared" ca="1" si="156"/>
        <v>1778.8494016302211</v>
      </c>
      <c r="AH47" s="12">
        <f t="shared" ca="1" si="156"/>
        <v>1773.0605944971721</v>
      </c>
      <c r="AI47" s="12">
        <f t="shared" ca="1" si="156"/>
        <v>1758.4671921933332</v>
      </c>
      <c r="AJ47" s="12">
        <f t="shared" ca="1" si="156"/>
        <v>1757.7520697054842</v>
      </c>
    </row>
    <row r="48" spans="2:45" hidden="1" outlineLevel="2" x14ac:dyDescent="0.35">
      <c r="B48" t="s">
        <v>11</v>
      </c>
      <c r="C48" s="15">
        <v>0.16</v>
      </c>
      <c r="D48" s="15">
        <v>0.2</v>
      </c>
      <c r="E48" s="15">
        <v>0.192</v>
      </c>
      <c r="F48" s="15">
        <v>0.185</v>
      </c>
      <c r="G48" s="15">
        <v>0.192</v>
      </c>
      <c r="H48" s="15">
        <v>0.17749999999999999</v>
      </c>
      <c r="I48" s="27">
        <f t="shared" ref="I48" si="157">+I47/I38</f>
        <v>0.17274432173369453</v>
      </c>
      <c r="J48" s="27">
        <f t="shared" ref="J48:K48" si="158">+J47/J38</f>
        <v>0.19298245614035087</v>
      </c>
      <c r="K48" s="27">
        <f t="shared" si="158"/>
        <v>0.17340720221606648</v>
      </c>
      <c r="L48" s="27">
        <f t="shared" ref="L48" si="159">+L47/L38</f>
        <v>0.17161602209944751</v>
      </c>
      <c r="M48" s="27">
        <f t="shared" ref="M48" si="160">+M47/M38</f>
        <v>0.17802644964394709</v>
      </c>
      <c r="N48" s="27">
        <f t="shared" ref="N48" si="161">+N47/N38</f>
        <v>0.19634630659253377</v>
      </c>
      <c r="O48" s="27">
        <f t="shared" ref="O48" si="162">+O47/O38</f>
        <v>0.19337561663143057</v>
      </c>
      <c r="P48" s="27">
        <f t="shared" ref="P48" si="163">+P47/P38</f>
        <v>0.15455950540958269</v>
      </c>
      <c r="Q48" s="27">
        <f t="shared" ref="Q48" si="164">+Q47/Q38</f>
        <v>0.19948849104859334</v>
      </c>
      <c r="R48" s="27">
        <f t="shared" ref="R48" si="165">+R47/R38</f>
        <v>0.14579958342976163</v>
      </c>
      <c r="S48" s="27">
        <f t="shared" ref="S48" si="166">+S47/S38</f>
        <v>0.1944626833005034</v>
      </c>
      <c r="T48" s="27">
        <f t="shared" ref="T48" si="167">+T47/T38</f>
        <v>0.24540598290598289</v>
      </c>
      <c r="U48" s="27">
        <f t="shared" ref="U48" si="168">+U47/U38</f>
        <v>0.16534442724458204</v>
      </c>
      <c r="V48" s="27">
        <f t="shared" ref="V48" si="169">+V47/V38</f>
        <v>0.18232728758544295</v>
      </c>
      <c r="W48" s="27">
        <f t="shared" ref="W48" si="170">+W47/W38</f>
        <v>0.17991995260759092</v>
      </c>
      <c r="X48" s="27">
        <f t="shared" ref="X48" si="171">+X47/X38</f>
        <v>0.18514763761719244</v>
      </c>
      <c r="Y48" s="27">
        <f>+Y47/Y38</f>
        <v>0.14762615062214796</v>
      </c>
      <c r="Z48" s="27">
        <f t="shared" ref="Z48:AJ48" ca="1" si="172">+Z47/Z38</f>
        <v>0.14950235878857263</v>
      </c>
      <c r="AA48" s="27">
        <f t="shared" ca="1" si="172"/>
        <v>0.15209832798566686</v>
      </c>
      <c r="AB48" s="27">
        <f t="shared" ca="1" si="172"/>
        <v>0.15205794749902823</v>
      </c>
      <c r="AC48" s="27">
        <f t="shared" ca="1" si="172"/>
        <v>0.15214915802450962</v>
      </c>
      <c r="AD48" s="27">
        <f t="shared" ca="1" si="172"/>
        <v>0.15202878314710758</v>
      </c>
      <c r="AE48" s="27">
        <f t="shared" ca="1" si="172"/>
        <v>0.15212192824630627</v>
      </c>
      <c r="AF48" s="27">
        <f t="shared" ca="1" si="172"/>
        <v>0.15240406128047029</v>
      </c>
      <c r="AG48" s="27">
        <f t="shared" ca="1" si="172"/>
        <v>0.1528147284179692</v>
      </c>
      <c r="AH48" s="27">
        <f t="shared" ca="1" si="172"/>
        <v>0.15331524953506698</v>
      </c>
      <c r="AI48" s="27">
        <f t="shared" ca="1" si="172"/>
        <v>0.15385270444646237</v>
      </c>
      <c r="AJ48" s="27">
        <f t="shared" ca="1" si="172"/>
        <v>0.15405828184677042</v>
      </c>
    </row>
    <row r="49" spans="2:36" hidden="1" outlineLevel="2" x14ac:dyDescent="0.35">
      <c r="B49" t="s">
        <v>237</v>
      </c>
      <c r="C49" s="135">
        <f t="shared" ref="C49" si="173">+C48</f>
        <v>0.16</v>
      </c>
      <c r="D49" s="135">
        <f t="shared" ref="D49" si="174">+D48</f>
        <v>0.2</v>
      </c>
      <c r="E49" s="135">
        <f t="shared" ref="E49:F49" si="175">+E48</f>
        <v>0.192</v>
      </c>
      <c r="F49" s="135">
        <f t="shared" si="175"/>
        <v>0.185</v>
      </c>
      <c r="G49" s="135">
        <f t="shared" ref="G49:K49" si="176">+G48</f>
        <v>0.192</v>
      </c>
      <c r="H49" s="135">
        <f t="shared" si="176"/>
        <v>0.17749999999999999</v>
      </c>
      <c r="I49" s="135">
        <f t="shared" si="176"/>
        <v>0.17274432173369453</v>
      </c>
      <c r="J49" s="135">
        <f t="shared" si="176"/>
        <v>0.19298245614035087</v>
      </c>
      <c r="K49" s="135">
        <f t="shared" si="176"/>
        <v>0.17340720221606648</v>
      </c>
      <c r="L49" s="135">
        <f>+L48</f>
        <v>0.17161602209944751</v>
      </c>
      <c r="M49" s="27">
        <f t="shared" ref="M49:P49" si="177">(M47+M44)/M38</f>
        <v>0.17802644964394709</v>
      </c>
      <c r="N49" s="27">
        <f t="shared" si="177"/>
        <v>0.19634630659253377</v>
      </c>
      <c r="O49" s="27">
        <f t="shared" si="177"/>
        <v>0.20549682875264272</v>
      </c>
      <c r="P49" s="27">
        <f t="shared" si="177"/>
        <v>0.20569294178258629</v>
      </c>
      <c r="Q49" s="27">
        <f t="shared" ref="Q49:X49" si="178">(Q47+Q44)/Q38</f>
        <v>0.20155888442333456</v>
      </c>
      <c r="R49" s="27">
        <f t="shared" si="178"/>
        <v>0.20307799120573941</v>
      </c>
      <c r="S49" s="27">
        <f t="shared" si="178"/>
        <v>0.1944626833005034</v>
      </c>
      <c r="T49" s="27">
        <f t="shared" si="178"/>
        <v>0.1891025641025641</v>
      </c>
      <c r="U49" s="27">
        <f t="shared" si="178"/>
        <v>0.16263544891640866</v>
      </c>
      <c r="V49" s="27">
        <f t="shared" si="178"/>
        <v>0.18232728758544295</v>
      </c>
      <c r="W49" s="27">
        <f t="shared" si="178"/>
        <v>0.17991995260759092</v>
      </c>
      <c r="X49" s="27">
        <f t="shared" si="178"/>
        <v>0.18514763761719244</v>
      </c>
      <c r="Y49" s="27">
        <f>(Y47+Y44)/Y38</f>
        <v>0.14762615062214796</v>
      </c>
      <c r="Z49" s="27">
        <f t="shared" ref="Z49:AJ49" ca="1" si="179">(Z47+Z44)/Z38</f>
        <v>0.15411963644997276</v>
      </c>
      <c r="AA49" s="27">
        <f t="shared" ca="1" si="179"/>
        <v>0.15666338277669639</v>
      </c>
      <c r="AB49" s="27">
        <f t="shared" ca="1" si="179"/>
        <v>0.15655001303598848</v>
      </c>
      <c r="AC49" s="27">
        <f t="shared" ca="1" si="179"/>
        <v>0.15655588384875227</v>
      </c>
      <c r="AD49" s="27">
        <f t="shared" ca="1" si="179"/>
        <v>0.15637381609444542</v>
      </c>
      <c r="AE49" s="27">
        <f t="shared" ca="1" si="179"/>
        <v>0.1564280869850313</v>
      </c>
      <c r="AF49" s="27">
        <f t="shared" ca="1" si="179"/>
        <v>0.15669369234993921</v>
      </c>
      <c r="AG49" s="27">
        <f t="shared" ca="1" si="179"/>
        <v>0.15711005348252841</v>
      </c>
      <c r="AH49" s="27">
        <f t="shared" ca="1" si="179"/>
        <v>0.15763871287328826</v>
      </c>
      <c r="AI49" s="27">
        <f t="shared" ca="1" si="179"/>
        <v>0.15822732983411497</v>
      </c>
      <c r="AJ49" s="27">
        <f t="shared" ca="1" si="179"/>
        <v>0.15844053473959685</v>
      </c>
    </row>
    <row r="50" spans="2:36" hidden="1" outlineLevel="2" x14ac:dyDescent="0.35">
      <c r="B50" t="s">
        <v>317</v>
      </c>
      <c r="C50" s="12">
        <f t="shared" ref="C50:K50" si="180">C38-(C45-SUM(C44))+C42</f>
        <v>349.36500000000001</v>
      </c>
      <c r="D50" s="12">
        <f t="shared" si="180"/>
        <v>435.40900000000005</v>
      </c>
      <c r="E50" s="12">
        <f t="shared" si="180"/>
        <v>420.8250000000001</v>
      </c>
      <c r="F50" s="12">
        <f t="shared" si="180"/>
        <v>426.46299999999985</v>
      </c>
      <c r="G50" s="12">
        <f t="shared" si="180"/>
        <v>497.05600000000004</v>
      </c>
      <c r="H50" s="12">
        <f t="shared" si="180"/>
        <v>637.62099999999987</v>
      </c>
      <c r="I50" s="12">
        <f t="shared" si="180"/>
        <v>1002.295</v>
      </c>
      <c r="J50" s="12">
        <f t="shared" si="180"/>
        <v>1183.47</v>
      </c>
      <c r="K50" s="12">
        <f t="shared" si="180"/>
        <v>1155.9169999999999</v>
      </c>
      <c r="L50" s="12">
        <f>L38-(L45-SUM(L44))+L42</f>
        <v>1222.9859999999999</v>
      </c>
      <c r="M50" s="12">
        <f t="shared" ref="M50:X50" si="181">M38-(M45-M44)+M42</f>
        <v>1277</v>
      </c>
      <c r="N50" s="12">
        <f t="shared" si="181"/>
        <v>1496</v>
      </c>
      <c r="O50" s="12">
        <f t="shared" si="181"/>
        <v>1768</v>
      </c>
      <c r="P50" s="12">
        <f t="shared" si="181"/>
        <v>1953</v>
      </c>
      <c r="Q50" s="12">
        <f t="shared" si="181"/>
        <v>2058</v>
      </c>
      <c r="R50" s="12">
        <f t="shared" si="181"/>
        <v>2193</v>
      </c>
      <c r="S50" s="12">
        <f t="shared" si="181"/>
        <v>2260</v>
      </c>
      <c r="T50" s="12">
        <f t="shared" si="181"/>
        <v>2291</v>
      </c>
      <c r="U50" s="12">
        <f t="shared" si="181"/>
        <v>2240</v>
      </c>
      <c r="V50" s="12">
        <f t="shared" si="181"/>
        <v>2508.9060000000009</v>
      </c>
      <c r="W50" s="12">
        <f t="shared" si="181"/>
        <v>2512.9349999999995</v>
      </c>
      <c r="X50" s="12">
        <f t="shared" si="181"/>
        <v>2617.9629999999997</v>
      </c>
      <c r="Y50" s="12">
        <f>Y38-(Y45-Y44)+Y42</f>
        <v>2255.8089999999993</v>
      </c>
      <c r="Z50" s="12">
        <f t="shared" ref="Z50:AJ50" ca="1" si="182">Z38-(Z45-Z44)+Z42</f>
        <v>2320.725052148091</v>
      </c>
      <c r="AA50" s="12">
        <f t="shared" ca="1" si="182"/>
        <v>2379.8457777821372</v>
      </c>
      <c r="AB50" s="12">
        <f t="shared" ca="1" si="182"/>
        <v>2418.1084512347734</v>
      </c>
      <c r="AC50" s="12">
        <f t="shared" ca="1" si="182"/>
        <v>2464.4528792468077</v>
      </c>
      <c r="AD50" s="12">
        <f t="shared" ca="1" si="182"/>
        <v>2499.0894097446171</v>
      </c>
      <c r="AE50" s="12">
        <f t="shared" ca="1" si="182"/>
        <v>2521.4244590720418</v>
      </c>
      <c r="AF50" s="12">
        <f t="shared" ca="1" si="182"/>
        <v>2531.0430199958591</v>
      </c>
      <c r="AG50" s="12">
        <f t="shared" ca="1" si="182"/>
        <v>2527.7209439160683</v>
      </c>
      <c r="AH50" s="12">
        <f t="shared" ca="1" si="182"/>
        <v>2511.4325562715808</v>
      </c>
      <c r="AI50" s="12">
        <f t="shared" ca="1" si="182"/>
        <v>2482.3532696861203</v>
      </c>
      <c r="AJ50" s="12">
        <f t="shared" ca="1" si="182"/>
        <v>2478.0761375267257</v>
      </c>
    </row>
    <row r="51" spans="2:36" hidden="1" outlineLevel="2" x14ac:dyDescent="0.35">
      <c r="B51" t="s">
        <v>318</v>
      </c>
      <c r="C51" s="27">
        <f t="shared" ref="C51" si="183">+C50/C38</f>
        <v>0.23510430686406461</v>
      </c>
      <c r="D51" s="27">
        <f t="shared" ref="D51" si="184">+D50/D38</f>
        <v>0.26372440944881892</v>
      </c>
      <c r="E51" s="27">
        <f t="shared" ref="E51" si="185">+E50/E38</f>
        <v>0.22685983827493267</v>
      </c>
      <c r="F51" s="27">
        <f t="shared" ref="F51" si="186">+F50/F38</f>
        <v>0.22223189161021359</v>
      </c>
      <c r="G51" s="27">
        <f t="shared" ref="G51" si="187">+G50/G38</f>
        <v>0.23043857209086696</v>
      </c>
      <c r="H51" s="27">
        <f t="shared" ref="H51" si="188">+H50/H38</f>
        <v>0.21732140422631216</v>
      </c>
      <c r="I51" s="27">
        <f t="shared" ref="I51" si="189">+I50/I38</f>
        <v>0.20885496978537194</v>
      </c>
      <c r="J51" s="27">
        <f t="shared" ref="J51" si="190">+J50/J38</f>
        <v>0.23069590643274854</v>
      </c>
      <c r="K51" s="27">
        <f t="shared" ref="K51" si="191">+K50/K38</f>
        <v>0.21346574330563248</v>
      </c>
      <c r="L51" s="27">
        <f t="shared" ref="L51" si="192">+L50/L38</f>
        <v>0.21115089779005522</v>
      </c>
      <c r="M51" s="27">
        <f t="shared" ref="M51:X51" si="193">+M50/M38</f>
        <v>0.21651407256697186</v>
      </c>
      <c r="N51" s="27">
        <f t="shared" si="193"/>
        <v>0.23764892772041302</v>
      </c>
      <c r="O51" s="27">
        <f t="shared" si="193"/>
        <v>0.24918957011980267</v>
      </c>
      <c r="P51" s="27">
        <f t="shared" si="193"/>
        <v>0.25154559505409585</v>
      </c>
      <c r="Q51" s="27">
        <f t="shared" si="193"/>
        <v>0.2506393861892583</v>
      </c>
      <c r="R51" s="27">
        <f t="shared" si="193"/>
        <v>0.25376070354084701</v>
      </c>
      <c r="S51" s="27">
        <f t="shared" si="193"/>
        <v>0.24731888815933464</v>
      </c>
      <c r="T51" s="27">
        <f t="shared" si="193"/>
        <v>0.24476495726495726</v>
      </c>
      <c r="U51" s="27">
        <f t="shared" si="193"/>
        <v>0.21671826625386997</v>
      </c>
      <c r="V51" s="27">
        <f t="shared" si="193"/>
        <v>0.23752043235071871</v>
      </c>
      <c r="W51" s="27">
        <f t="shared" si="193"/>
        <v>0.23573642803638103</v>
      </c>
      <c r="X51" s="27">
        <f t="shared" si="193"/>
        <v>0.24542721297523951</v>
      </c>
      <c r="Y51" s="27">
        <f>+Y50/Y38</f>
        <v>0.21281600451479829</v>
      </c>
      <c r="Z51" s="27">
        <f t="shared" ref="Z51:AJ51" ca="1" si="194">+Z50/Z38</f>
        <v>0.21430863883070009</v>
      </c>
      <c r="AA51" s="27">
        <f t="shared" ca="1" si="194"/>
        <v>0.21728252739551485</v>
      </c>
      <c r="AB51" s="27">
        <f t="shared" ca="1" si="194"/>
        <v>0.21724603276848017</v>
      </c>
      <c r="AC51" s="27">
        <f t="shared" ca="1" si="194"/>
        <v>0.21720336291212133</v>
      </c>
      <c r="AD51" s="27">
        <f t="shared" ca="1" si="194"/>
        <v>0.21717251647366898</v>
      </c>
      <c r="AE51" s="27">
        <f t="shared" ca="1" si="194"/>
        <v>0.21715307936936268</v>
      </c>
      <c r="AF51" s="27">
        <f t="shared" ca="1" si="194"/>
        <v>0.2171448155347345</v>
      </c>
      <c r="AG51" s="27">
        <f t="shared" ca="1" si="194"/>
        <v>0.21714766253227957</v>
      </c>
      <c r="AH51" s="27">
        <f t="shared" ca="1" si="194"/>
        <v>0.21716173166911057</v>
      </c>
      <c r="AI51" s="27">
        <f t="shared" ca="1" si="194"/>
        <v>0.21718731269382627</v>
      </c>
      <c r="AJ51" s="27">
        <f t="shared" ca="1" si="194"/>
        <v>0.21719112644641331</v>
      </c>
    </row>
    <row r="52" spans="2:36" hidden="1" outlineLevel="2" x14ac:dyDescent="0.35">
      <c r="B52" s="2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6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</row>
    <row r="53" spans="2:36" hidden="1" outlineLevel="2" x14ac:dyDescent="0.35">
      <c r="B53" t="s">
        <v>287</v>
      </c>
      <c r="C53" s="12">
        <f t="shared" ref="C53:H53" si="195">+C57/C55*1000</f>
        <v>37102.652502213874</v>
      </c>
      <c r="D53" s="16">
        <v>43000</v>
      </c>
      <c r="E53" s="12">
        <f t="shared" si="195"/>
        <v>41408.057049575742</v>
      </c>
      <c r="F53" s="12">
        <f t="shared" si="195"/>
        <v>44170.409818443411</v>
      </c>
      <c r="G53" s="12">
        <f t="shared" si="195"/>
        <v>48941.84973763454</v>
      </c>
      <c r="H53" s="12">
        <f t="shared" si="195"/>
        <v>62680.655657889321</v>
      </c>
      <c r="I53" s="16">
        <v>103000</v>
      </c>
      <c r="J53" s="16">
        <v>107000</v>
      </c>
      <c r="K53" s="16">
        <v>110000</v>
      </c>
      <c r="L53" s="16">
        <v>118000</v>
      </c>
      <c r="M53" s="16">
        <v>125000</v>
      </c>
      <c r="N53" s="16">
        <v>142000</v>
      </c>
      <c r="O53" s="16">
        <v>153000</v>
      </c>
      <c r="P53" s="16">
        <v>163000</v>
      </c>
      <c r="Q53" s="16">
        <v>173000</v>
      </c>
      <c r="R53" s="16">
        <v>180000</v>
      </c>
      <c r="S53" s="16">
        <v>187700</v>
      </c>
      <c r="T53" s="16">
        <v>197800</v>
      </c>
      <c r="U53" s="16">
        <v>202700</v>
      </c>
      <c r="V53" s="16">
        <v>206900</v>
      </c>
      <c r="W53" s="16">
        <v>204200</v>
      </c>
      <c r="X53" s="16">
        <v>203100</v>
      </c>
      <c r="Y53" s="16">
        <v>199400</v>
      </c>
      <c r="Z53" s="4">
        <f ca="1">+Z12</f>
        <v>198740.90423657451</v>
      </c>
      <c r="AA53" s="4">
        <f ca="1">+AA12</f>
        <v>199029.12560024622</v>
      </c>
      <c r="AB53" s="4">
        <f ca="1">+AB12</f>
        <v>200262.95806837673</v>
      </c>
      <c r="AC53" s="4">
        <f ca="1">+AC12</f>
        <v>202454.11322511485</v>
      </c>
      <c r="AD53" s="4">
        <f ca="1">+AD12</f>
        <v>203631.46831874643</v>
      </c>
      <c r="AE53" s="4">
        <f ca="1">+AE12</f>
        <v>203771.13726509377</v>
      </c>
      <c r="AF53" s="4">
        <f ca="1">+AF12</f>
        <v>202864.89752852655</v>
      </c>
      <c r="AG53" s="4">
        <f ca="1">+AG12</f>
        <v>200920.55115140491</v>
      </c>
      <c r="AH53" s="4">
        <f ca="1">+AH12</f>
        <v>197961.88028664063</v>
      </c>
      <c r="AI53" s="4">
        <f>+AI12</f>
        <v>194028.19337476703</v>
      </c>
      <c r="AJ53" s="4">
        <f>+AJ12</f>
        <v>192087.91144101933</v>
      </c>
    </row>
    <row r="54" spans="2:36" s="136" customFormat="1" hidden="1" outlineLevel="2" x14ac:dyDescent="0.35">
      <c r="B54" s="114" t="s">
        <v>194</v>
      </c>
      <c r="C54" s="137"/>
      <c r="D54" s="137">
        <f t="shared" ref="D54:X54" si="196">+D53/C53-1</f>
        <v>0.15894678951684749</v>
      </c>
      <c r="E54" s="137">
        <f t="shared" si="196"/>
        <v>-3.7021929079633864E-2</v>
      </c>
      <c r="F54" s="137">
        <f t="shared" si="196"/>
        <v>6.6710513984282072E-2</v>
      </c>
      <c r="G54" s="137">
        <f t="shared" si="196"/>
        <v>0.10802344689133503</v>
      </c>
      <c r="H54" s="137">
        <f t="shared" si="196"/>
        <v>0.2807169323167229</v>
      </c>
      <c r="I54" s="137">
        <f t="shared" si="196"/>
        <v>0.64325020086218365</v>
      </c>
      <c r="J54" s="137">
        <f t="shared" si="196"/>
        <v>3.8834951456310662E-2</v>
      </c>
      <c r="K54" s="137">
        <f t="shared" si="196"/>
        <v>2.8037383177569986E-2</v>
      </c>
      <c r="L54" s="137">
        <f t="shared" si="196"/>
        <v>7.2727272727272751E-2</v>
      </c>
      <c r="M54" s="137">
        <f t="shared" si="196"/>
        <v>5.9322033898305149E-2</v>
      </c>
      <c r="N54" s="137">
        <f t="shared" si="196"/>
        <v>0.1359999999999999</v>
      </c>
      <c r="O54" s="137">
        <f t="shared" si="196"/>
        <v>7.7464788732394263E-2</v>
      </c>
      <c r="P54" s="137">
        <f t="shared" si="196"/>
        <v>6.5359477124182996E-2</v>
      </c>
      <c r="Q54" s="137">
        <f t="shared" si="196"/>
        <v>6.1349693251533832E-2</v>
      </c>
      <c r="R54" s="137">
        <f t="shared" si="196"/>
        <v>4.0462427745664664E-2</v>
      </c>
      <c r="S54" s="137">
        <f t="shared" si="196"/>
        <v>4.2777777777777803E-2</v>
      </c>
      <c r="T54" s="137">
        <f t="shared" si="196"/>
        <v>5.3809270111880636E-2</v>
      </c>
      <c r="U54" s="137">
        <f t="shared" si="196"/>
        <v>2.4772497472194122E-2</v>
      </c>
      <c r="V54" s="137">
        <f t="shared" si="196"/>
        <v>2.0720276270350224E-2</v>
      </c>
      <c r="W54" s="137">
        <f t="shared" si="196"/>
        <v>-1.3049782503624985E-2</v>
      </c>
      <c r="X54" s="137">
        <f t="shared" si="196"/>
        <v>-5.3868756121449035E-3</v>
      </c>
      <c r="Y54" s="137">
        <f>+Y53/X53-1</f>
        <v>-1.8217626784835073E-2</v>
      </c>
      <c r="Z54" s="137">
        <f t="shared" ref="Z54:AJ54" ca="1" si="197">+Z53/Y53-1</f>
        <v>-3.3053950021338929E-3</v>
      </c>
      <c r="AA54" s="137">
        <f t="shared" ca="1" si="197"/>
        <v>1.4502367531175064E-3</v>
      </c>
      <c r="AB54" s="137">
        <f t="shared" ca="1" si="197"/>
        <v>6.1992558345891347E-3</v>
      </c>
      <c r="AC54" s="137">
        <f t="shared" ca="1" si="197"/>
        <v>1.0941390149595165E-2</v>
      </c>
      <c r="AD54" s="137">
        <f t="shared" ca="1" si="197"/>
        <v>5.8154170091986312E-3</v>
      </c>
      <c r="AE54" s="137">
        <f t="shared" ca="1" si="197"/>
        <v>6.8589077857406089E-4</v>
      </c>
      <c r="AF54" s="137">
        <f t="shared" ca="1" si="197"/>
        <v>-4.4473410156623538E-3</v>
      </c>
      <c r="AG54" s="137">
        <f t="shared" ca="1" si="197"/>
        <v>-9.5844396975983681E-3</v>
      </c>
      <c r="AH54" s="137">
        <f t="shared" ca="1" si="197"/>
        <v>-1.4725576093680748E-2</v>
      </c>
      <c r="AI54" s="137">
        <f t="shared" ca="1" si="197"/>
        <v>-1.9870931242811918E-2</v>
      </c>
      <c r="AJ54" s="137">
        <f t="shared" si="197"/>
        <v>-1.000000000000012E-2</v>
      </c>
    </row>
    <row r="55" spans="2:36" hidden="1" outlineLevel="2" x14ac:dyDescent="0.35">
      <c r="B55" t="s">
        <v>288</v>
      </c>
      <c r="C55" s="99">
        <f t="shared" ref="C55:F55" si="198">AVERAGE($I$55:$Y$55)</f>
        <v>144.30235142030702</v>
      </c>
      <c r="D55" s="40">
        <f t="shared" ref="D55:X55" si="199">+D57/D53*1000</f>
        <v>132.33020930232558</v>
      </c>
      <c r="E55" s="99">
        <f t="shared" si="198"/>
        <v>144.30235142030702</v>
      </c>
      <c r="F55" s="99">
        <f t="shared" si="198"/>
        <v>144.30235142030702</v>
      </c>
      <c r="G55" s="99">
        <f>AVERAGE($I$55:$Y$55)</f>
        <v>144.30235142030702</v>
      </c>
      <c r="H55" s="99">
        <f>AVERAGE($I$55:$Y$55)</f>
        <v>144.30235142030702</v>
      </c>
      <c r="I55" s="40">
        <f t="shared" si="199"/>
        <v>140.73588349514563</v>
      </c>
      <c r="J55" s="40">
        <f t="shared" si="199"/>
        <v>143.16817757009346</v>
      </c>
      <c r="K55" s="40">
        <f t="shared" si="199"/>
        <v>147.42824545454545</v>
      </c>
      <c r="L55" s="40">
        <f t="shared" si="199"/>
        <v>143.94033050847457</v>
      </c>
      <c r="M55" s="40">
        <f t="shared" si="199"/>
        <v>143.71089599999999</v>
      </c>
      <c r="N55" s="40">
        <f t="shared" si="199"/>
        <v>138.02445070422536</v>
      </c>
      <c r="O55" s="40">
        <f t="shared" si="199"/>
        <v>144.14115686274511</v>
      </c>
      <c r="P55" s="40">
        <f t="shared" si="199"/>
        <v>145.01585276073621</v>
      </c>
      <c r="Q55" s="40">
        <f t="shared" si="199"/>
        <v>144.40204046242775</v>
      </c>
      <c r="R55" s="40">
        <f t="shared" si="199"/>
        <v>144.3706611111111</v>
      </c>
      <c r="S55" s="40">
        <f t="shared" si="199"/>
        <v>144.71254661694192</v>
      </c>
      <c r="T55" s="40">
        <f t="shared" si="199"/>
        <v>142.9277704752275</v>
      </c>
      <c r="U55" s="40">
        <f t="shared" si="199"/>
        <v>145.21610261470153</v>
      </c>
      <c r="V55" s="40">
        <f t="shared" si="199"/>
        <v>145.83228129531176</v>
      </c>
      <c r="W55" s="40">
        <f t="shared" si="199"/>
        <v>148.4555288932419</v>
      </c>
      <c r="X55" s="40">
        <f t="shared" si="199"/>
        <v>145.8502609551945</v>
      </c>
      <c r="Y55" s="40">
        <f>+Y57/Y53*1000</f>
        <v>145.2077883650953</v>
      </c>
      <c r="Z55" s="99">
        <v>145</v>
      </c>
      <c r="AA55" s="99">
        <v>145</v>
      </c>
      <c r="AB55" s="99">
        <v>145</v>
      </c>
      <c r="AC55" s="99">
        <v>145</v>
      </c>
      <c r="AD55" s="99">
        <v>145</v>
      </c>
      <c r="AE55" s="99">
        <v>145</v>
      </c>
      <c r="AF55" s="99">
        <v>145</v>
      </c>
      <c r="AG55" s="99">
        <v>145</v>
      </c>
      <c r="AH55" s="99">
        <v>145</v>
      </c>
      <c r="AI55" s="99">
        <v>145</v>
      </c>
      <c r="AJ55" s="99">
        <v>145</v>
      </c>
    </row>
    <row r="56" spans="2:36" hidden="1" outlineLevel="2" x14ac:dyDescent="0.35"/>
    <row r="57" spans="2:36" hidden="1" outlineLevel="2" x14ac:dyDescent="0.35">
      <c r="B57" t="s">
        <v>193</v>
      </c>
      <c r="C57" s="16">
        <v>5354</v>
      </c>
      <c r="D57" s="16">
        <v>5690.1989999999996</v>
      </c>
      <c r="E57" s="16">
        <v>5975.28</v>
      </c>
      <c r="F57" s="16">
        <v>6373.8940000000002</v>
      </c>
      <c r="G57" s="16">
        <v>7062.424</v>
      </c>
      <c r="H57" s="16">
        <v>9044.9660000000003</v>
      </c>
      <c r="I57" s="16">
        <v>14495.796</v>
      </c>
      <c r="J57" s="16">
        <v>15318.995000000001</v>
      </c>
      <c r="K57" s="16">
        <v>16217.107</v>
      </c>
      <c r="L57" s="16">
        <v>16984.958999999999</v>
      </c>
      <c r="M57" s="16">
        <v>17963.862000000001</v>
      </c>
      <c r="N57" s="16">
        <v>19599.472000000002</v>
      </c>
      <c r="O57" s="16">
        <v>22053.597000000002</v>
      </c>
      <c r="P57" s="16">
        <v>23637.583999999999</v>
      </c>
      <c r="Q57" s="16">
        <v>24981.553</v>
      </c>
      <c r="R57" s="16">
        <v>25986.719000000001</v>
      </c>
      <c r="S57" s="16">
        <v>27162.544999999998</v>
      </c>
      <c r="T57" s="16">
        <v>28271.113000000001</v>
      </c>
      <c r="U57" s="16">
        <v>29435.304</v>
      </c>
      <c r="V57" s="16">
        <v>30172.699000000001</v>
      </c>
      <c r="W57" s="16">
        <v>30314.618999999999</v>
      </c>
      <c r="X57" s="16">
        <v>29622.187999999998</v>
      </c>
      <c r="Y57" s="16">
        <v>28954.433000000001</v>
      </c>
      <c r="Z57" s="4">
        <f ca="1">+Z53*Z55/1000</f>
        <v>28817.431114303305</v>
      </c>
      <c r="AA57" s="4">
        <f t="shared" ref="AA57:AJ57" ca="1" si="200">+AA53*AA55/1000</f>
        <v>28859.2232120357</v>
      </c>
      <c r="AB57" s="4">
        <f t="shared" ca="1" si="200"/>
        <v>29038.128919914627</v>
      </c>
      <c r="AC57" s="4">
        <f t="shared" ca="1" si="200"/>
        <v>29355.846417641653</v>
      </c>
      <c r="AD57" s="4">
        <f t="shared" ca="1" si="200"/>
        <v>29526.562906218231</v>
      </c>
      <c r="AE57" s="4">
        <f t="shared" ca="1" si="200"/>
        <v>29546.814903438597</v>
      </c>
      <c r="AF57" s="4">
        <f t="shared" ca="1" si="200"/>
        <v>29415.410141636348</v>
      </c>
      <c r="AG57" s="4">
        <f t="shared" ca="1" si="200"/>
        <v>29133.479916953711</v>
      </c>
      <c r="AH57" s="4">
        <f t="shared" ca="1" si="200"/>
        <v>28704.47264156289</v>
      </c>
      <c r="AI57" s="4">
        <f t="shared" si="200"/>
        <v>28134.088039341219</v>
      </c>
      <c r="AJ57" s="4">
        <f t="shared" si="200"/>
        <v>27852.747158947805</v>
      </c>
    </row>
    <row r="58" spans="2:36" s="136" customFormat="1" hidden="1" outlineLevel="2" x14ac:dyDescent="0.35">
      <c r="B58" s="114" t="s">
        <v>194</v>
      </c>
      <c r="C58" s="138">
        <f>1.0418369332555-1</f>
        <v>4.1836933255499975E-2</v>
      </c>
      <c r="D58" s="137">
        <f t="shared" ref="D58:Y58" si="201">+D57/C57-1</f>
        <v>6.2793985805005503E-2</v>
      </c>
      <c r="E58" s="137">
        <f t="shared" si="201"/>
        <v>5.0100356771353827E-2</v>
      </c>
      <c r="F58" s="137">
        <f t="shared" si="201"/>
        <v>6.6710513984282072E-2</v>
      </c>
      <c r="G58" s="137">
        <f t="shared" si="201"/>
        <v>0.10802344689133525</v>
      </c>
      <c r="H58" s="137">
        <f t="shared" si="201"/>
        <v>0.28071693231672312</v>
      </c>
      <c r="I58" s="137">
        <f t="shared" si="201"/>
        <v>0.60263687005567523</v>
      </c>
      <c r="J58" s="137">
        <f t="shared" si="201"/>
        <v>5.6788809665919704E-2</v>
      </c>
      <c r="K58" s="137">
        <f t="shared" si="201"/>
        <v>5.8627344678942706E-2</v>
      </c>
      <c r="L58" s="137">
        <f t="shared" si="201"/>
        <v>4.7348272413815895E-2</v>
      </c>
      <c r="M58" s="137">
        <f t="shared" si="201"/>
        <v>5.7633521517479247E-2</v>
      </c>
      <c r="N58" s="137">
        <f t="shared" si="201"/>
        <v>9.1050020313004021E-2</v>
      </c>
      <c r="O58" s="137">
        <f t="shared" si="201"/>
        <v>0.12521383229099237</v>
      </c>
      <c r="P58" s="137">
        <f t="shared" si="201"/>
        <v>7.1824428459448031E-2</v>
      </c>
      <c r="Q58" s="137">
        <f t="shared" si="201"/>
        <v>5.6857291337388816E-2</v>
      </c>
      <c r="R58" s="137">
        <f t="shared" si="201"/>
        <v>4.023632958287271E-2</v>
      </c>
      <c r="S58" s="137">
        <f t="shared" si="201"/>
        <v>4.524718953554685E-2</v>
      </c>
      <c r="T58" s="137">
        <f t="shared" si="201"/>
        <v>4.0812376012630658E-2</v>
      </c>
      <c r="U58" s="137">
        <f t="shared" si="201"/>
        <v>4.1179524838657722E-2</v>
      </c>
      <c r="V58" s="137">
        <f t="shared" si="201"/>
        <v>2.5051380478353424E-2</v>
      </c>
      <c r="W58" s="137">
        <f t="shared" si="201"/>
        <v>4.7035898246954311E-3</v>
      </c>
      <c r="X58" s="137">
        <f t="shared" si="201"/>
        <v>-2.2841487798345717E-2</v>
      </c>
      <c r="Y58" s="137">
        <f t="shared" si="201"/>
        <v>-2.2542392884684848E-2</v>
      </c>
      <c r="Z58" s="137">
        <f t="shared" ref="Z58:AJ58" ca="1" si="202">+Z57/Y57-1</f>
        <v>-4.7316376631065804E-3</v>
      </c>
      <c r="AA58" s="137">
        <f t="shared" ca="1" si="202"/>
        <v>1.4502367531175064E-3</v>
      </c>
      <c r="AB58" s="137">
        <f t="shared" ca="1" si="202"/>
        <v>6.1992558345893567E-3</v>
      </c>
      <c r="AC58" s="137">
        <f t="shared" ca="1" si="202"/>
        <v>1.0941390149595165E-2</v>
      </c>
      <c r="AD58" s="137">
        <f t="shared" ca="1" si="202"/>
        <v>5.8154170091986312E-3</v>
      </c>
      <c r="AE58" s="137">
        <f t="shared" ca="1" si="202"/>
        <v>6.8589077857428293E-4</v>
      </c>
      <c r="AF58" s="137">
        <f t="shared" ca="1" si="202"/>
        <v>-4.4473410156624649E-3</v>
      </c>
      <c r="AG58" s="137">
        <f t="shared" ca="1" si="202"/>
        <v>-9.5844396975983681E-3</v>
      </c>
      <c r="AH58" s="137">
        <f t="shared" ca="1" si="202"/>
        <v>-1.4725576093680748E-2</v>
      </c>
      <c r="AI58" s="137">
        <f t="shared" ca="1" si="202"/>
        <v>-1.9870931242811918E-2</v>
      </c>
      <c r="AJ58" s="137">
        <f t="shared" si="202"/>
        <v>-1.000000000000012E-2</v>
      </c>
    </row>
    <row r="59" spans="2:36" hidden="1" outlineLevel="2" x14ac:dyDescent="0.35">
      <c r="B59" t="s">
        <v>190</v>
      </c>
      <c r="C59" s="16">
        <v>17066</v>
      </c>
      <c r="D59" s="16">
        <v>18185</v>
      </c>
      <c r="E59" s="16">
        <v>19090</v>
      </c>
      <c r="F59" s="16">
        <v>19224</v>
      </c>
      <c r="G59" s="16">
        <v>21225</v>
      </c>
      <c r="H59" s="16">
        <v>28898</v>
      </c>
      <c r="I59" s="16">
        <v>46372</v>
      </c>
      <c r="J59" s="16">
        <v>48942</v>
      </c>
      <c r="K59" s="16">
        <v>51663</v>
      </c>
      <c r="L59" s="16">
        <v>54352</v>
      </c>
      <c r="M59" s="16">
        <v>57393</v>
      </c>
      <c r="N59" s="16">
        <v>62618</v>
      </c>
      <c r="O59" s="16">
        <v>70346</v>
      </c>
      <c r="P59" s="16">
        <v>75495</v>
      </c>
      <c r="Q59" s="16">
        <v>79864</v>
      </c>
      <c r="R59" s="16">
        <v>83104</v>
      </c>
      <c r="S59" s="16">
        <v>86532</v>
      </c>
      <c r="T59" s="16">
        <v>90468</v>
      </c>
      <c r="U59" s="12">
        <f t="shared" ref="U59:W59" si="203">+U57/U60*1000</f>
        <v>94072.559923298191</v>
      </c>
      <c r="V59" s="12">
        <f t="shared" si="203"/>
        <v>96398.39936102237</v>
      </c>
      <c r="W59" s="12">
        <f t="shared" si="203"/>
        <v>96666.514668367337</v>
      </c>
      <c r="X59" s="12">
        <f>+X57/X60*1000</f>
        <v>94639.578274760381</v>
      </c>
      <c r="Y59" s="12">
        <f>+Y57/Y60*1000</f>
        <v>92506.175718849845</v>
      </c>
      <c r="Z59" s="12">
        <f ca="1">+Z57/Z60*1000</f>
        <v>92068.470013748578</v>
      </c>
      <c r="AA59" s="12">
        <f t="shared" ref="AA59:AJ59" ca="1" si="204">+AA57/AA60*1000</f>
        <v>92201.991092765806</v>
      </c>
      <c r="AB59" s="12">
        <f t="shared" ca="1" si="204"/>
        <v>92773.574824008392</v>
      </c>
      <c r="AC59" s="12">
        <f t="shared" ca="1" si="204"/>
        <v>93788.646701730511</v>
      </c>
      <c r="AD59" s="12">
        <f t="shared" ca="1" si="204"/>
        <v>94334.066793029488</v>
      </c>
      <c r="AE59" s="12">
        <f t="shared" ca="1" si="204"/>
        <v>94398.769659548241</v>
      </c>
      <c r="AF59" s="12">
        <f t="shared" ca="1" si="204"/>
        <v>93978.946139413252</v>
      </c>
      <c r="AG59" s="12">
        <f t="shared" ca="1" si="204"/>
        <v>93078.210597296202</v>
      </c>
      <c r="AH59" s="12">
        <f t="shared" ca="1" si="204"/>
        <v>91707.580324482085</v>
      </c>
      <c r="AI59" s="12">
        <f t="shared" si="204"/>
        <v>89885.265301409643</v>
      </c>
      <c r="AJ59" s="12">
        <f t="shared" si="204"/>
        <v>88986.412648395548</v>
      </c>
    </row>
    <row r="60" spans="2:36" hidden="1" outlineLevel="2" x14ac:dyDescent="0.35">
      <c r="B60" t="s">
        <v>191</v>
      </c>
      <c r="C60" s="12">
        <f t="shared" ref="C60" si="205">+C57/C59*1000</f>
        <v>313.72319231219967</v>
      </c>
      <c r="D60" s="12">
        <f t="shared" ref="D60" si="206">+D57/D59*1000</f>
        <v>312.90618641737694</v>
      </c>
      <c r="E60" s="12">
        <f t="shared" ref="E60" si="207">+E57/E59*1000</f>
        <v>313.00576217915136</v>
      </c>
      <c r="F60" s="12">
        <f t="shared" ref="F60" si="208">+F57/F59*1000</f>
        <v>331.55919683728672</v>
      </c>
      <c r="G60" s="12">
        <f t="shared" ref="G60" si="209">+G57/G59*1000</f>
        <v>332.74082449941108</v>
      </c>
      <c r="H60" s="12">
        <f t="shared" ref="H60" si="210">+H57/H59*1000</f>
        <v>312.99626271714311</v>
      </c>
      <c r="I60" s="12">
        <f t="shared" ref="I60" si="211">+I57/I59*1000</f>
        <v>312.59803329595451</v>
      </c>
      <c r="J60" s="12">
        <f t="shared" ref="J60" si="212">+J57/J59*1000</f>
        <v>313.00304441992569</v>
      </c>
      <c r="K60" s="12">
        <f t="shared" ref="K60" si="213">+K57/K59*1000</f>
        <v>313.90176722218996</v>
      </c>
      <c r="L60" s="12">
        <f t="shared" ref="L60" si="214">+L57/L59*1000</f>
        <v>312.49924565793344</v>
      </c>
      <c r="M60" s="12">
        <f t="shared" ref="M60" si="215">+M57/M59*1000</f>
        <v>312.99743871203805</v>
      </c>
      <c r="N60" s="12">
        <f t="shared" ref="N60" si="216">+N57/N59*1000</f>
        <v>313.00060685425916</v>
      </c>
      <c r="O60" s="12">
        <f t="shared" ref="O60" si="217">+O57/O59*1000</f>
        <v>313.50179114661819</v>
      </c>
      <c r="P60" s="12">
        <f t="shared" ref="P60" si="218">+P57/P59*1000</f>
        <v>313.10131796807735</v>
      </c>
      <c r="Q60" s="12">
        <f t="shared" ref="Q60" si="219">+Q57/Q59*1000</f>
        <v>312.80117449664431</v>
      </c>
      <c r="R60" s="12">
        <f>+R57/R59*1000</f>
        <v>312.7011816519061</v>
      </c>
      <c r="S60" s="12">
        <f>+S57/S59*1000</f>
        <v>313.90173577404892</v>
      </c>
      <c r="T60" s="12">
        <f>+T57/T59*1000</f>
        <v>312.49848565238534</v>
      </c>
      <c r="U60" s="16">
        <v>312.89999999999998</v>
      </c>
      <c r="V60" s="16">
        <v>313</v>
      </c>
      <c r="W60" s="16">
        <v>313.60000000000002</v>
      </c>
      <c r="X60" s="16">
        <v>313</v>
      </c>
      <c r="Y60" s="16">
        <v>313</v>
      </c>
      <c r="Z60" s="4">
        <f>+Y60</f>
        <v>313</v>
      </c>
      <c r="AA60" s="4">
        <f t="shared" ref="AA60:AJ60" si="220">+Z60</f>
        <v>313</v>
      </c>
      <c r="AB60" s="4">
        <f t="shared" si="220"/>
        <v>313</v>
      </c>
      <c r="AC60" s="4">
        <f t="shared" si="220"/>
        <v>313</v>
      </c>
      <c r="AD60" s="4">
        <f t="shared" si="220"/>
        <v>313</v>
      </c>
      <c r="AE60" s="4">
        <f t="shared" si="220"/>
        <v>313</v>
      </c>
      <c r="AF60" s="4">
        <f t="shared" si="220"/>
        <v>313</v>
      </c>
      <c r="AG60" s="4">
        <f t="shared" si="220"/>
        <v>313</v>
      </c>
      <c r="AH60" s="4">
        <f t="shared" si="220"/>
        <v>313</v>
      </c>
      <c r="AI60" s="4">
        <f t="shared" si="220"/>
        <v>313</v>
      </c>
      <c r="AJ60" s="4">
        <f t="shared" si="220"/>
        <v>313</v>
      </c>
    </row>
    <row r="61" spans="2:36" hidden="1" outlineLevel="2" x14ac:dyDescent="0.35">
      <c r="B61" s="114" t="s">
        <v>192</v>
      </c>
      <c r="C61" s="138">
        <v>0.03</v>
      </c>
      <c r="D61" s="138">
        <v>0.04</v>
      </c>
      <c r="E61" s="138">
        <v>0.04</v>
      </c>
      <c r="F61" s="138">
        <v>4.2999999999999997E-2</v>
      </c>
      <c r="G61" s="138">
        <v>5.8000000000000003E-2</v>
      </c>
      <c r="H61" s="138">
        <v>5.3999999999999999E-2</v>
      </c>
      <c r="I61" s="138">
        <v>4.8000000000000001E-2</v>
      </c>
      <c r="J61" s="138">
        <v>4.5999999999999999E-2</v>
      </c>
      <c r="K61" s="138">
        <v>4.2999999999999997E-2</v>
      </c>
      <c r="L61" s="138">
        <v>4.5999999999999999E-2</v>
      </c>
      <c r="M61" s="138">
        <v>4.1000000000000002E-2</v>
      </c>
      <c r="N61" s="138">
        <v>4.5999999999999999E-2</v>
      </c>
      <c r="O61" s="138">
        <v>4.8000000000000001E-2</v>
      </c>
      <c r="P61" s="138">
        <v>0.05</v>
      </c>
      <c r="Q61" s="138">
        <v>5.0999999999999997E-2</v>
      </c>
      <c r="R61" s="133">
        <v>3.9E-2</v>
      </c>
      <c r="S61" s="138">
        <v>4.2000000000000003E-2</v>
      </c>
      <c r="T61" s="138">
        <v>3.5000000000000003E-2</v>
      </c>
      <c r="U61" s="133">
        <v>3.2000000000000001E-2</v>
      </c>
      <c r="V61" s="133">
        <v>2.1999999999999999E-2</v>
      </c>
      <c r="W61" s="133">
        <v>0.01</v>
      </c>
      <c r="X61" s="133">
        <v>-1.9E-2</v>
      </c>
      <c r="Y61" s="133">
        <v>-0.02</v>
      </c>
      <c r="Z61" s="135">
        <f ca="1">+Z58</f>
        <v>-4.7316376631065804E-3</v>
      </c>
      <c r="AA61" s="135">
        <f t="shared" ref="AA61:AJ61" ca="1" si="221">+AA58</f>
        <v>1.4502367531175064E-3</v>
      </c>
      <c r="AB61" s="135">
        <f t="shared" ca="1" si="221"/>
        <v>6.1992558345893567E-3</v>
      </c>
      <c r="AC61" s="135">
        <f t="shared" ca="1" si="221"/>
        <v>1.0941390149595165E-2</v>
      </c>
      <c r="AD61" s="135">
        <f t="shared" ca="1" si="221"/>
        <v>5.8154170091986312E-3</v>
      </c>
      <c r="AE61" s="135">
        <f t="shared" ca="1" si="221"/>
        <v>6.8589077857428293E-4</v>
      </c>
      <c r="AF61" s="135">
        <f t="shared" ca="1" si="221"/>
        <v>-4.4473410156624649E-3</v>
      </c>
      <c r="AG61" s="135">
        <f t="shared" ca="1" si="221"/>
        <v>-9.5844396975983681E-3</v>
      </c>
      <c r="AH61" s="135">
        <f t="shared" ca="1" si="221"/>
        <v>-1.4725576093680748E-2</v>
      </c>
      <c r="AI61" s="135">
        <f t="shared" ca="1" si="221"/>
        <v>-1.9870931242811918E-2</v>
      </c>
      <c r="AJ61" s="135">
        <f t="shared" si="221"/>
        <v>-1.000000000000012E-2</v>
      </c>
    </row>
    <row r="62" spans="2:36" hidden="1" outlineLevel="2" x14ac:dyDescent="0.35">
      <c r="B62" s="114" t="s">
        <v>302</v>
      </c>
      <c r="C62" s="149">
        <f t="shared" ref="C62:X62" si="222">+C58-C61</f>
        <v>1.1836933255499976E-2</v>
      </c>
      <c r="D62" s="149">
        <f t="shared" si="222"/>
        <v>2.2793985805005502E-2</v>
      </c>
      <c r="E62" s="149">
        <f t="shared" si="222"/>
        <v>1.0100356771353826E-2</v>
      </c>
      <c r="F62" s="149">
        <f t="shared" si="222"/>
        <v>2.3710513984282075E-2</v>
      </c>
      <c r="G62" s="149">
        <f t="shared" si="222"/>
        <v>5.0023446891335248E-2</v>
      </c>
      <c r="H62" s="149">
        <f t="shared" si="222"/>
        <v>0.22671693231672313</v>
      </c>
      <c r="I62" s="149">
        <f t="shared" si="222"/>
        <v>0.55463687005567519</v>
      </c>
      <c r="J62" s="149">
        <f t="shared" si="222"/>
        <v>1.0788809665919705E-2</v>
      </c>
      <c r="K62" s="149">
        <f t="shared" si="222"/>
        <v>1.5627344678942709E-2</v>
      </c>
      <c r="L62" s="149">
        <f t="shared" si="222"/>
        <v>1.3482724138158958E-3</v>
      </c>
      <c r="M62" s="149">
        <f t="shared" si="222"/>
        <v>1.6633521517479245E-2</v>
      </c>
      <c r="N62" s="149">
        <f t="shared" si="222"/>
        <v>4.5050020313004022E-2</v>
      </c>
      <c r="O62" s="149">
        <f t="shared" si="222"/>
        <v>7.7213832290992365E-2</v>
      </c>
      <c r="P62" s="149">
        <f t="shared" si="222"/>
        <v>2.1824428459448028E-2</v>
      </c>
      <c r="Q62" s="149">
        <f t="shared" si="222"/>
        <v>5.8572913373888189E-3</v>
      </c>
      <c r="R62" s="149">
        <f t="shared" si="222"/>
        <v>1.2363295828727097E-3</v>
      </c>
      <c r="S62" s="149">
        <f t="shared" si="222"/>
        <v>3.2471895355468475E-3</v>
      </c>
      <c r="T62" s="149">
        <f t="shared" si="222"/>
        <v>5.8123760126306545E-3</v>
      </c>
      <c r="U62" s="149">
        <f t="shared" si="222"/>
        <v>9.1795248386577211E-3</v>
      </c>
      <c r="V62" s="149">
        <f t="shared" si="222"/>
        <v>3.0513804783534257E-3</v>
      </c>
      <c r="W62" s="149">
        <f t="shared" si="222"/>
        <v>-5.2964101753045691E-3</v>
      </c>
      <c r="X62" s="149">
        <f t="shared" si="222"/>
        <v>-3.841487798345717E-3</v>
      </c>
      <c r="Y62" s="149">
        <f>+Y58-Y61</f>
        <v>-2.5423928846848472E-3</v>
      </c>
    </row>
    <row r="63" spans="2:36" hidden="1" outlineLevel="2" x14ac:dyDescent="0.3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36" hidden="1" outlineLevel="2" x14ac:dyDescent="0.35">
      <c r="B64" s="109" t="s">
        <v>181</v>
      </c>
    </row>
    <row r="65" spans="2:42" hidden="1" outlineLevel="2" x14ac:dyDescent="0.35">
      <c r="B65" t="s">
        <v>177</v>
      </c>
      <c r="C65" s="102">
        <f t="shared" ref="C65" si="223">1-SUM(C66:C68)</f>
        <v>0.52</v>
      </c>
      <c r="D65" s="102">
        <f t="shared" ref="D65" si="224">1-SUM(D66:D68)</f>
        <v>0.52</v>
      </c>
      <c r="E65" s="102">
        <f t="shared" ref="E65" si="225">1-SUM(E66:E68)</f>
        <v>0.51</v>
      </c>
      <c r="F65" s="102">
        <f t="shared" ref="F65" si="226">1-SUM(F66:F68)</f>
        <v>0.5</v>
      </c>
      <c r="G65" s="102">
        <f t="shared" ref="G65" si="227">1-SUM(G66:G68)</f>
        <v>0.54</v>
      </c>
      <c r="H65" s="102">
        <f t="shared" ref="H65" si="228">1-SUM(H66:H68)</f>
        <v>0.58000000000000007</v>
      </c>
      <c r="I65" s="102">
        <f t="shared" ref="I65:M65" si="229">1-SUM(I66:I68)</f>
        <v>0.58000000000000007</v>
      </c>
      <c r="J65" s="102">
        <f t="shared" si="229"/>
        <v>0.59000000000000008</v>
      </c>
      <c r="K65" s="102">
        <f t="shared" ca="1" si="229"/>
        <v>0.58499999999999996</v>
      </c>
      <c r="L65" s="102">
        <f t="shared" ca="1" si="229"/>
        <v>0.57999999999999996</v>
      </c>
      <c r="M65" s="102">
        <f t="shared" ca="1" si="229"/>
        <v>0.58499999999999996</v>
      </c>
      <c r="N65" s="102">
        <f ca="1">1-SUM(N66:N68)</f>
        <v>0.57999999999999996</v>
      </c>
      <c r="O65" s="102">
        <f ca="1">1-SUM(O66:O68)</f>
        <v>0.57499999999999996</v>
      </c>
      <c r="P65" s="102">
        <f ca="1">1-SUM(P66:P68)</f>
        <v>0.56999999999999995</v>
      </c>
      <c r="Q65" s="102">
        <f ca="1">1-SUM(Q66:Q68)</f>
        <v>0.57499999999999996</v>
      </c>
      <c r="R65" s="100">
        <v>0.56000000000000005</v>
      </c>
      <c r="S65" s="100">
        <v>0.55000000000000004</v>
      </c>
      <c r="T65" s="100">
        <f>5253.012/(9304+55.176)</f>
        <v>0.56126864159836298</v>
      </c>
      <c r="U65" s="100">
        <f>6063/(10242+92.95)</f>
        <v>0.58665015312120516</v>
      </c>
      <c r="V65" s="100">
        <f>6129/(10430+132.325)</f>
        <v>0.58026996896990002</v>
      </c>
      <c r="W65" s="100">
        <v>0.56999999999999995</v>
      </c>
      <c r="X65" s="100">
        <v>0.57999999999999996</v>
      </c>
      <c r="Y65" s="100">
        <v>0.56999999999999995</v>
      </c>
      <c r="Z65" s="6">
        <f t="shared" ref="Z65:AJ65" ca="1" si="230">(Z72*Z77*Z$53/1000)/Z$38</f>
        <v>0.56999999999999995</v>
      </c>
      <c r="AA65" s="6">
        <f t="shared" ca="1" si="230"/>
        <v>0.56860318324711001</v>
      </c>
      <c r="AB65" s="6">
        <f t="shared" ca="1" si="230"/>
        <v>0.56720287389411583</v>
      </c>
      <c r="AC65" s="6">
        <f t="shared" ca="1" si="230"/>
        <v>0.5667341750982573</v>
      </c>
      <c r="AD65" s="6">
        <f t="shared" ca="1" si="230"/>
        <v>0.56626509012321991</v>
      </c>
      <c r="AE65" s="6">
        <f t="shared" ca="1" si="230"/>
        <v>0.56579561993387473</v>
      </c>
      <c r="AF65" s="6">
        <f t="shared" ca="1" si="230"/>
        <v>0.5653257654990459</v>
      </c>
      <c r="AG65" s="6">
        <f t="shared" ca="1" si="230"/>
        <v>0.56485552779150616</v>
      </c>
      <c r="AH65" s="6">
        <f t="shared" ca="1" si="230"/>
        <v>0.56438490778797212</v>
      </c>
      <c r="AI65" s="6">
        <f t="shared" si="230"/>
        <v>0.56391390646909856</v>
      </c>
      <c r="AJ65" s="6">
        <f t="shared" si="230"/>
        <v>0.56344252481947477</v>
      </c>
    </row>
    <row r="66" spans="2:42" hidden="1" outlineLevel="2" x14ac:dyDescent="0.35">
      <c r="B66" t="s">
        <v>178</v>
      </c>
      <c r="C66" s="100">
        <v>0.05</v>
      </c>
      <c r="D66" s="100">
        <v>0.05</v>
      </c>
      <c r="E66" s="100">
        <v>0.05</v>
      </c>
      <c r="F66" s="100">
        <v>0.05</v>
      </c>
      <c r="G66" s="100">
        <v>0.04</v>
      </c>
      <c r="H66" s="100">
        <v>0.04</v>
      </c>
      <c r="I66" s="100">
        <v>0.04</v>
      </c>
      <c r="J66" s="100">
        <v>0.04</v>
      </c>
      <c r="K66" s="142">
        <f t="shared" ref="K66" ca="1" si="231">AVERAGE(J66,L66)</f>
        <v>4.250000000000001E-2</v>
      </c>
      <c r="L66" s="142">
        <f t="shared" ref="L66:Q66" ca="1" si="232">AVERAGE(K66,M66)</f>
        <v>4.5000000000000019E-2</v>
      </c>
      <c r="M66" s="142">
        <f t="shared" ca="1" si="232"/>
        <v>4.7500000000000028E-2</v>
      </c>
      <c r="N66" s="142">
        <f t="shared" ca="1" si="232"/>
        <v>5.0000000000000031E-2</v>
      </c>
      <c r="O66" s="142">
        <f t="shared" ca="1" si="232"/>
        <v>5.2500000000000026E-2</v>
      </c>
      <c r="P66" s="142">
        <f t="shared" ca="1" si="232"/>
        <v>5.5000000000000021E-2</v>
      </c>
      <c r="Q66" s="142">
        <f t="shared" ca="1" si="232"/>
        <v>5.7500000000000009E-2</v>
      </c>
      <c r="R66" s="100">
        <v>0.06</v>
      </c>
      <c r="S66" s="100">
        <v>0.05</v>
      </c>
      <c r="T66" s="100">
        <f>606.827/(9304+55.176)</f>
        <v>6.4837652374525281E-2</v>
      </c>
      <c r="U66" s="100">
        <f>628.766/(10242+92.95)</f>
        <v>6.0838804251592889E-2</v>
      </c>
      <c r="V66" s="100">
        <f>669.089/(10430+132.325)</f>
        <v>6.3346753674025369E-2</v>
      </c>
      <c r="W66" s="100">
        <v>7.0000000000000007E-2</v>
      </c>
      <c r="X66" s="100">
        <v>7.0000000000000007E-2</v>
      </c>
      <c r="Y66" s="100">
        <v>7.0000000000000007E-2</v>
      </c>
      <c r="Z66" s="6">
        <f t="shared" ref="Z66:AJ66" ca="1" si="233">(Z73*Z78*Z$53/1000)/Z$38*Y66/SUM(Y$66:Y$67)</f>
        <v>7.0000000000000021E-2</v>
      </c>
      <c r="AA66" s="6">
        <f t="shared" ca="1" si="233"/>
        <v>6.9828461100522321E-2</v>
      </c>
      <c r="AB66" s="6">
        <f t="shared" ca="1" si="233"/>
        <v>6.9656493285242274E-2</v>
      </c>
      <c r="AC66" s="6">
        <f t="shared" ca="1" si="233"/>
        <v>6.9598933783996536E-2</v>
      </c>
      <c r="AD66" s="6">
        <f t="shared" ca="1" si="233"/>
        <v>6.9541326857237545E-2</v>
      </c>
      <c r="AE66" s="6">
        <f t="shared" ca="1" si="233"/>
        <v>6.9483672623458337E-2</v>
      </c>
      <c r="AF66" s="6">
        <f t="shared" ca="1" si="233"/>
        <v>6.9425971201637252E-2</v>
      </c>
      <c r="AG66" s="6">
        <f t="shared" ca="1" si="233"/>
        <v>6.9368222711237632E-2</v>
      </c>
      <c r="AH66" s="6">
        <f t="shared" ca="1" si="233"/>
        <v>6.931042727220714E-2</v>
      </c>
      <c r="AI66" s="6">
        <f t="shared" ca="1" si="233"/>
        <v>6.9252585004977052E-2</v>
      </c>
      <c r="AJ66" s="6">
        <f t="shared" ca="1" si="233"/>
        <v>6.9194696030461841E-2</v>
      </c>
    </row>
    <row r="67" spans="2:42" hidden="1" outlineLevel="2" x14ac:dyDescent="0.35">
      <c r="B67" t="s">
        <v>179</v>
      </c>
      <c r="C67" s="100">
        <v>0.03</v>
      </c>
      <c r="D67" s="100">
        <v>0.03</v>
      </c>
      <c r="E67" s="100">
        <v>0.03</v>
      </c>
      <c r="F67" s="100">
        <v>0.03</v>
      </c>
      <c r="G67" s="100">
        <v>0.02</v>
      </c>
      <c r="H67" s="100">
        <v>0.03</v>
      </c>
      <c r="I67" s="100">
        <v>0.03</v>
      </c>
      <c r="J67" s="100">
        <v>0.02</v>
      </c>
      <c r="K67" s="142">
        <f t="shared" ref="K67" ca="1" si="234">AVERAGE(J67,L67)</f>
        <v>2.2500000000000006E-2</v>
      </c>
      <c r="L67" s="142">
        <f ca="1">AVERAGE(K67,M67)</f>
        <v>2.5000000000000008E-2</v>
      </c>
      <c r="M67" s="142">
        <f t="shared" ref="M67:Q67" ca="1" si="235">AVERAGE(L67,N67)</f>
        <v>2.7500000000000011E-2</v>
      </c>
      <c r="N67" s="142">
        <f t="shared" ca="1" si="235"/>
        <v>3.0000000000000013E-2</v>
      </c>
      <c r="O67" s="142">
        <f t="shared" ca="1" si="235"/>
        <v>3.2500000000000015E-2</v>
      </c>
      <c r="P67" s="142">
        <f t="shared" ca="1" si="235"/>
        <v>3.500000000000001E-2</v>
      </c>
      <c r="Q67" s="142">
        <f t="shared" ca="1" si="235"/>
        <v>3.7500000000000006E-2</v>
      </c>
      <c r="R67" s="100">
        <v>0.04</v>
      </c>
      <c r="S67" s="100">
        <v>0.04</v>
      </c>
      <c r="T67" s="100">
        <f>362.567/(9304+55.176)</f>
        <v>3.8739200972393299E-2</v>
      </c>
      <c r="U67" s="100">
        <f>446.999/10242.999</f>
        <v>4.3639465355800586E-2</v>
      </c>
      <c r="V67" s="100">
        <f>446.01/(10430+132.325)</f>
        <v>4.2226498427192873E-2</v>
      </c>
      <c r="W67" s="100">
        <v>0.04</v>
      </c>
      <c r="X67" s="100">
        <v>0.03</v>
      </c>
      <c r="Y67" s="100">
        <v>0.03</v>
      </c>
      <c r="Z67" s="6">
        <f t="shared" ref="Z67:AJ67" ca="1" si="236">(Z73*Z78*Z$53/1000)/Z$38*Y67/SUM(Y$66:Y$67)</f>
        <v>3.0000000000000002E-2</v>
      </c>
      <c r="AA67" s="6">
        <f t="shared" ca="1" si="236"/>
        <v>2.9926483328795269E-2</v>
      </c>
      <c r="AB67" s="6">
        <f t="shared" ca="1" si="236"/>
        <v>2.9852782836532393E-2</v>
      </c>
      <c r="AC67" s="6">
        <f t="shared" ca="1" si="236"/>
        <v>2.9828114478855649E-2</v>
      </c>
      <c r="AD67" s="6">
        <f t="shared" ca="1" si="236"/>
        <v>2.9803425795958943E-2</v>
      </c>
      <c r="AE67" s="6">
        <f t="shared" ca="1" si="236"/>
        <v>2.9778716838624993E-2</v>
      </c>
      <c r="AF67" s="6">
        <f t="shared" ca="1" si="236"/>
        <v>2.9753987657844524E-2</v>
      </c>
      <c r="AG67" s="6">
        <f t="shared" ca="1" si="236"/>
        <v>2.9729238304816111E-2</v>
      </c>
      <c r="AH67" s="6">
        <f t="shared" ca="1" si="236"/>
        <v>2.9704468830945897E-2</v>
      </c>
      <c r="AI67" s="6">
        <f t="shared" ca="1" si="236"/>
        <v>2.9679679287847288E-2</v>
      </c>
      <c r="AJ67" s="6">
        <f t="shared" ca="1" si="236"/>
        <v>2.9654869727340764E-2</v>
      </c>
    </row>
    <row r="68" spans="2:42" hidden="1" outlineLevel="2" x14ac:dyDescent="0.35">
      <c r="B68" t="s">
        <v>180</v>
      </c>
      <c r="C68" s="100">
        <v>0.4</v>
      </c>
      <c r="D68" s="100">
        <v>0.4</v>
      </c>
      <c r="E68" s="100">
        <v>0.41</v>
      </c>
      <c r="F68" s="100">
        <v>0.42</v>
      </c>
      <c r="G68" s="100">
        <v>0.4</v>
      </c>
      <c r="H68" s="100">
        <v>0.35</v>
      </c>
      <c r="I68" s="100">
        <v>0.35</v>
      </c>
      <c r="J68" s="100">
        <v>0.35</v>
      </c>
      <c r="K68" s="100">
        <v>0.35</v>
      </c>
      <c r="L68" s="100">
        <v>0.35</v>
      </c>
      <c r="M68" s="100">
        <f t="shared" ref="M68" si="237">(100-66)/100</f>
        <v>0.34</v>
      </c>
      <c r="N68" s="100">
        <f>(100-66)/100</f>
        <v>0.34</v>
      </c>
      <c r="O68" s="100">
        <f>(100-66)/100</f>
        <v>0.34</v>
      </c>
      <c r="P68" s="100">
        <f>(100-66)/100</f>
        <v>0.34</v>
      </c>
      <c r="Q68" s="100">
        <f>(100-67)/100</f>
        <v>0.33</v>
      </c>
      <c r="R68" s="102">
        <f t="shared" ref="R68" si="238">1-SUM(R65:R67)</f>
        <v>0.33999999999999986</v>
      </c>
      <c r="S68" s="102">
        <f t="shared" ref="S68" si="239">1-SUM(S65:S67)</f>
        <v>0.35999999999999988</v>
      </c>
      <c r="T68" s="102">
        <f t="shared" ref="T68:W68" si="240">1-SUM(T65:T67)</f>
        <v>0.33515450505471844</v>
      </c>
      <c r="U68" s="102">
        <f t="shared" si="240"/>
        <v>0.30887157727140135</v>
      </c>
      <c r="V68" s="102">
        <f t="shared" si="240"/>
        <v>0.31415677892888183</v>
      </c>
      <c r="W68" s="102">
        <f t="shared" si="240"/>
        <v>0.32000000000000006</v>
      </c>
      <c r="X68" s="102">
        <f>1-SUM(X65:X67)</f>
        <v>0.32000000000000006</v>
      </c>
      <c r="Y68" s="102">
        <f>1-SUM(Y65:Y67)</f>
        <v>0.33000000000000007</v>
      </c>
      <c r="Z68" s="6">
        <f t="shared" ref="Z68:AJ68" ca="1" si="241">(Z74*Z79*Z$53/1000)/Z$38</f>
        <v>0.33</v>
      </c>
      <c r="AA68" s="6">
        <f t="shared" ca="1" si="241"/>
        <v>0.33164187232357245</v>
      </c>
      <c r="AB68" s="6">
        <f t="shared" ca="1" si="241"/>
        <v>0.33328784998410943</v>
      </c>
      <c r="AC68" s="6">
        <f t="shared" ca="1" si="241"/>
        <v>0.33383877663889061</v>
      </c>
      <c r="AD68" s="6">
        <f t="shared" ca="1" si="241"/>
        <v>0.33439015722358351</v>
      </c>
      <c r="AE68" s="6">
        <f t="shared" ca="1" si="241"/>
        <v>0.33494199060404184</v>
      </c>
      <c r="AF68" s="6">
        <f t="shared" ca="1" si="241"/>
        <v>0.33549427564147222</v>
      </c>
      <c r="AG68" s="6">
        <f t="shared" ca="1" si="241"/>
        <v>0.3360470111924399</v>
      </c>
      <c r="AH68" s="6">
        <f t="shared" ca="1" si="241"/>
        <v>0.33660019610887476</v>
      </c>
      <c r="AI68" s="6">
        <f t="shared" si="241"/>
        <v>0.33715382923807696</v>
      </c>
      <c r="AJ68" s="6">
        <f t="shared" si="241"/>
        <v>0.33770790942272272</v>
      </c>
    </row>
    <row r="69" spans="2:42" hidden="1" outlineLevel="2" x14ac:dyDescent="0.35">
      <c r="B69" s="136" t="s">
        <v>51</v>
      </c>
      <c r="C69" s="96" t="b">
        <f t="shared" ref="C69:X69" si="242">ABS(1-SUM(C65:C68))&lt;0.001</f>
        <v>1</v>
      </c>
      <c r="D69" s="96" t="b">
        <f t="shared" si="242"/>
        <v>1</v>
      </c>
      <c r="E69" s="96" t="b">
        <f t="shared" si="242"/>
        <v>1</v>
      </c>
      <c r="F69" s="96" t="b">
        <f t="shared" si="242"/>
        <v>1</v>
      </c>
      <c r="G69" s="96" t="b">
        <f t="shared" si="242"/>
        <v>1</v>
      </c>
      <c r="H69" s="96" t="b">
        <f t="shared" si="242"/>
        <v>1</v>
      </c>
      <c r="I69" s="96" t="b">
        <f t="shared" si="242"/>
        <v>1</v>
      </c>
      <c r="J69" s="96" t="b">
        <f t="shared" si="242"/>
        <v>1</v>
      </c>
      <c r="K69" s="96" t="b">
        <f t="shared" ca="1" si="242"/>
        <v>1</v>
      </c>
      <c r="L69" s="96" t="b">
        <f t="shared" ca="1" si="242"/>
        <v>1</v>
      </c>
      <c r="M69" s="96" t="b">
        <f t="shared" ca="1" si="242"/>
        <v>1</v>
      </c>
      <c r="N69" s="96" t="b">
        <f t="shared" ca="1" si="242"/>
        <v>1</v>
      </c>
      <c r="O69" s="96" t="b">
        <f t="shared" ca="1" si="242"/>
        <v>1</v>
      </c>
      <c r="P69" s="96" t="b">
        <f t="shared" ca="1" si="242"/>
        <v>1</v>
      </c>
      <c r="Q69" s="96" t="b">
        <f t="shared" ca="1" si="242"/>
        <v>1</v>
      </c>
      <c r="R69" s="96" t="b">
        <f t="shared" si="242"/>
        <v>1</v>
      </c>
      <c r="S69" s="96" t="b">
        <f t="shared" si="242"/>
        <v>1</v>
      </c>
      <c r="T69" s="96" t="b">
        <f t="shared" si="242"/>
        <v>1</v>
      </c>
      <c r="U69" s="96" t="b">
        <f t="shared" si="242"/>
        <v>1</v>
      </c>
      <c r="V69" s="96" t="b">
        <f t="shared" si="242"/>
        <v>1</v>
      </c>
      <c r="W69" s="96" t="b">
        <f t="shared" si="242"/>
        <v>1</v>
      </c>
      <c r="X69" s="96" t="b">
        <f t="shared" si="242"/>
        <v>1</v>
      </c>
      <c r="Y69" s="96" t="b">
        <f>ABS(1-SUM(Y65:Y68))&lt;0.001</f>
        <v>1</v>
      </c>
      <c r="Z69" s="96" t="b">
        <f ca="1">ABS(1-SUM(Z65:Z68))&lt;0.001</f>
        <v>1</v>
      </c>
      <c r="AA69" s="96" t="b">
        <f t="shared" ref="AA69:AJ69" ca="1" si="243">ABS(1-SUM(AA65:AA68))&lt;0.001</f>
        <v>1</v>
      </c>
      <c r="AB69" s="96" t="b">
        <f t="shared" ca="1" si="243"/>
        <v>1</v>
      </c>
      <c r="AC69" s="96" t="b">
        <f t="shared" ca="1" si="243"/>
        <v>1</v>
      </c>
      <c r="AD69" s="96" t="b">
        <f t="shared" ca="1" si="243"/>
        <v>1</v>
      </c>
      <c r="AE69" s="96" t="b">
        <f t="shared" ca="1" si="243"/>
        <v>1</v>
      </c>
      <c r="AF69" s="96" t="b">
        <f t="shared" ca="1" si="243"/>
        <v>1</v>
      </c>
      <c r="AG69" s="96" t="b">
        <f t="shared" ca="1" si="243"/>
        <v>1</v>
      </c>
      <c r="AH69" s="96" t="b">
        <f t="shared" ca="1" si="243"/>
        <v>1</v>
      </c>
      <c r="AI69" s="96" t="b">
        <f t="shared" ca="1" si="243"/>
        <v>1</v>
      </c>
      <c r="AJ69" s="96" t="b">
        <f t="shared" ca="1" si="243"/>
        <v>1</v>
      </c>
    </row>
    <row r="70" spans="2:42" hidden="1" outlineLevel="2" x14ac:dyDescent="0.35"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</row>
    <row r="71" spans="2:42" hidden="1" outlineLevel="2" x14ac:dyDescent="0.35">
      <c r="B71" s="109" t="s">
        <v>296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</row>
    <row r="72" spans="2:42" hidden="1" outlineLevel="2" x14ac:dyDescent="0.35">
      <c r="B72" t="s">
        <v>297</v>
      </c>
      <c r="C72" s="102">
        <f t="shared" ref="C72" si="244">1-SUM(C73:C74)</f>
        <v>0.74</v>
      </c>
      <c r="D72" s="102">
        <f t="shared" ref="D72" si="245">1-SUM(D73:D74)</f>
        <v>0.74</v>
      </c>
      <c r="E72" s="102">
        <f t="shared" ref="E72" si="246">1-SUM(E73:E74)</f>
        <v>0.74</v>
      </c>
      <c r="F72" s="102">
        <f t="shared" ref="F72" si="247">1-SUM(F73:F74)</f>
        <v>0.73</v>
      </c>
      <c r="G72" s="102">
        <f>1-SUM(G73:G74)</f>
        <v>0.73</v>
      </c>
      <c r="H72" s="102">
        <f t="shared" ref="H72" si="248">1-SUM(H73:H74)</f>
        <v>0.78</v>
      </c>
      <c r="I72" s="102">
        <f>1-SUM(I73:I74)</f>
        <v>0.78</v>
      </c>
      <c r="J72" s="102">
        <f>1-SUM(J73:J74)</f>
        <v>0.8</v>
      </c>
      <c r="K72" s="102">
        <f t="shared" ref="K72:O72" ca="1" si="249">1-SUM(K73:K74)</f>
        <v>0.79249999999999998</v>
      </c>
      <c r="L72" s="102">
        <f t="shared" ca="1" si="249"/>
        <v>0.79500000000000015</v>
      </c>
      <c r="M72" s="102">
        <f t="shared" ca="1" si="249"/>
        <v>0.7975000000000001</v>
      </c>
      <c r="N72" s="102">
        <f t="shared" ca="1" si="249"/>
        <v>0.79000000000000015</v>
      </c>
      <c r="O72" s="102">
        <f t="shared" ca="1" si="249"/>
        <v>0.7925000000000002</v>
      </c>
      <c r="P72" s="102">
        <f t="shared" ref="P72:U72" ca="1" si="250">1-SUM(P73:P74)</f>
        <v>0.78500000000000014</v>
      </c>
      <c r="Q72" s="102">
        <f t="shared" ca="1" si="250"/>
        <v>0.77750000000000019</v>
      </c>
      <c r="R72" s="102">
        <f t="shared" ca="1" si="250"/>
        <v>0.76000000000000023</v>
      </c>
      <c r="S72" s="102">
        <f t="shared" ca="1" si="250"/>
        <v>0.74250000000000016</v>
      </c>
      <c r="T72" s="102">
        <f t="shared" ca="1" si="250"/>
        <v>0.75000000000000011</v>
      </c>
      <c r="U72" s="102">
        <f t="shared" ca="1" si="250"/>
        <v>0.74350000000000005</v>
      </c>
      <c r="V72" s="100">
        <v>0.74</v>
      </c>
      <c r="W72" s="100">
        <v>0.74</v>
      </c>
      <c r="X72" s="100">
        <v>0.75</v>
      </c>
      <c r="Y72" s="100">
        <v>0.75</v>
      </c>
      <c r="Z72" s="100">
        <v>0.75</v>
      </c>
      <c r="AA72" s="100">
        <v>0.75</v>
      </c>
      <c r="AB72" s="100">
        <v>0.75</v>
      </c>
      <c r="AC72" s="100">
        <v>0.75</v>
      </c>
      <c r="AD72" s="100">
        <v>0.75</v>
      </c>
      <c r="AE72" s="100">
        <v>0.75</v>
      </c>
      <c r="AF72" s="100">
        <v>0.75</v>
      </c>
      <c r="AG72" s="100">
        <v>0.75</v>
      </c>
      <c r="AH72" s="100">
        <v>0.75</v>
      </c>
      <c r="AI72" s="100">
        <v>0.75</v>
      </c>
      <c r="AJ72" s="100">
        <v>0.75</v>
      </c>
    </row>
    <row r="73" spans="2:42" hidden="1" outlineLevel="2" x14ac:dyDescent="0.35">
      <c r="B73" t="s">
        <v>298</v>
      </c>
      <c r="C73" s="100">
        <v>0.08</v>
      </c>
      <c r="D73" s="100">
        <v>0.08</v>
      </c>
      <c r="E73" s="100">
        <v>0.08</v>
      </c>
      <c r="F73" s="100">
        <v>0.08</v>
      </c>
      <c r="G73" s="100">
        <v>0.08</v>
      </c>
      <c r="H73" s="100">
        <v>0.09</v>
      </c>
      <c r="I73" s="100">
        <v>0.09</v>
      </c>
      <c r="J73" s="100">
        <v>7.0000000000000007E-2</v>
      </c>
      <c r="K73" s="142">
        <f ca="1">AVERAGE(J73,L73)</f>
        <v>7.7499999999999958E-2</v>
      </c>
      <c r="L73" s="142">
        <f t="shared" ref="L73:U73" ca="1" si="251">AVERAGE(K73,M73)</f>
        <v>8.4999999999999923E-2</v>
      </c>
      <c r="M73" s="142">
        <f t="shared" ca="1" si="251"/>
        <v>9.2499999999999888E-2</v>
      </c>
      <c r="N73" s="142">
        <f t="shared" ca="1" si="251"/>
        <v>9.9999999999999867E-2</v>
      </c>
      <c r="O73" s="142">
        <f t="shared" ca="1" si="251"/>
        <v>0.10749999999999985</v>
      </c>
      <c r="P73" s="142">
        <f t="shared" ca="1" si="251"/>
        <v>0.11499999999999984</v>
      </c>
      <c r="Q73" s="142">
        <f t="shared" ca="1" si="251"/>
        <v>0.12249999999999983</v>
      </c>
      <c r="R73" s="142">
        <f t="shared" ca="1" si="251"/>
        <v>0.12999999999999984</v>
      </c>
      <c r="S73" s="142">
        <f t="shared" ca="1" si="251"/>
        <v>0.13749999999999987</v>
      </c>
      <c r="T73" s="142">
        <f t="shared" ca="1" si="251"/>
        <v>0.14499999999999991</v>
      </c>
      <c r="U73" s="142">
        <f t="shared" ca="1" si="251"/>
        <v>0.15249999999999997</v>
      </c>
      <c r="V73" s="100">
        <v>0.16</v>
      </c>
      <c r="W73" s="100">
        <v>0.16</v>
      </c>
      <c r="X73" s="100">
        <v>0.15</v>
      </c>
      <c r="Y73" s="100">
        <v>0.15</v>
      </c>
      <c r="Z73" s="100">
        <v>0.15</v>
      </c>
      <c r="AA73" s="100">
        <v>0.15</v>
      </c>
      <c r="AB73" s="100">
        <v>0.15</v>
      </c>
      <c r="AC73" s="100">
        <v>0.15</v>
      </c>
      <c r="AD73" s="100">
        <v>0.15</v>
      </c>
      <c r="AE73" s="100">
        <v>0.15</v>
      </c>
      <c r="AF73" s="100">
        <v>0.15</v>
      </c>
      <c r="AG73" s="100">
        <v>0.15</v>
      </c>
      <c r="AH73" s="100">
        <v>0.15</v>
      </c>
      <c r="AI73" s="100">
        <v>0.15</v>
      </c>
      <c r="AJ73" s="100">
        <v>0.15</v>
      </c>
    </row>
    <row r="74" spans="2:42" hidden="1" outlineLevel="2" x14ac:dyDescent="0.35">
      <c r="B74" t="s">
        <v>299</v>
      </c>
      <c r="C74" s="100">
        <v>0.18</v>
      </c>
      <c r="D74" s="100">
        <v>0.18</v>
      </c>
      <c r="E74" s="100">
        <v>0.18</v>
      </c>
      <c r="F74" s="100">
        <v>0.19</v>
      </c>
      <c r="G74" s="100">
        <v>0.19</v>
      </c>
      <c r="H74" s="100">
        <v>0.13</v>
      </c>
      <c r="I74" s="100">
        <v>0.13</v>
      </c>
      <c r="J74" s="100">
        <v>0.13</v>
      </c>
      <c r="K74" s="100">
        <f>(100-87)/100</f>
        <v>0.13</v>
      </c>
      <c r="L74" s="100">
        <v>0.12</v>
      </c>
      <c r="M74" s="100">
        <f>(100-89)/100</f>
        <v>0.11</v>
      </c>
      <c r="N74" s="100">
        <f>(100-89)/100</f>
        <v>0.11</v>
      </c>
      <c r="O74" s="100">
        <f t="shared" ref="O74" si="252">(100-90)/100</f>
        <v>0.1</v>
      </c>
      <c r="P74" s="100">
        <f>(100-90)/100</f>
        <v>0.1</v>
      </c>
      <c r="Q74" s="100">
        <f>(100-90)/100</f>
        <v>0.1</v>
      </c>
      <c r="R74" s="100">
        <f>(100-89)/100</f>
        <v>0.11</v>
      </c>
      <c r="S74" s="100">
        <f>(100-88)/100</f>
        <v>0.12</v>
      </c>
      <c r="T74" s="100">
        <f>(100-89.5)/100</f>
        <v>0.105</v>
      </c>
      <c r="U74" s="100">
        <f>(100-89.6)/100</f>
        <v>0.10400000000000005</v>
      </c>
      <c r="V74" s="102">
        <f t="shared" ref="V74" si="253">1-SUM(V72:V73)</f>
        <v>9.9999999999999978E-2</v>
      </c>
      <c r="W74" s="102">
        <f t="shared" ref="W74:X74" si="254">1-SUM(W72:W73)</f>
        <v>9.9999999999999978E-2</v>
      </c>
      <c r="X74" s="102">
        <f t="shared" si="254"/>
        <v>9.9999999999999978E-2</v>
      </c>
      <c r="Y74" s="102">
        <f>1-SUM(Y72:Y73)</f>
        <v>9.9999999999999978E-2</v>
      </c>
      <c r="Z74" s="102">
        <f>1-SUM(Z72:Z73)</f>
        <v>9.9999999999999978E-2</v>
      </c>
      <c r="AA74" s="102">
        <f t="shared" ref="AA74:AJ74" si="255">1-SUM(AA72:AA73)</f>
        <v>9.9999999999999978E-2</v>
      </c>
      <c r="AB74" s="102">
        <f t="shared" si="255"/>
        <v>9.9999999999999978E-2</v>
      </c>
      <c r="AC74" s="102">
        <f t="shared" si="255"/>
        <v>9.9999999999999978E-2</v>
      </c>
      <c r="AD74" s="102">
        <f t="shared" si="255"/>
        <v>9.9999999999999978E-2</v>
      </c>
      <c r="AE74" s="102">
        <f t="shared" si="255"/>
        <v>9.9999999999999978E-2</v>
      </c>
      <c r="AF74" s="102">
        <f t="shared" si="255"/>
        <v>9.9999999999999978E-2</v>
      </c>
      <c r="AG74" s="102">
        <f t="shared" si="255"/>
        <v>9.9999999999999978E-2</v>
      </c>
      <c r="AH74" s="102">
        <f t="shared" si="255"/>
        <v>9.9999999999999978E-2</v>
      </c>
      <c r="AI74" s="102">
        <f t="shared" si="255"/>
        <v>9.9999999999999978E-2</v>
      </c>
      <c r="AJ74" s="102">
        <f t="shared" si="255"/>
        <v>9.9999999999999978E-2</v>
      </c>
    </row>
    <row r="75" spans="2:42" hidden="1" outlineLevel="2" x14ac:dyDescent="0.3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119"/>
      <c r="T75" s="119"/>
      <c r="U75" s="119"/>
      <c r="V75" s="119"/>
      <c r="W75" s="119"/>
      <c r="X75" s="119"/>
      <c r="Y75" s="119"/>
    </row>
    <row r="76" spans="2:42" hidden="1" outlineLevel="2" x14ac:dyDescent="0.35">
      <c r="B76" s="109" t="s">
        <v>301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23"/>
      <c r="S76" s="23"/>
      <c r="T76" s="23"/>
      <c r="U76" s="23"/>
      <c r="V76" s="23"/>
      <c r="W76" s="23"/>
      <c r="X76" s="23"/>
      <c r="Y76" s="23"/>
    </row>
    <row r="77" spans="2:42" hidden="1" outlineLevel="2" x14ac:dyDescent="0.35">
      <c r="B77" s="10" t="s">
        <v>297</v>
      </c>
      <c r="C77" s="23">
        <f t="shared" ref="C77:X77" si="256">(C$38*C65)/(C72*C$53)*1000</f>
        <v>28.143977473144517</v>
      </c>
      <c r="D77" s="23">
        <f t="shared" si="256"/>
        <v>26.980515399120051</v>
      </c>
      <c r="E77" s="23">
        <f t="shared" si="256"/>
        <v>30.874328259723178</v>
      </c>
      <c r="F77" s="23">
        <f t="shared" si="256"/>
        <v>29.75710587803994</v>
      </c>
      <c r="G77" s="23">
        <f t="shared" si="256"/>
        <v>32.60173143535561</v>
      </c>
      <c r="H77" s="23">
        <f t="shared" si="256"/>
        <v>34.806469153736565</v>
      </c>
      <c r="I77" s="23">
        <f t="shared" si="256"/>
        <v>34.645506596962917</v>
      </c>
      <c r="J77" s="23">
        <f t="shared" si="256"/>
        <v>35.35864485981309</v>
      </c>
      <c r="K77" s="23">
        <f t="shared" ca="1" si="256"/>
        <v>36.338112991109831</v>
      </c>
      <c r="L77" s="23">
        <f t="shared" ca="1" si="256"/>
        <v>35.810254770280345</v>
      </c>
      <c r="M77" s="23">
        <f t="shared" ca="1" si="256"/>
        <v>34.611460815047018</v>
      </c>
      <c r="N77" s="23">
        <f t="shared" ca="1" si="256"/>
        <v>32.546799786058116</v>
      </c>
      <c r="O77" s="23">
        <f t="shared" ca="1" si="256"/>
        <v>33.645698026844798</v>
      </c>
      <c r="P77" s="23">
        <f t="shared" ca="1" si="256"/>
        <v>34.586221718572922</v>
      </c>
      <c r="Q77" s="23">
        <f t="shared" ca="1" si="256"/>
        <v>35.100830808690951</v>
      </c>
      <c r="R77" s="23">
        <f t="shared" ca="1" si="256"/>
        <v>35.376608187134501</v>
      </c>
      <c r="S77" s="23">
        <f t="shared" ca="1" si="256"/>
        <v>36.062274314804945</v>
      </c>
      <c r="T77" s="23">
        <f t="shared" ca="1" si="256"/>
        <v>35.412702968390128</v>
      </c>
      <c r="U77" s="23">
        <f t="shared" ca="1" si="256"/>
        <v>40.234347954668308</v>
      </c>
      <c r="V77" s="23">
        <f t="shared" si="256"/>
        <v>40.033291555209928</v>
      </c>
      <c r="W77" s="23">
        <f t="shared" si="256"/>
        <v>40.210729742965285</v>
      </c>
      <c r="X77" s="23">
        <f t="shared" si="256"/>
        <v>40.616041621532908</v>
      </c>
      <c r="Y77" s="23">
        <f>(Y$38*Y65)/(Y72*Y$53)*1000</f>
        <v>40.400475626880635</v>
      </c>
      <c r="Z77" s="148">
        <f t="shared" ref="Z77:AJ77" si="257">+Y77*(1+Z$83)</f>
        <v>41.410487517552646</v>
      </c>
      <c r="AA77" s="148">
        <f t="shared" si="257"/>
        <v>41.721066173934297</v>
      </c>
      <c r="AB77" s="148">
        <f t="shared" si="257"/>
        <v>42.033974170238807</v>
      </c>
      <c r="AC77" s="148">
        <f t="shared" si="257"/>
        <v>42.349228976515597</v>
      </c>
      <c r="AD77" s="148">
        <f t="shared" si="257"/>
        <v>42.666848193839463</v>
      </c>
      <c r="AE77" s="148">
        <f t="shared" si="257"/>
        <v>42.986849555293261</v>
      </c>
      <c r="AF77" s="148">
        <f t="shared" si="257"/>
        <v>43.309250926957965</v>
      </c>
      <c r="AG77" s="148">
        <f t="shared" si="257"/>
        <v>43.634070308910154</v>
      </c>
      <c r="AH77" s="148">
        <f t="shared" si="257"/>
        <v>43.961325836226983</v>
      </c>
      <c r="AI77" s="148">
        <f t="shared" si="257"/>
        <v>44.291035779998687</v>
      </c>
      <c r="AJ77" s="148">
        <f t="shared" si="257"/>
        <v>44.623218548348682</v>
      </c>
      <c r="AL77" s="7">
        <f>(AI77/Y77)^(1/10)-1</f>
        <v>9.2364699468803213E-3</v>
      </c>
      <c r="AM77" s="7">
        <f ca="1">(Y77/O77)^(1/10)-1</f>
        <v>1.8464025967210196E-2</v>
      </c>
      <c r="AN77" s="7">
        <f ca="1">(V77/L77)^(1/10)-1</f>
        <v>1.1210077087290715E-2</v>
      </c>
      <c r="AO77" s="7">
        <f>(Y77/C77)^(1/22)-1</f>
        <v>1.6567940526657221E-2</v>
      </c>
      <c r="AP77" s="7">
        <f t="shared" ref="AP77:AP81" si="258">(AI77/V77)^(1/13)-1</f>
        <v>7.8049865066180946E-3</v>
      </c>
    </row>
    <row r="78" spans="2:42" hidden="1" outlineLevel="2" x14ac:dyDescent="0.35">
      <c r="B78" s="10" t="s">
        <v>298</v>
      </c>
      <c r="C78" s="23">
        <f t="shared" ref="C78:X78" si="259">(C$38*SUM(C66,C67))/(C73*C$53)*1000</f>
        <v>40.051044865628732</v>
      </c>
      <c r="D78" s="23">
        <f t="shared" si="259"/>
        <v>38.395348837209305</v>
      </c>
      <c r="E78" s="23">
        <f t="shared" si="259"/>
        <v>44.798044925872844</v>
      </c>
      <c r="F78" s="23">
        <f t="shared" si="259"/>
        <v>43.445374581938317</v>
      </c>
      <c r="G78" s="23">
        <f t="shared" si="259"/>
        <v>33.054533260846654</v>
      </c>
      <c r="H78" s="23">
        <f t="shared" si="259"/>
        <v>36.406766586092267</v>
      </c>
      <c r="I78" s="23">
        <f t="shared" si="259"/>
        <v>36.238403451995687</v>
      </c>
      <c r="J78" s="23">
        <f t="shared" si="259"/>
        <v>41.094793057409873</v>
      </c>
      <c r="K78" s="23">
        <f t="shared" ca="1" si="259"/>
        <v>41.28739002932555</v>
      </c>
      <c r="L78" s="23">
        <f t="shared" ca="1" si="259"/>
        <v>40.422731804586306</v>
      </c>
      <c r="M78" s="23">
        <f t="shared" ca="1" si="259"/>
        <v>38.25729729729737</v>
      </c>
      <c r="N78" s="23">
        <f t="shared" ca="1" si="259"/>
        <v>35.464788732394425</v>
      </c>
      <c r="O78" s="23">
        <f t="shared" ca="1" si="259"/>
        <v>36.666666666666735</v>
      </c>
      <c r="P78" s="23">
        <f t="shared" ca="1" si="259"/>
        <v>37.27714057081895</v>
      </c>
      <c r="Q78" s="23">
        <f t="shared" ca="1" si="259"/>
        <v>36.80759702725026</v>
      </c>
      <c r="R78" s="23">
        <f t="shared" ca="1" si="259"/>
        <v>36.931623931623974</v>
      </c>
      <c r="S78" s="23">
        <f t="shared" ca="1" si="259"/>
        <v>31.865936939991311</v>
      </c>
      <c r="T78" s="23">
        <f t="shared" ca="1" si="259"/>
        <v>33.80214592682119</v>
      </c>
      <c r="U78" s="23">
        <f t="shared" ca="1" si="259"/>
        <v>34.934527959821729</v>
      </c>
      <c r="V78" s="23">
        <f t="shared" si="259"/>
        <v>33.686573769317022</v>
      </c>
      <c r="W78" s="23">
        <f t="shared" si="259"/>
        <v>35.889839924094026</v>
      </c>
      <c r="X78" s="23">
        <f t="shared" si="259"/>
        <v>35.013828984080092</v>
      </c>
      <c r="Y78" s="23">
        <f>(Y$38*SUM(Y66,Y67))/(Y73*Y$53)*1000</f>
        <v>35.439013707790039</v>
      </c>
      <c r="Z78" s="148">
        <f t="shared" ref="Z78:AJ78" si="260">+Y78*(1+Z$83)</f>
        <v>36.324989050484788</v>
      </c>
      <c r="AA78" s="148">
        <f t="shared" si="260"/>
        <v>36.597426468363423</v>
      </c>
      <c r="AB78" s="148">
        <f t="shared" si="260"/>
        <v>36.871907166876149</v>
      </c>
      <c r="AC78" s="148">
        <f t="shared" si="260"/>
        <v>37.148446470627725</v>
      </c>
      <c r="AD78" s="148">
        <f t="shared" si="260"/>
        <v>37.427059819157435</v>
      </c>
      <c r="AE78" s="148">
        <f t="shared" si="260"/>
        <v>37.707762767801121</v>
      </c>
      <c r="AF78" s="148">
        <f t="shared" si="260"/>
        <v>37.990570988559632</v>
      </c>
      <c r="AG78" s="148">
        <f t="shared" si="260"/>
        <v>38.275500270973829</v>
      </c>
      <c r="AH78" s="148">
        <f t="shared" si="260"/>
        <v>38.562566523006133</v>
      </c>
      <c r="AI78" s="148">
        <f t="shared" si="260"/>
        <v>38.851785771928682</v>
      </c>
      <c r="AJ78" s="148">
        <f t="shared" si="260"/>
        <v>39.143174165218149</v>
      </c>
      <c r="AL78" s="7">
        <f>(AI78/Y78)^(1/10)-1</f>
        <v>9.2364699468803213E-3</v>
      </c>
      <c r="AM78" s="7">
        <f ca="1">(Y78/O78)^(1/10)-1</f>
        <v>-3.3996861050332727E-3</v>
      </c>
      <c r="AN78" s="7">
        <f ca="1">(V78/L78)^(1/10)-1</f>
        <v>-1.8064145619120509E-2</v>
      </c>
      <c r="AO78" s="7">
        <f>(Y78/C78)^(1/22)-1</f>
        <v>-5.5455421584207354E-3</v>
      </c>
      <c r="AP78" s="7">
        <f t="shared" si="258"/>
        <v>1.1033866545276716E-2</v>
      </c>
    </row>
    <row r="79" spans="2:42" hidden="1" outlineLevel="2" x14ac:dyDescent="0.35">
      <c r="B79" s="10" t="s">
        <v>299</v>
      </c>
      <c r="C79" s="23">
        <f t="shared" ref="C79:T79" si="261">(C$38*C68)/(C74*C$53)*1000</f>
        <v>89.002321923619405</v>
      </c>
      <c r="D79" s="23">
        <f t="shared" si="261"/>
        <v>85.322997416020684</v>
      </c>
      <c r="E79" s="23">
        <f t="shared" si="261"/>
        <v>102.0399912200437</v>
      </c>
      <c r="F79" s="23">
        <f t="shared" si="261"/>
        <v>96.03714381270575</v>
      </c>
      <c r="G79" s="23">
        <f t="shared" si="261"/>
        <v>92.78465476728887</v>
      </c>
      <c r="H79" s="23">
        <f t="shared" si="261"/>
        <v>126.02342279801168</v>
      </c>
      <c r="I79" s="23">
        <f t="shared" si="261"/>
        <v>125.44062733383122</v>
      </c>
      <c r="J79" s="23">
        <f t="shared" si="261"/>
        <v>129.07979870596691</v>
      </c>
      <c r="K79" s="23">
        <f t="shared" si="261"/>
        <v>132.53496503496501</v>
      </c>
      <c r="L79" s="23">
        <f t="shared" si="261"/>
        <v>143.16384180790959</v>
      </c>
      <c r="M79" s="23">
        <f t="shared" si="261"/>
        <v>145.84145454545455</v>
      </c>
      <c r="N79" s="23">
        <f t="shared" si="261"/>
        <v>137.02304737516005</v>
      </c>
      <c r="O79" s="23">
        <f t="shared" si="261"/>
        <v>157.66666666666669</v>
      </c>
      <c r="P79" s="23">
        <f t="shared" si="261"/>
        <v>161.94846625766874</v>
      </c>
      <c r="Q79" s="23">
        <f t="shared" si="261"/>
        <v>156.62601156069363</v>
      </c>
      <c r="R79" s="23">
        <f t="shared" si="261"/>
        <v>148.39797979797976</v>
      </c>
      <c r="S79" s="23">
        <f t="shared" si="261"/>
        <v>146.05221097495999</v>
      </c>
      <c r="T79" s="23">
        <f t="shared" si="261"/>
        <v>151.04464188512517</v>
      </c>
      <c r="U79" s="23">
        <f>(U$38*U68)/(U74*U$53)*1000</f>
        <v>151.4409615705857</v>
      </c>
      <c r="V79" s="23">
        <f>(V$38*V68)/(V74*V$53)*1000</f>
        <v>160.38707226140937</v>
      </c>
      <c r="W79" s="23">
        <f>(W$38*W68)/(W74*W$53)*1000</f>
        <v>167.0508912830559</v>
      </c>
      <c r="X79" s="23">
        <f>(X$38*X68)/(X74*X$53)*1000</f>
        <v>168.06637912358448</v>
      </c>
      <c r="Y79" s="23">
        <f>(Y$38*Y68)/(Y74*Y$53)*1000</f>
        <v>175.42311785356074</v>
      </c>
      <c r="Z79" s="148">
        <f t="shared" ref="Z79:AJ79" si="262">+Y79*(1+Z$82)</f>
        <v>179.80869579989974</v>
      </c>
      <c r="AA79" s="148">
        <f t="shared" si="262"/>
        <v>182.50582623689823</v>
      </c>
      <c r="AB79" s="148">
        <f t="shared" si="262"/>
        <v>185.2434136304517</v>
      </c>
      <c r="AC79" s="148">
        <f t="shared" si="262"/>
        <v>187.09584776675621</v>
      </c>
      <c r="AD79" s="148">
        <f t="shared" si="262"/>
        <v>188.96680624442376</v>
      </c>
      <c r="AE79" s="148">
        <f t="shared" si="262"/>
        <v>190.85647430686799</v>
      </c>
      <c r="AF79" s="148">
        <f t="shared" si="262"/>
        <v>192.76503904993669</v>
      </c>
      <c r="AG79" s="148">
        <f t="shared" si="262"/>
        <v>194.69268944043606</v>
      </c>
      <c r="AH79" s="148">
        <f t="shared" si="262"/>
        <v>196.63961633484041</v>
      </c>
      <c r="AI79" s="148">
        <f t="shared" si="262"/>
        <v>198.60601249818882</v>
      </c>
      <c r="AJ79" s="148">
        <f t="shared" si="262"/>
        <v>200.59207262317071</v>
      </c>
      <c r="AL79" s="7">
        <f>(AI79/Y79)^(1/10)-1</f>
        <v>1.2489566602159607E-2</v>
      </c>
      <c r="AM79" s="7">
        <f>(Y79/O79)^(1/10)-1</f>
        <v>1.0728923737642226E-2</v>
      </c>
      <c r="AN79" s="7">
        <f>(V79/L79)^(1/10)-1</f>
        <v>1.1424807657594904E-2</v>
      </c>
      <c r="AO79" s="7">
        <f>(Y79/C79)^(1/22)-1</f>
        <v>3.1323217736168196E-2</v>
      </c>
      <c r="AP79" s="7">
        <f t="shared" si="258"/>
        <v>1.6576891525759585E-2</v>
      </c>
    </row>
    <row r="80" spans="2:42" hidden="1" outlineLevel="2" x14ac:dyDescent="0.35">
      <c r="B80" s="10" t="s">
        <v>304</v>
      </c>
      <c r="C80" s="23">
        <f t="shared" ref="C80:AJ80" si="263">(C$38*SUM(C66,C67,C65))/(SUM(C73,C72)*C$53)*1000</f>
        <v>29.305642584606392</v>
      </c>
      <c r="D80" s="23">
        <f t="shared" si="263"/>
        <v>28.094157685762902</v>
      </c>
      <c r="E80" s="23">
        <f t="shared" si="263"/>
        <v>32.232739641786566</v>
      </c>
      <c r="F80" s="23">
        <f t="shared" si="263"/>
        <v>31.109033651264472</v>
      </c>
      <c r="G80" s="23">
        <f t="shared" si="263"/>
        <v>32.646452603305342</v>
      </c>
      <c r="H80" s="23">
        <f t="shared" si="263"/>
        <v>34.972017163980262</v>
      </c>
      <c r="I80" s="23">
        <f t="shared" si="263"/>
        <v>34.810289030242174</v>
      </c>
      <c r="J80" s="23">
        <f t="shared" si="263"/>
        <v>35.820174025136964</v>
      </c>
      <c r="K80" s="23">
        <f t="shared" ca="1" si="263"/>
        <v>36.778996865203766</v>
      </c>
      <c r="L80" s="23">
        <f t="shared" ca="1" si="263"/>
        <v>36.2557781201849</v>
      </c>
      <c r="M80" s="23">
        <f t="shared" ca="1" si="263"/>
        <v>34.990382022471913</v>
      </c>
      <c r="N80" s="23">
        <f t="shared" ca="1" si="263"/>
        <v>32.874663712612751</v>
      </c>
      <c r="O80" s="23">
        <f t="shared" ca="1" si="263"/>
        <v>34.006535947712422</v>
      </c>
      <c r="P80" s="23">
        <f t="shared" ca="1" si="263"/>
        <v>34.930061349693254</v>
      </c>
      <c r="Q80" s="23">
        <f t="shared" ca="1" si="263"/>
        <v>35.333140655105971</v>
      </c>
      <c r="R80" s="23">
        <f t="shared" ca="1" si="263"/>
        <v>35.603745318352054</v>
      </c>
      <c r="S80" s="23">
        <f t="shared" ca="1" si="263"/>
        <v>35.406596599990316</v>
      </c>
      <c r="T80" s="23">
        <f t="shared" ca="1" si="263"/>
        <v>35.151774732605226</v>
      </c>
      <c r="U80" s="23">
        <f t="shared" ca="1" si="263"/>
        <v>39.332313859563286</v>
      </c>
      <c r="V80" s="23">
        <f t="shared" si="263"/>
        <v>38.904986171051192</v>
      </c>
      <c r="W80" s="23">
        <f t="shared" si="263"/>
        <v>39.442571552943726</v>
      </c>
      <c r="X80" s="23">
        <f t="shared" si="263"/>
        <v>39.682339515290764</v>
      </c>
      <c r="Y80" s="23">
        <f>(Y$38*SUM(Y66,Y67,Y65))/(SUM(Y73,Y72)*Y$53)*1000</f>
        <v>39.573565307032204</v>
      </c>
      <c r="Z80" s="23">
        <f t="shared" ca="1" si="263"/>
        <v>40.562904439708007</v>
      </c>
      <c r="AA80" s="23">
        <f t="shared" ca="1" si="263"/>
        <v>40.867126223005819</v>
      </c>
      <c r="AB80" s="23">
        <f t="shared" ca="1" si="263"/>
        <v>41.173629669678355</v>
      </c>
      <c r="AC80" s="23">
        <f t="shared" ca="1" si="263"/>
        <v>41.482431892200943</v>
      </c>
      <c r="AD80" s="23">
        <f t="shared" ca="1" si="263"/>
        <v>41.793550131392465</v>
      </c>
      <c r="AE80" s="23">
        <f t="shared" ca="1" si="263"/>
        <v>42.107001757377908</v>
      </c>
      <c r="AF80" s="23">
        <f t="shared" ca="1" si="263"/>
        <v>42.422804270558252</v>
      </c>
      <c r="AG80" s="23">
        <f t="shared" ca="1" si="263"/>
        <v>42.740975302587429</v>
      </c>
      <c r="AH80" s="23">
        <f t="shared" ca="1" si="263"/>
        <v>43.061532617356846</v>
      </c>
      <c r="AI80" s="23">
        <f t="shared" ca="1" si="263"/>
        <v>43.38449411198701</v>
      </c>
      <c r="AJ80" s="23">
        <f t="shared" ca="1" si="263"/>
        <v>43.709877817826928</v>
      </c>
      <c r="AL80" s="7">
        <f ca="1">(AI80/Y80)^(1/10)-1</f>
        <v>9.2364699468803213E-3</v>
      </c>
      <c r="AM80" s="7">
        <f ca="1">(Y80/O80)^(1/10)-1</f>
        <v>1.5276370127406791E-2</v>
      </c>
      <c r="AN80" s="7">
        <f ca="1">(V80/L80)^(1/10)-1</f>
        <v>7.077292152883663E-3</v>
      </c>
      <c r="AO80" s="7">
        <f>(Y80/C80)^(1/22)-1</f>
        <v>1.3747331702774979E-2</v>
      </c>
      <c r="AP80" s="7">
        <f t="shared" ca="1" si="258"/>
        <v>8.4182882612413579E-3</v>
      </c>
    </row>
    <row r="81" spans="2:42" hidden="1" outlineLevel="2" x14ac:dyDescent="0.35">
      <c r="B81" s="24" t="s">
        <v>324</v>
      </c>
      <c r="C81" s="150">
        <f t="shared" ref="C81:AJ81" si="264">+C38/C53*1000</f>
        <v>40.051044865628732</v>
      </c>
      <c r="D81" s="150">
        <f t="shared" si="264"/>
        <v>38.395348837209305</v>
      </c>
      <c r="E81" s="150">
        <f t="shared" si="264"/>
        <v>44.798044925872844</v>
      </c>
      <c r="F81" s="150">
        <f t="shared" si="264"/>
        <v>43.445374581938317</v>
      </c>
      <c r="G81" s="150">
        <f t="shared" si="264"/>
        <v>44.0727110144622</v>
      </c>
      <c r="H81" s="150">
        <f t="shared" si="264"/>
        <v>46.808699896404342</v>
      </c>
      <c r="I81" s="150">
        <f t="shared" si="264"/>
        <v>46.592233009708735</v>
      </c>
      <c r="J81" s="150">
        <f t="shared" si="264"/>
        <v>47.943925233644862</v>
      </c>
      <c r="K81" s="150">
        <f t="shared" si="264"/>
        <v>49.227272727272734</v>
      </c>
      <c r="L81" s="150">
        <f t="shared" si="264"/>
        <v>49.084745762711862</v>
      </c>
      <c r="M81" s="150">
        <f t="shared" si="264"/>
        <v>47.183999999999997</v>
      </c>
      <c r="N81" s="150">
        <f t="shared" si="264"/>
        <v>44.330985915492953</v>
      </c>
      <c r="O81" s="150">
        <f t="shared" si="264"/>
        <v>46.372549019607845</v>
      </c>
      <c r="P81" s="150">
        <f t="shared" si="264"/>
        <v>47.631901840490798</v>
      </c>
      <c r="Q81" s="150">
        <f t="shared" si="264"/>
        <v>47.462427745664741</v>
      </c>
      <c r="R81" s="150">
        <f t="shared" si="264"/>
        <v>48.011111111111106</v>
      </c>
      <c r="S81" s="150">
        <f t="shared" si="264"/>
        <v>48.684070324986678</v>
      </c>
      <c r="T81" s="150">
        <f t="shared" si="264"/>
        <v>47.320525783619814</v>
      </c>
      <c r="U81" s="150">
        <f t="shared" si="264"/>
        <v>50.991613221509624</v>
      </c>
      <c r="V81" s="150">
        <f t="shared" si="264"/>
        <v>51.053194780087004</v>
      </c>
      <c r="W81" s="150">
        <f t="shared" si="264"/>
        <v>52.20340352595494</v>
      </c>
      <c r="X81" s="150">
        <f t="shared" si="264"/>
        <v>52.520743476120138</v>
      </c>
      <c r="Y81" s="150">
        <f>+Y38/Y53*1000</f>
        <v>53.158520561685052</v>
      </c>
      <c r="Z81" s="150">
        <f t="shared" ca="1" si="264"/>
        <v>54.487483575727175</v>
      </c>
      <c r="AA81" s="150">
        <f t="shared" ca="1" si="264"/>
        <v>55.030996224395047</v>
      </c>
      <c r="AB81" s="150">
        <f t="shared" ca="1" si="264"/>
        <v>55.580608065755698</v>
      </c>
      <c r="AC81" s="150">
        <f t="shared" ca="1" si="264"/>
        <v>56.043773479656465</v>
      </c>
      <c r="AD81" s="150">
        <f t="shared" ca="1" si="264"/>
        <v>56.510875742695596</v>
      </c>
      <c r="AE81" s="150">
        <f t="shared" ca="1" si="264"/>
        <v>56.981949012326915</v>
      </c>
      <c r="AF81" s="150">
        <f t="shared" ca="1" si="264"/>
        <v>57.457027748496095</v>
      </c>
      <c r="AG81" s="150">
        <f t="shared" ca="1" si="264"/>
        <v>57.936146716372299</v>
      </c>
      <c r="AH81" s="150">
        <f t="shared" ca="1" si="264"/>
        <v>58.419340989105201</v>
      </c>
      <c r="AI81" s="150">
        <f t="shared" si="264"/>
        <v>58.906645950607206</v>
      </c>
      <c r="AJ81" s="150">
        <f t="shared" si="264"/>
        <v>59.398097298361293</v>
      </c>
      <c r="AL81" s="7">
        <f>(AI81/Y81)^(1/10)-1</f>
        <v>1.0320443699077142E-2</v>
      </c>
      <c r="AM81" s="7">
        <f>(Y81/O81)^(1/10)-1</f>
        <v>1.3750757359282106E-2</v>
      </c>
      <c r="AN81" s="7">
        <f>(V81/L81)^(1/10)-1</f>
        <v>3.9397218252412713E-3</v>
      </c>
      <c r="AO81" s="7">
        <f>(Y81/C81)^(1/22)-1</f>
        <v>1.2952421680349824E-2</v>
      </c>
      <c r="AP81" s="7">
        <f t="shared" si="258"/>
        <v>1.1067395057067886E-2</v>
      </c>
    </row>
    <row r="82" spans="2:42" hidden="1" outlineLevel="2" x14ac:dyDescent="0.35">
      <c r="B82" t="s">
        <v>321</v>
      </c>
      <c r="C82" s="23"/>
      <c r="D82" s="11">
        <f t="shared" ref="D82:X82" si="265">D79/C79-1</f>
        <v>-4.1339646293231169E-2</v>
      </c>
      <c r="E82" s="11">
        <f t="shared" si="265"/>
        <v>0.19592600248809533</v>
      </c>
      <c r="F82" s="11">
        <f t="shared" si="265"/>
        <v>-5.8828380280758097E-2</v>
      </c>
      <c r="G82" s="11">
        <f t="shared" si="265"/>
        <v>-3.3866990586058798E-2</v>
      </c>
      <c r="H82" s="11">
        <f t="shared" si="265"/>
        <v>0.35823561680633742</v>
      </c>
      <c r="I82" s="11">
        <f t="shared" si="265"/>
        <v>-4.6245011541589109E-3</v>
      </c>
      <c r="J82" s="11">
        <f t="shared" si="265"/>
        <v>2.9011106285772081E-2</v>
      </c>
      <c r="K82" s="11">
        <f t="shared" si="265"/>
        <v>2.6767676767676774E-2</v>
      </c>
      <c r="L82" s="11">
        <f t="shared" si="265"/>
        <v>8.0196775018128275E-2</v>
      </c>
      <c r="M82" s="11">
        <f t="shared" si="265"/>
        <v>1.8703135538494786E-2</v>
      </c>
      <c r="N82" s="11">
        <f t="shared" si="265"/>
        <v>-6.0465710505829273E-2</v>
      </c>
      <c r="O82" s="11">
        <f t="shared" si="265"/>
        <v>0.15065800744443947</v>
      </c>
      <c r="P82" s="11">
        <f t="shared" si="265"/>
        <v>2.7157291274854556E-2</v>
      </c>
      <c r="Q82" s="11">
        <f t="shared" si="265"/>
        <v>-3.286511332874742E-2</v>
      </c>
      <c r="R82" s="11">
        <f t="shared" si="265"/>
        <v>-5.253298402178519E-2</v>
      </c>
      <c r="S82" s="11">
        <f t="shared" si="265"/>
        <v>-1.5807282728600214E-2</v>
      </c>
      <c r="T82" s="11">
        <f t="shared" si="265"/>
        <v>3.4182508274531509E-2</v>
      </c>
      <c r="U82" s="11">
        <f t="shared" si="265"/>
        <v>2.623857956920661E-3</v>
      </c>
      <c r="V82" s="11">
        <f t="shared" si="265"/>
        <v>5.9073255993913776E-2</v>
      </c>
      <c r="W82" s="11">
        <f t="shared" si="265"/>
        <v>4.1548355036903573E-2</v>
      </c>
      <c r="X82" s="11">
        <f t="shared" si="265"/>
        <v>6.0789130349978571E-3</v>
      </c>
      <c r="Y82" s="11">
        <f>Y79/X79-1</f>
        <v>4.3772816242840573E-2</v>
      </c>
      <c r="Z82" s="15">
        <v>2.5000000000000001E-2</v>
      </c>
      <c r="AA82" s="15">
        <v>1.4999999999999999E-2</v>
      </c>
      <c r="AB82" s="15">
        <v>1.4999999999999999E-2</v>
      </c>
      <c r="AC82" s="15">
        <v>0.01</v>
      </c>
      <c r="AD82" s="15">
        <v>0.01</v>
      </c>
      <c r="AE82" s="15">
        <v>0.01</v>
      </c>
      <c r="AF82" s="15">
        <v>0.01</v>
      </c>
      <c r="AG82" s="15">
        <v>0.01</v>
      </c>
      <c r="AH82" s="15">
        <v>0.01</v>
      </c>
      <c r="AI82" s="15">
        <v>0.01</v>
      </c>
      <c r="AJ82" s="15">
        <v>0.01</v>
      </c>
    </row>
    <row r="83" spans="2:42" hidden="1" outlineLevel="2" x14ac:dyDescent="0.35">
      <c r="B83" t="s">
        <v>322</v>
      </c>
      <c r="C83" s="23"/>
      <c r="D83" s="11">
        <f t="shared" ref="D83:X83" si="266">D80/C80-1</f>
        <v>-4.1339646293231502E-2</v>
      </c>
      <c r="E83" s="11">
        <f t="shared" si="266"/>
        <v>0.14731112433817328</v>
      </c>
      <c r="F83" s="11">
        <f t="shared" si="266"/>
        <v>-3.4862255055270519E-2</v>
      </c>
      <c r="G83" s="11">
        <f t="shared" si="266"/>
        <v>4.9420337811694637E-2</v>
      </c>
      <c r="H83" s="11">
        <f t="shared" si="266"/>
        <v>7.1234831818739908E-2</v>
      </c>
      <c r="I83" s="11">
        <f t="shared" si="266"/>
        <v>-4.6245011541587999E-3</v>
      </c>
      <c r="J83" s="11">
        <f t="shared" si="266"/>
        <v>2.9011106285771859E-2</v>
      </c>
      <c r="K83" s="11">
        <f t="shared" ca="1" si="266"/>
        <v>2.6767676767676774E-2</v>
      </c>
      <c r="L83" s="11">
        <f t="shared" ca="1" si="266"/>
        <v>-1.4226020000939088E-2</v>
      </c>
      <c r="M83" s="11">
        <f t="shared" ca="1" si="266"/>
        <v>-3.4901915317285481E-2</v>
      </c>
      <c r="N83" s="11">
        <f t="shared" ca="1" si="266"/>
        <v>-6.0465710505829384E-2</v>
      </c>
      <c r="O83" s="11">
        <f t="shared" ca="1" si="266"/>
        <v>3.4429925884395196E-2</v>
      </c>
      <c r="P83" s="11">
        <f t="shared" ca="1" si="266"/>
        <v>2.7157291274854334E-2</v>
      </c>
      <c r="Q83" s="11">
        <f t="shared" ca="1" si="266"/>
        <v>1.153961057718722E-2</v>
      </c>
      <c r="R83" s="11">
        <f t="shared" ca="1" si="266"/>
        <v>7.6586643086022921E-3</v>
      </c>
      <c r="S83" s="11">
        <f t="shared" ca="1" si="266"/>
        <v>-5.5373027921340467E-3</v>
      </c>
      <c r="T83" s="11">
        <f t="shared" ca="1" si="266"/>
        <v>-7.1970167103030391E-3</v>
      </c>
      <c r="U83" s="11">
        <f t="shared" ca="1" si="266"/>
        <v>0.11892825209420721</v>
      </c>
      <c r="V83" s="11">
        <f t="shared" ca="1" si="266"/>
        <v>-1.0864544863489978E-2</v>
      </c>
      <c r="W83" s="11">
        <f t="shared" si="266"/>
        <v>1.3817904459057395E-2</v>
      </c>
      <c r="X83" s="11">
        <f t="shared" si="266"/>
        <v>6.0789130349980791E-3</v>
      </c>
      <c r="Y83" s="11">
        <f>Y80/X80-1</f>
        <v>-2.7411238749329714E-3</v>
      </c>
      <c r="Z83" s="15">
        <v>2.5000000000000001E-2</v>
      </c>
      <c r="AA83" s="15">
        <v>7.4999999999999997E-3</v>
      </c>
      <c r="AB83" s="15">
        <v>7.4999999999999997E-3</v>
      </c>
      <c r="AC83" s="15">
        <v>7.4999999999999997E-3</v>
      </c>
      <c r="AD83" s="15">
        <v>7.4999999999999997E-3</v>
      </c>
      <c r="AE83" s="15">
        <v>7.4999999999999997E-3</v>
      </c>
      <c r="AF83" s="15">
        <v>7.4999999999999997E-3</v>
      </c>
      <c r="AG83" s="15">
        <v>7.4999999999999997E-3</v>
      </c>
      <c r="AH83" s="15">
        <v>7.4999999999999997E-3</v>
      </c>
      <c r="AI83" s="15">
        <v>7.4999999999999997E-3</v>
      </c>
      <c r="AJ83" s="15">
        <v>7.4999999999999997E-3</v>
      </c>
    </row>
    <row r="84" spans="2:42" hidden="1" outlineLevel="2" x14ac:dyDescent="0.35">
      <c r="B84" t="s">
        <v>354</v>
      </c>
      <c r="C84" s="162">
        <f>+C79/C80</f>
        <v>3.0370370370370368</v>
      </c>
      <c r="D84" s="162">
        <f t="shared" ref="D84:AJ84" si="267">+D79/D80</f>
        <v>3.0370370370370376</v>
      </c>
      <c r="E84" s="162">
        <f t="shared" si="267"/>
        <v>3.1657250470809788</v>
      </c>
      <c r="F84" s="162">
        <f t="shared" si="267"/>
        <v>3.0871143375680581</v>
      </c>
      <c r="G84" s="162">
        <f t="shared" si="267"/>
        <v>2.8421052631578947</v>
      </c>
      <c r="H84" s="162">
        <f t="shared" si="267"/>
        <v>3.6035502958579873</v>
      </c>
      <c r="I84" s="162">
        <f t="shared" si="267"/>
        <v>3.6035502958579868</v>
      </c>
      <c r="J84" s="162">
        <f t="shared" si="267"/>
        <v>3.6035502958579877</v>
      </c>
      <c r="K84" s="162">
        <f t="shared" ca="1" si="267"/>
        <v>3.6035502958579873</v>
      </c>
      <c r="L84" s="162">
        <f t="shared" ca="1" si="267"/>
        <v>3.9487179487179485</v>
      </c>
      <c r="M84" s="162">
        <f t="shared" ca="1" si="267"/>
        <v>4.1680440771349865</v>
      </c>
      <c r="N84" s="162">
        <f t="shared" ca="1" si="267"/>
        <v>4.1680440771349865</v>
      </c>
      <c r="O84" s="162">
        <f t="shared" ca="1" si="267"/>
        <v>4.6363636363636367</v>
      </c>
      <c r="P84" s="162">
        <f t="shared" ca="1" si="267"/>
        <v>4.6363636363636367</v>
      </c>
      <c r="Q84" s="162">
        <f t="shared" ca="1" si="267"/>
        <v>4.4328358208955221</v>
      </c>
      <c r="R84" s="162">
        <f t="shared" ca="1" si="267"/>
        <v>4.1680440771349856</v>
      </c>
      <c r="S84" s="162">
        <f t="shared" ca="1" si="267"/>
        <v>4.1249999999999982</v>
      </c>
      <c r="T84" s="162">
        <f t="shared" ca="1" si="267"/>
        <v>4.2969279085935561</v>
      </c>
      <c r="U84" s="162">
        <f t="shared" ca="1" si="267"/>
        <v>3.8502937333234017</v>
      </c>
      <c r="V84" s="162">
        <f t="shared" si="267"/>
        <v>4.1225325606400496</v>
      </c>
      <c r="W84" s="162">
        <f t="shared" si="267"/>
        <v>4.2352941176470624</v>
      </c>
      <c r="X84" s="162">
        <f t="shared" si="267"/>
        <v>4.2352941176470607</v>
      </c>
      <c r="Y84" s="162">
        <f>+Y79/Y80</f>
        <v>4.4328358208955239</v>
      </c>
      <c r="Z84" s="162">
        <f t="shared" ca="1" si="267"/>
        <v>4.4328358208955239</v>
      </c>
      <c r="AA84" s="162">
        <f t="shared" ca="1" si="267"/>
        <v>4.4658345987185672</v>
      </c>
      <c r="AB84" s="162">
        <f t="shared" ca="1" si="267"/>
        <v>4.499079025011758</v>
      </c>
      <c r="AC84" s="162">
        <f t="shared" ca="1" si="267"/>
        <v>4.5102429928157575</v>
      </c>
      <c r="AD84" s="162">
        <f t="shared" ca="1" si="267"/>
        <v>4.5214346627731148</v>
      </c>
      <c r="AE84" s="162">
        <f t="shared" ca="1" si="267"/>
        <v>4.5326541036236687</v>
      </c>
      <c r="AF84" s="162">
        <f t="shared" ca="1" si="267"/>
        <v>4.5439013842778211</v>
      </c>
      <c r="AG84" s="162">
        <f t="shared" ca="1" si="267"/>
        <v>4.5551765738169729</v>
      </c>
      <c r="AH84" s="162">
        <f t="shared" ca="1" si="267"/>
        <v>4.5664797414939367</v>
      </c>
      <c r="AI84" s="162">
        <f t="shared" ca="1" si="267"/>
        <v>4.5778109567333773</v>
      </c>
      <c r="AJ84" s="162">
        <f t="shared" ca="1" si="267"/>
        <v>4.5891702891322179</v>
      </c>
    </row>
    <row r="85" spans="2:42" hidden="1" outlineLevel="2" x14ac:dyDescent="0.3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</row>
    <row r="86" spans="2:42" hidden="1" outlineLevel="2" x14ac:dyDescent="0.35">
      <c r="B86" s="109" t="s">
        <v>323</v>
      </c>
    </row>
    <row r="87" spans="2:42" hidden="1" outlineLevel="2" x14ac:dyDescent="0.35">
      <c r="B87" s="10" t="s">
        <v>195</v>
      </c>
      <c r="C87" s="151" t="str">
        <f t="shared" ref="C87:X87" si="268">IFERROR((C40)/C$53*1000,"na")</f>
        <v>na</v>
      </c>
      <c r="D87" s="151" t="str">
        <f t="shared" si="268"/>
        <v>na</v>
      </c>
      <c r="E87" s="151" t="str">
        <f t="shared" si="268"/>
        <v>na</v>
      </c>
      <c r="F87" s="151" t="str">
        <f t="shared" si="268"/>
        <v>na</v>
      </c>
      <c r="G87" s="151" t="str">
        <f t="shared" si="268"/>
        <v>na</v>
      </c>
      <c r="H87" s="151" t="str">
        <f t="shared" si="268"/>
        <v>na</v>
      </c>
      <c r="I87" s="151" t="str">
        <f t="shared" si="268"/>
        <v>na</v>
      </c>
      <c r="J87" s="151" t="str">
        <f t="shared" si="268"/>
        <v>na</v>
      </c>
      <c r="K87" s="151" t="str">
        <f t="shared" si="268"/>
        <v>na</v>
      </c>
      <c r="L87" s="151" t="str">
        <f t="shared" si="268"/>
        <v>na</v>
      </c>
      <c r="M87" s="151">
        <f t="shared" si="268"/>
        <v>33.32</v>
      </c>
      <c r="N87" s="151">
        <f t="shared" si="268"/>
        <v>30.028169014084508</v>
      </c>
      <c r="O87" s="151">
        <f t="shared" si="268"/>
        <v>30.738562091503269</v>
      </c>
      <c r="P87" s="151">
        <f t="shared" si="268"/>
        <v>31.392638036809814</v>
      </c>
      <c r="Q87" s="151">
        <f t="shared" si="268"/>
        <v>31.705202312138727</v>
      </c>
      <c r="R87" s="151">
        <f t="shared" si="268"/>
        <v>31.972222222222221</v>
      </c>
      <c r="S87" s="151">
        <f t="shared" si="268"/>
        <v>32.738412360149177</v>
      </c>
      <c r="T87" s="151">
        <f t="shared" si="268"/>
        <v>32.022244691607689</v>
      </c>
      <c r="U87" s="151">
        <f t="shared" si="268"/>
        <v>35.915145535273808</v>
      </c>
      <c r="V87" s="151">
        <f t="shared" si="268"/>
        <v>34.89125181246979</v>
      </c>
      <c r="W87" s="151">
        <f t="shared" si="268"/>
        <v>35.367286973555338</v>
      </c>
      <c r="X87" s="151">
        <f t="shared" si="268"/>
        <v>35.219103889709501</v>
      </c>
      <c r="Y87" s="151">
        <f>IFERROR((Y40)/Y$53*1000,"na")</f>
        <v>36.780341023069205</v>
      </c>
      <c r="Z87" s="154">
        <f ca="1">+Z$81*Z93</f>
        <v>37.759826117978932</v>
      </c>
      <c r="AA87" s="154">
        <f t="shared" ref="AA87:AJ87" ca="1" si="269">+AA$81*AA93</f>
        <v>37.971387394832583</v>
      </c>
      <c r="AB87" s="154">
        <f t="shared" ca="1" si="269"/>
        <v>38.350619565371431</v>
      </c>
      <c r="AC87" s="154">
        <f t="shared" ca="1" si="269"/>
        <v>38.670203700962958</v>
      </c>
      <c r="AD87" s="154">
        <f t="shared" ca="1" si="269"/>
        <v>38.99250426245996</v>
      </c>
      <c r="AE87" s="154">
        <f t="shared" ca="1" si="269"/>
        <v>39.317544818505567</v>
      </c>
      <c r="AF87" s="154">
        <f t="shared" ca="1" si="269"/>
        <v>39.645349146462301</v>
      </c>
      <c r="AG87" s="154">
        <f t="shared" ca="1" si="269"/>
        <v>39.975941234296883</v>
      </c>
      <c r="AH87" s="154">
        <f t="shared" ca="1" si="269"/>
        <v>40.309345282482589</v>
      </c>
      <c r="AI87" s="154">
        <f t="shared" si="269"/>
        <v>40.645585705918968</v>
      </c>
      <c r="AJ87" s="154">
        <f t="shared" si="269"/>
        <v>40.984687135869287</v>
      </c>
    </row>
    <row r="88" spans="2:42" hidden="1" outlineLevel="2" x14ac:dyDescent="0.35">
      <c r="B88" s="10" t="s">
        <v>196</v>
      </c>
      <c r="C88" s="151" t="str">
        <f t="shared" ref="C88:X88" si="270">IFERROR((C41)/C$53*1000,"na")</f>
        <v>na</v>
      </c>
      <c r="D88" s="151" t="str">
        <f t="shared" si="270"/>
        <v>na</v>
      </c>
      <c r="E88" s="151" t="str">
        <f t="shared" si="270"/>
        <v>na</v>
      </c>
      <c r="F88" s="151" t="str">
        <f t="shared" si="270"/>
        <v>na</v>
      </c>
      <c r="G88" s="151" t="str">
        <f t="shared" si="270"/>
        <v>na</v>
      </c>
      <c r="H88" s="151" t="str">
        <f t="shared" si="270"/>
        <v>na</v>
      </c>
      <c r="I88" s="151" t="str">
        <f t="shared" si="270"/>
        <v>na</v>
      </c>
      <c r="J88" s="151" t="str">
        <f t="shared" si="270"/>
        <v>na</v>
      </c>
      <c r="K88" s="151" t="str">
        <f t="shared" si="270"/>
        <v>na</v>
      </c>
      <c r="L88" s="151" t="str">
        <f t="shared" si="270"/>
        <v>na</v>
      </c>
      <c r="M88" s="151">
        <f t="shared" si="270"/>
        <v>3.72</v>
      </c>
      <c r="N88" s="151">
        <f t="shared" si="270"/>
        <v>3.830985915492958</v>
      </c>
      <c r="O88" s="151">
        <f t="shared" si="270"/>
        <v>4.1503267973856213</v>
      </c>
      <c r="P88" s="151">
        <f t="shared" si="270"/>
        <v>4.3312883435582821</v>
      </c>
      <c r="Q88" s="151">
        <f t="shared" si="270"/>
        <v>3.9421965317919074</v>
      </c>
      <c r="R88" s="151">
        <f t="shared" si="270"/>
        <v>3.9388888888888887</v>
      </c>
      <c r="S88" s="151">
        <f t="shared" si="270"/>
        <v>4.0010655301012257</v>
      </c>
      <c r="T88" s="151">
        <f t="shared" si="270"/>
        <v>3.8422649140546006</v>
      </c>
      <c r="U88" s="151">
        <f t="shared" si="270"/>
        <v>4.1243216576221018</v>
      </c>
      <c r="V88" s="151">
        <f t="shared" si="270"/>
        <v>4.1420976317061378</v>
      </c>
      <c r="W88" s="151">
        <f t="shared" si="270"/>
        <v>4.6914789422135161</v>
      </c>
      <c r="X88" s="151">
        <f t="shared" si="270"/>
        <v>4.5593303791235842</v>
      </c>
      <c r="Y88" s="151">
        <f>IFERROR((Y41)/Y$53*1000,"na")</f>
        <v>5.2056168505516549</v>
      </c>
      <c r="Z88" s="154">
        <f ca="1">+Z$81*Z94</f>
        <v>5.1763109396940816</v>
      </c>
      <c r="AA88" s="154">
        <f t="shared" ref="AA88:AJ88" ca="1" si="271">+AA$81*AA94</f>
        <v>5.2279446413175297</v>
      </c>
      <c r="AB88" s="154">
        <f t="shared" ca="1" si="271"/>
        <v>5.2801577662467913</v>
      </c>
      <c r="AC88" s="154">
        <f t="shared" ca="1" si="271"/>
        <v>5.3241584805673643</v>
      </c>
      <c r="AD88" s="154">
        <f t="shared" ca="1" si="271"/>
        <v>5.3685331955560818</v>
      </c>
      <c r="AE88" s="154">
        <f t="shared" ca="1" si="271"/>
        <v>5.4132851561710567</v>
      </c>
      <c r="AF88" s="154">
        <f t="shared" ca="1" si="271"/>
        <v>5.4584176361071295</v>
      </c>
      <c r="AG88" s="154">
        <f t="shared" ca="1" si="271"/>
        <v>5.5039339380553685</v>
      </c>
      <c r="AH88" s="154">
        <f t="shared" ca="1" si="271"/>
        <v>5.5498373939649941</v>
      </c>
      <c r="AI88" s="154">
        <f t="shared" si="271"/>
        <v>5.5961313653076843</v>
      </c>
      <c r="AJ88" s="154">
        <f t="shared" si="271"/>
        <v>5.6428192433443227</v>
      </c>
    </row>
    <row r="89" spans="2:42" hidden="1" outlineLevel="2" x14ac:dyDescent="0.35">
      <c r="B89" s="10" t="s">
        <v>171</v>
      </c>
      <c r="C89" s="151">
        <f t="shared" ref="C89:X89" si="272">IFERROR((C42)/C$53*1000,"na")</f>
        <v>3.0080059638145995</v>
      </c>
      <c r="D89" s="151">
        <f t="shared" si="272"/>
        <v>2.4467209302325585</v>
      </c>
      <c r="E89" s="151">
        <f t="shared" si="272"/>
        <v>1.5616526011490934</v>
      </c>
      <c r="F89" s="151">
        <f t="shared" si="272"/>
        <v>1.6175534773998586</v>
      </c>
      <c r="G89" s="151">
        <f t="shared" si="272"/>
        <v>1.6940920795693513</v>
      </c>
      <c r="H89" s="151">
        <f t="shared" si="272"/>
        <v>1.8639881598828552</v>
      </c>
      <c r="I89" s="151">
        <f t="shared" si="272"/>
        <v>1.6824757281553397</v>
      </c>
      <c r="J89" s="151">
        <f t="shared" si="272"/>
        <v>1.8081308411214954</v>
      </c>
      <c r="K89" s="151">
        <f t="shared" si="272"/>
        <v>1.971972727272727</v>
      </c>
      <c r="L89" s="151">
        <f t="shared" si="272"/>
        <v>1.9405593220338981</v>
      </c>
      <c r="M89" s="151">
        <f t="shared" si="272"/>
        <v>1.8159999999999998</v>
      </c>
      <c r="N89" s="151">
        <f t="shared" si="272"/>
        <v>1.8309859154929577</v>
      </c>
      <c r="O89" s="151">
        <f t="shared" si="272"/>
        <v>2.0261437908496731</v>
      </c>
      <c r="P89" s="151">
        <f t="shared" si="272"/>
        <v>2.1840490797546015</v>
      </c>
      <c r="Q89" s="151">
        <f t="shared" si="272"/>
        <v>2.3294797687861268</v>
      </c>
      <c r="R89" s="151">
        <f t="shared" si="272"/>
        <v>2.4333333333333336</v>
      </c>
      <c r="S89" s="151">
        <f t="shared" si="272"/>
        <v>2.5732551944592434</v>
      </c>
      <c r="T89" s="151">
        <f t="shared" si="272"/>
        <v>2.6339737108190091</v>
      </c>
      <c r="U89" s="151">
        <f t="shared" si="272"/>
        <v>2.7577701036013815</v>
      </c>
      <c r="V89" s="151">
        <f t="shared" si="272"/>
        <v>2.8177863702271626</v>
      </c>
      <c r="W89" s="151">
        <f t="shared" si="272"/>
        <v>2.9138099902056807</v>
      </c>
      <c r="X89" s="151">
        <f t="shared" si="272"/>
        <v>3.1659281142294438</v>
      </c>
      <c r="Y89" s="151">
        <f>IFERROR((Y42)/Y$53*1000,"na")</f>
        <v>3.4653961885656974</v>
      </c>
      <c r="Z89" s="151">
        <f t="shared" ref="Z89:AJ89" ca="1" si="273">IFERROR((Z42)/Z$53*1000,"na")</f>
        <v>3.2795472786592845</v>
      </c>
      <c r="AA89" s="151">
        <f t="shared" ca="1" si="273"/>
        <v>3.3359319186442562</v>
      </c>
      <c r="AB89" s="151">
        <f t="shared" ca="1" si="273"/>
        <v>3.3735216839029949</v>
      </c>
      <c r="AC89" s="151">
        <f t="shared" ca="1" si="273"/>
        <v>3.3989135787396636</v>
      </c>
      <c r="AD89" s="151">
        <f t="shared" ca="1" si="273"/>
        <v>3.4357878024476802</v>
      </c>
      <c r="AE89" s="151">
        <f t="shared" ca="1" si="273"/>
        <v>3.4602284198179096</v>
      </c>
      <c r="AF89" s="151">
        <f t="shared" ca="1" si="273"/>
        <v>3.4733418622565373</v>
      </c>
      <c r="AG89" s="151">
        <f t="shared" ca="1" si="273"/>
        <v>3.4783477264065845</v>
      </c>
      <c r="AH89" s="151">
        <f t="shared" ca="1" si="273"/>
        <v>3.477295531734061</v>
      </c>
      <c r="AI89" s="151">
        <f t="shared" ca="1" si="273"/>
        <v>3.4731348355708835</v>
      </c>
      <c r="AJ89" s="151">
        <f t="shared" ca="1" si="273"/>
        <v>3.4896733625377805</v>
      </c>
    </row>
    <row r="90" spans="2:42" hidden="1" outlineLevel="2" x14ac:dyDescent="0.35">
      <c r="B90" s="10" t="s">
        <v>197</v>
      </c>
      <c r="C90" s="151" t="str">
        <f t="shared" ref="C90:X90" si="274">IFERROR((C43)/C$53*1000,"na")</f>
        <v>na</v>
      </c>
      <c r="D90" s="151" t="str">
        <f t="shared" si="274"/>
        <v>na</v>
      </c>
      <c r="E90" s="151" t="str">
        <f t="shared" si="274"/>
        <v>na</v>
      </c>
      <c r="F90" s="151" t="str">
        <f t="shared" si="274"/>
        <v>na</v>
      </c>
      <c r="G90" s="151" t="str">
        <f t="shared" si="274"/>
        <v>na</v>
      </c>
      <c r="H90" s="151" t="str">
        <f t="shared" si="274"/>
        <v>na</v>
      </c>
      <c r="I90" s="151" t="str">
        <f t="shared" si="274"/>
        <v>na</v>
      </c>
      <c r="J90" s="151" t="str">
        <f t="shared" si="274"/>
        <v>na</v>
      </c>
      <c r="K90" s="151" t="str">
        <f t="shared" si="274"/>
        <v>na</v>
      </c>
      <c r="L90" s="151" t="str">
        <f t="shared" si="274"/>
        <v>na</v>
      </c>
      <c r="M90" s="151">
        <f t="shared" si="274"/>
        <v>-7.2000000000000008E-2</v>
      </c>
      <c r="N90" s="151">
        <f t="shared" si="274"/>
        <v>-6.3380281690140858E-2</v>
      </c>
      <c r="O90" s="151">
        <f t="shared" si="274"/>
        <v>-7.1895424836601315E-2</v>
      </c>
      <c r="P90" s="151">
        <f t="shared" si="274"/>
        <v>-7.3619631901840496E-2</v>
      </c>
      <c r="Q90" s="151">
        <f t="shared" si="274"/>
        <v>-8.0924855491329481E-2</v>
      </c>
      <c r="R90" s="151">
        <f t="shared" si="274"/>
        <v>-8.3333333333333329E-2</v>
      </c>
      <c r="S90" s="151">
        <f t="shared" si="274"/>
        <v>-9.5897709110282364E-2</v>
      </c>
      <c r="T90" s="151">
        <f t="shared" si="274"/>
        <v>-0.12639029322548029</v>
      </c>
      <c r="U90" s="151">
        <f t="shared" si="274"/>
        <v>-9.8667982239763197E-2</v>
      </c>
      <c r="V90" s="151">
        <f t="shared" si="274"/>
        <v>-0.10633156114064765</v>
      </c>
      <c r="W90" s="151">
        <f t="shared" si="274"/>
        <v>-0.16160626836434869</v>
      </c>
      <c r="X90" s="151">
        <f t="shared" si="274"/>
        <v>-0.14771048744460855</v>
      </c>
      <c r="Y90" s="151">
        <f>IFERROR((Y43)/Y$53*1000,"na")</f>
        <v>-0.1404212637913741</v>
      </c>
      <c r="Z90" s="151">
        <f t="shared" ref="Z90:AJ90" ca="1" si="275">IFERROR((Z43)/Z$53*1000,"na")</f>
        <v>-0.12579192037005546</v>
      </c>
      <c r="AA90" s="151">
        <f t="shared" ca="1" si="275"/>
        <v>-0.12560975648465128</v>
      </c>
      <c r="AB90" s="151">
        <f t="shared" ca="1" si="275"/>
        <v>-0.12483586700773755</v>
      </c>
      <c r="AC90" s="151">
        <f t="shared" ca="1" si="275"/>
        <v>-0.1234847719404038</v>
      </c>
      <c r="AD90" s="151">
        <f t="shared" ca="1" si="275"/>
        <v>-0.12277080849246368</v>
      </c>
      <c r="AE90" s="151">
        <f t="shared" ca="1" si="275"/>
        <v>-0.12268665884450813</v>
      </c>
      <c r="AF90" s="151">
        <f t="shared" ca="1" si="275"/>
        <v>-0.12323472569464385</v>
      </c>
      <c r="AG90" s="151">
        <f t="shared" ca="1" si="275"/>
        <v>-0.12442729156740713</v>
      </c>
      <c r="AH90" s="151">
        <f t="shared" ca="1" si="275"/>
        <v>-0.126286939504722</v>
      </c>
      <c r="AI90" s="151">
        <f t="shared" si="275"/>
        <v>-0.12884725443849437</v>
      </c>
      <c r="AJ90" s="151">
        <f t="shared" si="275"/>
        <v>-0.13014874185706507</v>
      </c>
    </row>
    <row r="91" spans="2:42" hidden="1" outlineLevel="2" x14ac:dyDescent="0.35">
      <c r="B91" s="10" t="s">
        <v>283</v>
      </c>
      <c r="C91" s="151" t="str">
        <f t="shared" ref="C91:X91" si="276">IFERROR((C44)/C$53*1000,"na")</f>
        <v>na</v>
      </c>
      <c r="D91" s="151" t="str">
        <f t="shared" si="276"/>
        <v>na</v>
      </c>
      <c r="E91" s="151" t="str">
        <f t="shared" si="276"/>
        <v>na</v>
      </c>
      <c r="F91" s="151" t="str">
        <f t="shared" si="276"/>
        <v>na</v>
      </c>
      <c r="G91" s="151" t="str">
        <f t="shared" si="276"/>
        <v>na</v>
      </c>
      <c r="H91" s="151" t="str">
        <f t="shared" si="276"/>
        <v>na</v>
      </c>
      <c r="I91" s="151" t="str">
        <f t="shared" si="276"/>
        <v>na</v>
      </c>
      <c r="J91" s="151" t="str">
        <f t="shared" si="276"/>
        <v>na</v>
      </c>
      <c r="K91" s="151" t="str">
        <f t="shared" si="276"/>
        <v>na</v>
      </c>
      <c r="L91" s="151" t="str">
        <f t="shared" si="276"/>
        <v>na</v>
      </c>
      <c r="M91" s="151">
        <f t="shared" si="276"/>
        <v>0</v>
      </c>
      <c r="N91" s="151">
        <f t="shared" si="276"/>
        <v>0</v>
      </c>
      <c r="O91" s="151">
        <f t="shared" si="276"/>
        <v>0.56209150326797386</v>
      </c>
      <c r="P91" s="151">
        <f t="shared" si="276"/>
        <v>2.4355828220858897</v>
      </c>
      <c r="Q91" s="151">
        <f t="shared" si="276"/>
        <v>9.8265895953757232E-2</v>
      </c>
      <c r="R91" s="151">
        <f t="shared" si="276"/>
        <v>2.75</v>
      </c>
      <c r="S91" s="151">
        <f t="shared" si="276"/>
        <v>0</v>
      </c>
      <c r="T91" s="151">
        <f t="shared" si="276"/>
        <v>-2.6643073811931242</v>
      </c>
      <c r="U91" s="151">
        <f t="shared" si="276"/>
        <v>-0.13813517513566848</v>
      </c>
      <c r="V91" s="151">
        <f t="shared" si="276"/>
        <v>0</v>
      </c>
      <c r="W91" s="151">
        <f t="shared" si="276"/>
        <v>0</v>
      </c>
      <c r="X91" s="151">
        <f t="shared" si="276"/>
        <v>0</v>
      </c>
      <c r="Y91" s="151">
        <f>IFERROR((Y44)/Y$53*1000,"na")</f>
        <v>0</v>
      </c>
      <c r="Z91" s="151">
        <f t="shared" ref="Z91:AJ91" ca="1" si="277">IFERROR((Z44)/Z$53*1000,"na")</f>
        <v>0.25158384074011092</v>
      </c>
      <c r="AA91" s="151">
        <f t="shared" ca="1" si="277"/>
        <v>0.25121951296930256</v>
      </c>
      <c r="AB91" s="151">
        <f t="shared" ca="1" si="277"/>
        <v>0.2496717340154751</v>
      </c>
      <c r="AC91" s="151">
        <f t="shared" ca="1" si="277"/>
        <v>0.24696954388080761</v>
      </c>
      <c r="AD91" s="151">
        <f t="shared" ca="1" si="277"/>
        <v>0.24554161698492735</v>
      </c>
      <c r="AE91" s="151">
        <f t="shared" ca="1" si="277"/>
        <v>0.24537331768901627</v>
      </c>
      <c r="AF91" s="151">
        <f t="shared" ca="1" si="277"/>
        <v>0.24646945138928769</v>
      </c>
      <c r="AG91" s="151">
        <f t="shared" ca="1" si="277"/>
        <v>0.24885458313481426</v>
      </c>
      <c r="AH91" s="151">
        <f t="shared" ca="1" si="277"/>
        <v>0.252573879009444</v>
      </c>
      <c r="AI91" s="151">
        <f t="shared" si="277"/>
        <v>0.25769450887698875</v>
      </c>
      <c r="AJ91" s="151">
        <f t="shared" si="277"/>
        <v>0.26029748371413014</v>
      </c>
    </row>
    <row r="92" spans="2:42" hidden="1" outlineLevel="2" x14ac:dyDescent="0.35">
      <c r="B92" s="24" t="s">
        <v>352</v>
      </c>
      <c r="C92" s="150">
        <f t="shared" ref="C92:X92" si="278">(C45-SUM(C44))/C53*1000</f>
        <v>33.642877687128134</v>
      </c>
      <c r="D92" s="150">
        <f t="shared" si="278"/>
        <v>30.716279069767442</v>
      </c>
      <c r="E92" s="150">
        <f t="shared" si="278"/>
        <v>36.196820300105259</v>
      </c>
      <c r="F92" s="150">
        <f t="shared" si="278"/>
        <v>35.407980284279731</v>
      </c>
      <c r="G92" s="150">
        <f t="shared" si="278"/>
        <v>35.610750499685466</v>
      </c>
      <c r="H92" s="150">
        <f t="shared" si="278"/>
        <v>38.500155664792572</v>
      </c>
      <c r="I92" s="150">
        <f t="shared" si="278"/>
        <v>38.543689320388346</v>
      </c>
      <c r="J92" s="150">
        <f t="shared" si="278"/>
        <v>38.691588785046726</v>
      </c>
      <c r="K92" s="150">
        <f t="shared" si="278"/>
        <v>40.690909090909088</v>
      </c>
      <c r="L92" s="150">
        <f t="shared" si="278"/>
        <v>40.66101694915254</v>
      </c>
      <c r="M92" s="150">
        <f t="shared" si="278"/>
        <v>38.783999999999999</v>
      </c>
      <c r="N92" s="150">
        <f t="shared" si="278"/>
        <v>35.62676056338028</v>
      </c>
      <c r="O92" s="150">
        <f t="shared" si="278"/>
        <v>36.843137254901961</v>
      </c>
      <c r="P92" s="150">
        <f t="shared" si="278"/>
        <v>37.834355828220858</v>
      </c>
      <c r="Q92" s="150">
        <f t="shared" si="278"/>
        <v>37.895953757225428</v>
      </c>
      <c r="R92" s="150">
        <f>(R45-SUM(R44))/R53*1000</f>
        <v>38.261111111111113</v>
      </c>
      <c r="S92" s="150">
        <f t="shared" si="278"/>
        <v>39.216835375599359</v>
      </c>
      <c r="T92" s="150">
        <f t="shared" si="278"/>
        <v>38.372093023255815</v>
      </c>
      <c r="U92" s="150">
        <f t="shared" si="278"/>
        <v>42.698569314257519</v>
      </c>
      <c r="V92" s="150">
        <f t="shared" si="278"/>
        <v>41.744804253262444</v>
      </c>
      <c r="W92" s="150">
        <f t="shared" si="278"/>
        <v>42.810969637610185</v>
      </c>
      <c r="X92" s="150">
        <f t="shared" si="278"/>
        <v>42.796651895617927</v>
      </c>
      <c r="Y92" s="150">
        <f>SUM(Y87:Y91)</f>
        <v>45.310932798395186</v>
      </c>
      <c r="Z92" s="150">
        <f t="shared" ref="Z92:AJ92" ca="1" si="279">SUM(Z87:Z91)</f>
        <v>46.341476256702357</v>
      </c>
      <c r="AA92" s="150">
        <f t="shared" ca="1" si="279"/>
        <v>46.660873711279017</v>
      </c>
      <c r="AB92" s="150">
        <f t="shared" ca="1" si="279"/>
        <v>47.129134882528945</v>
      </c>
      <c r="AC92" s="150">
        <f t="shared" ca="1" si="279"/>
        <v>47.516760532210391</v>
      </c>
      <c r="AD92" s="150">
        <f t="shared" ca="1" si="279"/>
        <v>47.919596068956189</v>
      </c>
      <c r="AE92" s="150">
        <f t="shared" ca="1" si="279"/>
        <v>48.313745053339041</v>
      </c>
      <c r="AF92" s="150">
        <f t="shared" ca="1" si="279"/>
        <v>48.700343370520613</v>
      </c>
      <c r="AG92" s="150">
        <f t="shared" ca="1" si="279"/>
        <v>49.082650190326241</v>
      </c>
      <c r="AH92" s="150">
        <f t="shared" ca="1" si="279"/>
        <v>49.462765147686369</v>
      </c>
      <c r="AI92" s="150">
        <f t="shared" ca="1" si="279"/>
        <v>49.843699161236025</v>
      </c>
      <c r="AJ92" s="150">
        <f t="shared" ca="1" si="279"/>
        <v>50.247328483608456</v>
      </c>
      <c r="AL92" s="7">
        <f ca="1">(AI92/Y92)^(1/10)-1</f>
        <v>9.579971643748797E-3</v>
      </c>
      <c r="AM92" s="7">
        <f>(Y92/O92)^(1/10)-1</f>
        <v>2.0903375803475344E-2</v>
      </c>
      <c r="AN92" s="7">
        <f>(V92/L92)^(1/10)-1</f>
        <v>2.6339804064909877E-3</v>
      </c>
      <c r="AO92" s="7">
        <f>(Y92/C92)^(1/22)-1</f>
        <v>1.3625951712449735E-2</v>
      </c>
      <c r="AP92" s="7">
        <f ca="1">(AI92/V92)^(1/13)-1</f>
        <v>1.3733222896824104E-2</v>
      </c>
    </row>
    <row r="93" spans="2:42" hidden="1" outlineLevel="2" x14ac:dyDescent="0.35">
      <c r="B93" t="s">
        <v>325</v>
      </c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98">
        <f t="shared" ref="M93:X93" si="280">+M87/M$81</f>
        <v>0.70617158358765686</v>
      </c>
      <c r="N93" s="98">
        <f t="shared" si="280"/>
        <v>0.67736298649722015</v>
      </c>
      <c r="O93" s="98">
        <f t="shared" si="280"/>
        <v>0.66286116983791399</v>
      </c>
      <c r="P93" s="98">
        <f t="shared" si="280"/>
        <v>0.65906749098402884</v>
      </c>
      <c r="Q93" s="98">
        <f t="shared" si="280"/>
        <v>0.66800633296796974</v>
      </c>
      <c r="R93" s="98">
        <f t="shared" si="280"/>
        <v>0.66593381161768117</v>
      </c>
      <c r="S93" s="98">
        <f t="shared" si="280"/>
        <v>0.67246662289341219</v>
      </c>
      <c r="T93" s="98">
        <f t="shared" si="280"/>
        <v>0.67670940170940186</v>
      </c>
      <c r="U93" s="98">
        <f t="shared" si="280"/>
        <v>0.70433436532507743</v>
      </c>
      <c r="V93" s="98">
        <f t="shared" si="280"/>
        <v>0.6834293517333202</v>
      </c>
      <c r="W93" s="98">
        <f t="shared" si="280"/>
        <v>0.67749005974239063</v>
      </c>
      <c r="X93" s="98">
        <f t="shared" si="280"/>
        <v>0.67057512058493118</v>
      </c>
      <c r="Y93" s="98">
        <f>+Y87/Y$81</f>
        <v>0.69189925969420774</v>
      </c>
      <c r="Z93" s="153">
        <v>0.69299999999999995</v>
      </c>
      <c r="AA93" s="153">
        <v>0.69</v>
      </c>
      <c r="AB93" s="153">
        <v>0.69</v>
      </c>
      <c r="AC93" s="153">
        <v>0.69</v>
      </c>
      <c r="AD93" s="153">
        <v>0.69</v>
      </c>
      <c r="AE93" s="153">
        <v>0.69</v>
      </c>
      <c r="AF93" s="153">
        <v>0.69</v>
      </c>
      <c r="AG93" s="153">
        <v>0.69</v>
      </c>
      <c r="AH93" s="153">
        <v>0.69</v>
      </c>
      <c r="AI93" s="153">
        <v>0.69</v>
      </c>
      <c r="AJ93" s="153">
        <v>0.69</v>
      </c>
    </row>
    <row r="94" spans="2:42" hidden="1" outlineLevel="2" x14ac:dyDescent="0.35">
      <c r="B94" t="s">
        <v>326</v>
      </c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98">
        <f t="shared" ref="M94:X94" si="281">+M88/M$81</f>
        <v>7.8840284842319433E-2</v>
      </c>
      <c r="N94" s="98">
        <f t="shared" si="281"/>
        <v>8.6417791898332028E-2</v>
      </c>
      <c r="O94" s="98">
        <f t="shared" si="281"/>
        <v>8.9499647639182528E-2</v>
      </c>
      <c r="P94" s="98">
        <f t="shared" si="281"/>
        <v>9.093250901597115E-2</v>
      </c>
      <c r="Q94" s="98">
        <f t="shared" si="281"/>
        <v>8.3059310680794057E-2</v>
      </c>
      <c r="R94" s="98">
        <f t="shared" si="281"/>
        <v>8.2041194168016668E-2</v>
      </c>
      <c r="S94" s="98">
        <f t="shared" si="281"/>
        <v>8.2184285401619622E-2</v>
      </c>
      <c r="T94" s="98">
        <f t="shared" si="281"/>
        <v>8.11965811965812E-2</v>
      </c>
      <c r="U94" s="98">
        <f t="shared" si="281"/>
        <v>8.0882352941176461E-2</v>
      </c>
      <c r="V94" s="98">
        <f t="shared" si="281"/>
        <v>8.1132976095782711E-2</v>
      </c>
      <c r="W94" s="98">
        <f t="shared" si="281"/>
        <v>8.9869215900472199E-2</v>
      </c>
      <c r="X94" s="98">
        <f t="shared" si="281"/>
        <v>8.6810088307234204E-2</v>
      </c>
      <c r="Y94" s="98">
        <f>+Y88/Y$81</f>
        <v>9.7926292822823516E-2</v>
      </c>
      <c r="Z94" s="153">
        <v>9.5000000000000001E-2</v>
      </c>
      <c r="AA94" s="153">
        <v>9.5000000000000001E-2</v>
      </c>
      <c r="AB94" s="153">
        <v>9.5000000000000001E-2</v>
      </c>
      <c r="AC94" s="153">
        <v>9.5000000000000001E-2</v>
      </c>
      <c r="AD94" s="153">
        <v>9.5000000000000001E-2</v>
      </c>
      <c r="AE94" s="153">
        <v>9.5000000000000001E-2</v>
      </c>
      <c r="AF94" s="153">
        <v>9.5000000000000001E-2</v>
      </c>
      <c r="AG94" s="153">
        <v>9.5000000000000001E-2</v>
      </c>
      <c r="AH94" s="153">
        <v>9.5000000000000001E-2</v>
      </c>
      <c r="AI94" s="153">
        <v>9.5000000000000001E-2</v>
      </c>
      <c r="AJ94" s="153">
        <v>9.5000000000000001E-2</v>
      </c>
    </row>
    <row r="95" spans="2:42" hidden="1" outlineLevel="2" x14ac:dyDescent="0.3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2:42" hidden="1" outlineLevel="2" x14ac:dyDescent="0.35">
      <c r="B96" s="109" t="s">
        <v>303</v>
      </c>
      <c r="V96" s="163"/>
      <c r="W96" s="163"/>
      <c r="X96" s="163"/>
      <c r="Y96" s="163"/>
    </row>
    <row r="97" spans="2:42" hidden="1" outlineLevel="2" x14ac:dyDescent="0.35">
      <c r="B97" t="s">
        <v>297</v>
      </c>
      <c r="C97" s="23">
        <f t="shared" ref="C97:AJ97" si="282">+C77-C$92</f>
        <v>-5.4989002139836174</v>
      </c>
      <c r="D97" s="23">
        <f t="shared" si="282"/>
        <v>-3.7357636706473905</v>
      </c>
      <c r="E97" s="23">
        <f t="shared" si="282"/>
        <v>-5.3224920403820803</v>
      </c>
      <c r="F97" s="23">
        <f t="shared" si="282"/>
        <v>-5.6508744062397902</v>
      </c>
      <c r="G97" s="23">
        <f t="shared" si="282"/>
        <v>-3.0090190643298556</v>
      </c>
      <c r="H97" s="23">
        <f t="shared" si="282"/>
        <v>-3.6936865110560078</v>
      </c>
      <c r="I97" s="23">
        <f t="shared" si="282"/>
        <v>-3.8981827234254283</v>
      </c>
      <c r="J97" s="23">
        <f t="shared" si="282"/>
        <v>-3.3329439252336357</v>
      </c>
      <c r="K97" s="23">
        <f t="shared" ca="1" si="282"/>
        <v>-4.3527960997992565</v>
      </c>
      <c r="L97" s="23">
        <f t="shared" ca="1" si="282"/>
        <v>-4.8507621788721949</v>
      </c>
      <c r="M97" s="23">
        <f t="shared" ca="1" si="282"/>
        <v>-4.1725391849529814</v>
      </c>
      <c r="N97" s="23">
        <f t="shared" ca="1" si="282"/>
        <v>-3.0799607773221638</v>
      </c>
      <c r="O97" s="23">
        <f t="shared" ca="1" si="282"/>
        <v>-3.1974392280571635</v>
      </c>
      <c r="P97" s="23">
        <f t="shared" ca="1" si="282"/>
        <v>-3.2481341096479355</v>
      </c>
      <c r="Q97" s="23">
        <f t="shared" ca="1" si="282"/>
        <v>-2.7951229485344768</v>
      </c>
      <c r="R97" s="23">
        <f t="shared" ca="1" si="282"/>
        <v>-2.884502923976612</v>
      </c>
      <c r="S97" s="23">
        <f t="shared" ca="1" si="282"/>
        <v>-3.1545610607944141</v>
      </c>
      <c r="T97" s="23">
        <f t="shared" ca="1" si="282"/>
        <v>-2.9593900548656862</v>
      </c>
      <c r="U97" s="23">
        <f t="shared" ca="1" si="282"/>
        <v>-2.4642213595892102</v>
      </c>
      <c r="V97" s="23">
        <f t="shared" si="282"/>
        <v>-1.7115126980525162</v>
      </c>
      <c r="W97" s="23">
        <f t="shared" si="282"/>
        <v>-2.6002398946449006</v>
      </c>
      <c r="X97" s="23">
        <f t="shared" si="282"/>
        <v>-2.1806102740850193</v>
      </c>
      <c r="Y97" s="23">
        <f>+Y77-Y$92</f>
        <v>-4.9104571715145511</v>
      </c>
      <c r="Z97" s="23">
        <f t="shared" ca="1" si="282"/>
        <v>-4.9309887391497114</v>
      </c>
      <c r="AA97" s="23">
        <f t="shared" ca="1" si="282"/>
        <v>-4.9398075373447199</v>
      </c>
      <c r="AB97" s="23">
        <f t="shared" ca="1" si="282"/>
        <v>-5.0951607122901379</v>
      </c>
      <c r="AC97" s="23">
        <f t="shared" ca="1" si="282"/>
        <v>-5.1675315556947936</v>
      </c>
      <c r="AD97" s="23">
        <f t="shared" ca="1" si="282"/>
        <v>-5.2527478751167251</v>
      </c>
      <c r="AE97" s="23">
        <f t="shared" ca="1" si="282"/>
        <v>-5.3268954980457792</v>
      </c>
      <c r="AF97" s="23">
        <f t="shared" ca="1" si="282"/>
        <v>-5.3910924435626484</v>
      </c>
      <c r="AG97" s="23">
        <f t="shared" ca="1" si="282"/>
        <v>-5.4485798814160873</v>
      </c>
      <c r="AH97" s="23">
        <f t="shared" ca="1" si="282"/>
        <v>-5.5014393114593858</v>
      </c>
      <c r="AI97" s="23">
        <f t="shared" ca="1" si="282"/>
        <v>-5.5526633812373376</v>
      </c>
      <c r="AJ97" s="23">
        <f t="shared" ca="1" si="282"/>
        <v>-5.6241099352597743</v>
      </c>
      <c r="AL97" s="7">
        <f ca="1">(AI97/Y97)^(1/10)-1</f>
        <v>1.2366910905980744E-2</v>
      </c>
      <c r="AM97" s="7">
        <f ca="1">(Y97/O97)^(1/10)-1</f>
        <v>4.3835259875478538E-2</v>
      </c>
      <c r="AN97" s="7">
        <f ca="1">(V97/L97)^(1/10)-1</f>
        <v>-9.8933146106949144E-2</v>
      </c>
      <c r="AO97" s="7">
        <f>(Y97/C97)^(1/22)-1</f>
        <v>-5.131383032173753E-3</v>
      </c>
      <c r="AP97" s="7">
        <f t="shared" ref="AP97:AP101" ca="1" si="283">(AI97/V97)^(1/13)-1</f>
        <v>9.4755200567820275E-2</v>
      </c>
    </row>
    <row r="98" spans="2:42" hidden="1" outlineLevel="2" x14ac:dyDescent="0.35">
      <c r="B98" t="s">
        <v>298</v>
      </c>
      <c r="C98" s="23">
        <f t="shared" ref="C98:AJ98" si="284">+C78-C$92</f>
        <v>6.408167178500598</v>
      </c>
      <c r="D98" s="23">
        <f t="shared" si="284"/>
        <v>7.6790697674418631</v>
      </c>
      <c r="E98" s="23">
        <f t="shared" si="284"/>
        <v>8.6012246257675855</v>
      </c>
      <c r="F98" s="23">
        <f t="shared" si="284"/>
        <v>8.0373942976585866</v>
      </c>
      <c r="G98" s="23">
        <f t="shared" si="284"/>
        <v>-2.556217238838812</v>
      </c>
      <c r="H98" s="23">
        <f t="shared" si="284"/>
        <v>-2.0933890787003051</v>
      </c>
      <c r="I98" s="23">
        <f t="shared" si="284"/>
        <v>-2.3052858683926587</v>
      </c>
      <c r="J98" s="23">
        <f t="shared" si="284"/>
        <v>2.4032042723631477</v>
      </c>
      <c r="K98" s="23">
        <f t="shared" ca="1" si="284"/>
        <v>0.59648093841646244</v>
      </c>
      <c r="L98" s="23">
        <f t="shared" ca="1" si="284"/>
        <v>-0.23828514456623395</v>
      </c>
      <c r="M98" s="23">
        <f t="shared" ca="1" si="284"/>
        <v>-0.52670270270262876</v>
      </c>
      <c r="N98" s="23">
        <f t="shared" ca="1" si="284"/>
        <v>-0.16197183098585555</v>
      </c>
      <c r="O98" s="23">
        <f t="shared" ca="1" si="284"/>
        <v>-0.17647058823522599</v>
      </c>
      <c r="P98" s="23">
        <f t="shared" ca="1" si="284"/>
        <v>-0.55721525740190714</v>
      </c>
      <c r="Q98" s="23">
        <f t="shared" ca="1" si="284"/>
        <v>-1.0883567299751675</v>
      </c>
      <c r="R98" s="23">
        <f t="shared" ca="1" si="284"/>
        <v>-1.3294871794871383</v>
      </c>
      <c r="S98" s="23">
        <f t="shared" ca="1" si="284"/>
        <v>-7.3508984356080482</v>
      </c>
      <c r="T98" s="23">
        <f t="shared" ca="1" si="284"/>
        <v>-4.5699470964346247</v>
      </c>
      <c r="U98" s="23">
        <f t="shared" ca="1" si="284"/>
        <v>-7.7640413544357898</v>
      </c>
      <c r="V98" s="23">
        <f t="shared" si="284"/>
        <v>-8.0582304839454224</v>
      </c>
      <c r="W98" s="23">
        <f t="shared" si="284"/>
        <v>-6.9211297135161587</v>
      </c>
      <c r="X98" s="23">
        <f t="shared" si="284"/>
        <v>-7.7828229115378349</v>
      </c>
      <c r="Y98" s="23">
        <f>+Y78-Y$92</f>
        <v>-9.8719190906051466</v>
      </c>
      <c r="Z98" s="23">
        <f t="shared" ca="1" si="284"/>
        <v>-10.016487206217569</v>
      </c>
      <c r="AA98" s="23">
        <f t="shared" ca="1" si="284"/>
        <v>-10.063447242915593</v>
      </c>
      <c r="AB98" s="23">
        <f t="shared" ca="1" si="284"/>
        <v>-10.257227715652796</v>
      </c>
      <c r="AC98" s="23">
        <f t="shared" ca="1" si="284"/>
        <v>-10.368314061582666</v>
      </c>
      <c r="AD98" s="23">
        <f t="shared" ca="1" si="284"/>
        <v>-10.492536249798754</v>
      </c>
      <c r="AE98" s="23">
        <f t="shared" ca="1" si="284"/>
        <v>-10.60598228553792</v>
      </c>
      <c r="AF98" s="23">
        <f t="shared" ca="1" si="284"/>
        <v>-10.709772381960981</v>
      </c>
      <c r="AG98" s="23">
        <f t="shared" ca="1" si="284"/>
        <v>-10.807149919352412</v>
      </c>
      <c r="AH98" s="23">
        <f t="shared" ca="1" si="284"/>
        <v>-10.900198624680236</v>
      </c>
      <c r="AI98" s="23">
        <f t="shared" ca="1" si="284"/>
        <v>-10.991913389307342</v>
      </c>
      <c r="AJ98" s="23">
        <f t="shared" ca="1" si="284"/>
        <v>-11.104154318390307</v>
      </c>
      <c r="AL98" s="7">
        <f ca="1">(AI98/Y98)^(1/10)-1</f>
        <v>1.0804510140729917E-2</v>
      </c>
      <c r="AM98" s="7">
        <f ca="1">(Y98/O98)^(1/10)-1</f>
        <v>0.49545354088950067</v>
      </c>
      <c r="AN98" s="7">
        <f ca="1">(V98/L98)^(1/10)-1</f>
        <v>0.42204805185572236</v>
      </c>
      <c r="AO98" s="7" t="e">
        <f>(Y98/C98)^(1/22)-1</f>
        <v>#NUM!</v>
      </c>
      <c r="AP98" s="7">
        <f t="shared" ca="1" si="283"/>
        <v>2.4169448249537817E-2</v>
      </c>
    </row>
    <row r="99" spans="2:42" hidden="1" outlineLevel="2" x14ac:dyDescent="0.35">
      <c r="B99" t="s">
        <v>299</v>
      </c>
      <c r="C99" s="23">
        <f t="shared" ref="C99:AJ99" si="285">+C79-C$92</f>
        <v>55.359444236491271</v>
      </c>
      <c r="D99" s="23">
        <f t="shared" si="285"/>
        <v>54.606718346253245</v>
      </c>
      <c r="E99" s="23">
        <f t="shared" si="285"/>
        <v>65.843170919938444</v>
      </c>
      <c r="F99" s="23">
        <f t="shared" si="285"/>
        <v>60.62916352842602</v>
      </c>
      <c r="G99" s="23">
        <f t="shared" si="285"/>
        <v>57.173904267603405</v>
      </c>
      <c r="H99" s="23">
        <f t="shared" si="285"/>
        <v>87.523267133219107</v>
      </c>
      <c r="I99" s="23">
        <f t="shared" si="285"/>
        <v>86.896938013442877</v>
      </c>
      <c r="J99" s="23">
        <f t="shared" si="285"/>
        <v>90.38820992092019</v>
      </c>
      <c r="K99" s="23">
        <f t="shared" si="285"/>
        <v>91.844055944055924</v>
      </c>
      <c r="L99" s="23">
        <f t="shared" si="285"/>
        <v>102.50282485875705</v>
      </c>
      <c r="M99" s="23">
        <f t="shared" si="285"/>
        <v>107.05745454545456</v>
      </c>
      <c r="N99" s="23">
        <f t="shared" si="285"/>
        <v>101.39628681177976</v>
      </c>
      <c r="O99" s="23">
        <f t="shared" si="285"/>
        <v>120.82352941176472</v>
      </c>
      <c r="P99" s="23">
        <f t="shared" si="285"/>
        <v>124.11411042944789</v>
      </c>
      <c r="Q99" s="23">
        <f t="shared" si="285"/>
        <v>118.7300578034682</v>
      </c>
      <c r="R99" s="23">
        <f t="shared" si="285"/>
        <v>110.13686868686864</v>
      </c>
      <c r="S99" s="23">
        <f t="shared" si="285"/>
        <v>106.83537559936063</v>
      </c>
      <c r="T99" s="23">
        <f t="shared" si="285"/>
        <v>112.67254886186936</v>
      </c>
      <c r="U99" s="23">
        <f t="shared" si="285"/>
        <v>108.74239225632817</v>
      </c>
      <c r="V99" s="23">
        <f t="shared" si="285"/>
        <v>118.64226800814693</v>
      </c>
      <c r="W99" s="23">
        <f t="shared" si="285"/>
        <v>124.23992164544572</v>
      </c>
      <c r="X99" s="23">
        <f t="shared" si="285"/>
        <v>125.26972722796656</v>
      </c>
      <c r="Y99" s="23">
        <f>+Y79-Y$92</f>
        <v>130.11218505516555</v>
      </c>
      <c r="Z99" s="23">
        <f t="shared" ca="1" si="285"/>
        <v>133.46721954319739</v>
      </c>
      <c r="AA99" s="23">
        <f t="shared" ca="1" si="285"/>
        <v>135.84495252561922</v>
      </c>
      <c r="AB99" s="23">
        <f t="shared" ca="1" si="285"/>
        <v>138.11427874792275</v>
      </c>
      <c r="AC99" s="23">
        <f t="shared" ca="1" si="285"/>
        <v>139.57908723454582</v>
      </c>
      <c r="AD99" s="23">
        <f t="shared" ca="1" si="285"/>
        <v>141.04721017546757</v>
      </c>
      <c r="AE99" s="23">
        <f t="shared" ca="1" si="285"/>
        <v>142.54272925352896</v>
      </c>
      <c r="AF99" s="23">
        <f t="shared" ca="1" si="285"/>
        <v>144.06469567941608</v>
      </c>
      <c r="AG99" s="23">
        <f t="shared" ca="1" si="285"/>
        <v>145.61003925010982</v>
      </c>
      <c r="AH99" s="23">
        <f t="shared" ca="1" si="285"/>
        <v>147.17685118715406</v>
      </c>
      <c r="AI99" s="23">
        <f t="shared" ca="1" si="285"/>
        <v>148.76231333695279</v>
      </c>
      <c r="AJ99" s="23">
        <f t="shared" ca="1" si="285"/>
        <v>150.34474413956224</v>
      </c>
      <c r="AL99" s="7">
        <f ca="1">(AI99/Y99)^(1/10)-1</f>
        <v>1.3485396619751233E-2</v>
      </c>
      <c r="AM99" s="7">
        <f>(Y99/O99)^(1/10)-1</f>
        <v>7.4340960858370053E-3</v>
      </c>
      <c r="AN99" s="7">
        <f>(V99/L99)^(1/10)-1</f>
        <v>1.4729673665760501E-2</v>
      </c>
      <c r="AO99" s="7">
        <f>(Y99/C99)^(1/22)-1</f>
        <v>3.960743055943361E-2</v>
      </c>
      <c r="AP99" s="7">
        <f t="shared" ca="1" si="283"/>
        <v>1.7555158370953006E-2</v>
      </c>
    </row>
    <row r="100" spans="2:42" hidden="1" outlineLevel="2" x14ac:dyDescent="0.35">
      <c r="B100" s="24" t="s">
        <v>272</v>
      </c>
      <c r="C100" s="117">
        <f t="shared" ref="C100:AJ100" si="286">(C47+SUM(C44))/C53*1000</f>
        <v>6.4081671785005963</v>
      </c>
      <c r="D100" s="117">
        <f t="shared" si="286"/>
        <v>7.6790697674418613</v>
      </c>
      <c r="E100" s="117">
        <f t="shared" si="286"/>
        <v>8.6012246257675873</v>
      </c>
      <c r="F100" s="117">
        <f t="shared" si="286"/>
        <v>8.0373942976585884</v>
      </c>
      <c r="G100" s="117">
        <f t="shared" si="286"/>
        <v>8.4619605147767434</v>
      </c>
      <c r="H100" s="117">
        <f t="shared" si="286"/>
        <v>8.308544231611771</v>
      </c>
      <c r="I100" s="117">
        <f t="shared" si="286"/>
        <v>8.0485436893203897</v>
      </c>
      <c r="J100" s="117">
        <f t="shared" si="286"/>
        <v>9.2523364485981308</v>
      </c>
      <c r="K100" s="117">
        <f t="shared" si="286"/>
        <v>8.536363636363637</v>
      </c>
      <c r="L100" s="117">
        <f t="shared" si="286"/>
        <v>8.4237288135593218</v>
      </c>
      <c r="M100" s="117">
        <f t="shared" si="286"/>
        <v>8.4</v>
      </c>
      <c r="N100" s="117">
        <f t="shared" si="286"/>
        <v>8.704225352112676</v>
      </c>
      <c r="O100" s="117">
        <f t="shared" si="286"/>
        <v>9.5294117647058822</v>
      </c>
      <c r="P100" s="117">
        <f t="shared" si="286"/>
        <v>9.7975460122699385</v>
      </c>
      <c r="Q100" s="117">
        <f t="shared" si="286"/>
        <v>9.5664739884393075</v>
      </c>
      <c r="R100" s="117">
        <f t="shared" si="286"/>
        <v>9.75</v>
      </c>
      <c r="S100" s="117">
        <f t="shared" si="286"/>
        <v>9.4672349493873202</v>
      </c>
      <c r="T100" s="117">
        <f t="shared" si="286"/>
        <v>8.9484327603640033</v>
      </c>
      <c r="U100" s="117">
        <f t="shared" si="286"/>
        <v>8.2930439072520965</v>
      </c>
      <c r="V100" s="117">
        <f t="shared" si="286"/>
        <v>9.3083905268245584</v>
      </c>
      <c r="W100" s="117">
        <f t="shared" si="286"/>
        <v>9.3924338883447582</v>
      </c>
      <c r="X100" s="117">
        <f>(X47+SUM(X44))/X53*1000</f>
        <v>9.7240915805022148</v>
      </c>
      <c r="Y100" s="117">
        <f>(Y47+SUM(Y44))/Y53*1000</f>
        <v>7.8475877632898667</v>
      </c>
      <c r="Z100" s="117">
        <f t="shared" ca="1" si="286"/>
        <v>8.397591159764934</v>
      </c>
      <c r="AA100" s="117">
        <f t="shared" ca="1" si="286"/>
        <v>8.6213420260853351</v>
      </c>
      <c r="AB100" s="117">
        <f t="shared" ca="1" si="286"/>
        <v>8.7011449172422211</v>
      </c>
      <c r="AC100" s="117">
        <f t="shared" ca="1" si="286"/>
        <v>8.7739824913268798</v>
      </c>
      <c r="AD100" s="117">
        <f t="shared" ca="1" si="286"/>
        <v>8.8368212907243393</v>
      </c>
      <c r="AE100" s="117">
        <f t="shared" ca="1" si="286"/>
        <v>8.913577276676893</v>
      </c>
      <c r="AF100" s="117">
        <f t="shared" ca="1" si="286"/>
        <v>9.0031538293647682</v>
      </c>
      <c r="AG100" s="117">
        <f t="shared" ca="1" si="286"/>
        <v>9.102351109180864</v>
      </c>
      <c r="AH100" s="117">
        <f t="shared" ca="1" si="286"/>
        <v>9.2091497204282735</v>
      </c>
      <c r="AI100" s="117">
        <f t="shared" ca="1" si="286"/>
        <v>9.3206412982481588</v>
      </c>
      <c r="AJ100" s="117">
        <f t="shared" ca="1" si="286"/>
        <v>9.4110662984669666</v>
      </c>
      <c r="AL100" s="7">
        <f ca="1">(AI100/Y100)^(1/10)-1</f>
        <v>1.7351339717297298E-2</v>
      </c>
      <c r="AM100" s="7">
        <f>(Y100/O100)^(1/10)-1</f>
        <v>-1.9230370973172817E-2</v>
      </c>
      <c r="AN100" s="7">
        <f>(V100/L100)^(1/10)-1</f>
        <v>1.0036391953270885E-2</v>
      </c>
      <c r="AO100" s="7">
        <f>(Y100/C100)^(1/22)-1</f>
        <v>9.2531341066379724E-3</v>
      </c>
      <c r="AP100" s="7">
        <f t="shared" ca="1" si="283"/>
        <v>1.0117700688039299E-4</v>
      </c>
    </row>
    <row r="101" spans="2:42" hidden="1" outlineLevel="2" x14ac:dyDescent="0.35">
      <c r="B101" t="s">
        <v>304</v>
      </c>
      <c r="C101" s="23">
        <f t="shared" ref="C101:AJ101" si="287">+C80-C$92</f>
        <v>-4.3372351025217419</v>
      </c>
      <c r="D101" s="23">
        <f t="shared" si="287"/>
        <v>-2.6221213840045401</v>
      </c>
      <c r="E101" s="23">
        <f t="shared" si="287"/>
        <v>-3.9640806583186929</v>
      </c>
      <c r="F101" s="23">
        <f t="shared" si="287"/>
        <v>-4.2989466330152588</v>
      </c>
      <c r="G101" s="23">
        <f t="shared" si="287"/>
        <v>-2.9642978963801241</v>
      </c>
      <c r="H101" s="23">
        <f t="shared" si="287"/>
        <v>-3.528138500812311</v>
      </c>
      <c r="I101" s="23">
        <f t="shared" si="287"/>
        <v>-3.7334002901461716</v>
      </c>
      <c r="J101" s="23">
        <f t="shared" si="287"/>
        <v>-2.8714147599097615</v>
      </c>
      <c r="K101" s="23">
        <f t="shared" ca="1" si="287"/>
        <v>-3.911912225705322</v>
      </c>
      <c r="L101" s="23">
        <f t="shared" ca="1" si="287"/>
        <v>-4.4052388289676401</v>
      </c>
      <c r="M101" s="23">
        <f t="shared" ca="1" si="287"/>
        <v>-3.7936179775280863</v>
      </c>
      <c r="N101" s="23">
        <f t="shared" ca="1" si="287"/>
        <v>-2.7520968507675292</v>
      </c>
      <c r="O101" s="23">
        <f t="shared" ca="1" si="287"/>
        <v>-2.8366013071895395</v>
      </c>
      <c r="P101" s="23">
        <f t="shared" ca="1" si="287"/>
        <v>-2.9042944785276035</v>
      </c>
      <c r="Q101" s="23">
        <f t="shared" ca="1" si="287"/>
        <v>-2.5628131021194562</v>
      </c>
      <c r="R101" s="23">
        <f t="shared" ca="1" si="287"/>
        <v>-2.6573657927590588</v>
      </c>
      <c r="S101" s="23">
        <f t="shared" ca="1" si="287"/>
        <v>-3.8102387756090437</v>
      </c>
      <c r="T101" s="23">
        <f t="shared" ca="1" si="287"/>
        <v>-3.2203182906505887</v>
      </c>
      <c r="U101" s="23">
        <f t="shared" ca="1" si="287"/>
        <v>-3.3662554546942332</v>
      </c>
      <c r="V101" s="23">
        <f t="shared" si="287"/>
        <v>-2.8398180822112522</v>
      </c>
      <c r="W101" s="23">
        <f t="shared" si="287"/>
        <v>-3.3683980846664596</v>
      </c>
      <c r="X101" s="23">
        <f t="shared" si="287"/>
        <v>-3.1143123803271635</v>
      </c>
      <c r="Y101" s="23">
        <f>+Y80-Y$92</f>
        <v>-5.7373674913629813</v>
      </c>
      <c r="Z101" s="23">
        <f t="shared" ca="1" si="287"/>
        <v>-5.7785718169943507</v>
      </c>
      <c r="AA101" s="23">
        <f t="shared" ca="1" si="287"/>
        <v>-5.7937474882731976</v>
      </c>
      <c r="AB101" s="23">
        <f t="shared" ca="1" si="287"/>
        <v>-5.9555052128505892</v>
      </c>
      <c r="AC101" s="23">
        <f t="shared" ca="1" si="287"/>
        <v>-6.0343286400094485</v>
      </c>
      <c r="AD101" s="23">
        <f t="shared" ca="1" si="287"/>
        <v>-6.126045937563724</v>
      </c>
      <c r="AE101" s="23">
        <f t="shared" ca="1" si="287"/>
        <v>-6.2067432959611324</v>
      </c>
      <c r="AF101" s="23">
        <f t="shared" ca="1" si="287"/>
        <v>-6.277539099962361</v>
      </c>
      <c r="AG101" s="23">
        <f t="shared" ca="1" si="287"/>
        <v>-6.3416748877388116</v>
      </c>
      <c r="AH101" s="23">
        <f t="shared" ca="1" si="287"/>
        <v>-6.4012325303295228</v>
      </c>
      <c r="AI101" s="23">
        <f t="shared" ca="1" si="287"/>
        <v>-6.4592050492490145</v>
      </c>
      <c r="AJ101" s="23">
        <f t="shared" ca="1" si="287"/>
        <v>-6.5374506657815274</v>
      </c>
      <c r="AL101" s="7">
        <f ca="1">(AI101/Y101)^(1/10)-1</f>
        <v>1.1921073579522101E-2</v>
      </c>
      <c r="AM101" s="7">
        <f ca="1">(Y101/O101)^(1/10)-1</f>
        <v>7.297953065355256E-2</v>
      </c>
      <c r="AN101" s="7">
        <f ca="1">(V101/L101)^(1/10)-1</f>
        <v>-4.2955556439688847E-2</v>
      </c>
      <c r="AO101" s="7">
        <f>(Y101/C101)^(1/22)-1</f>
        <v>1.2797717290325528E-2</v>
      </c>
      <c r="AP101" s="7">
        <f t="shared" ca="1" si="283"/>
        <v>6.5253489444811352E-2</v>
      </c>
    </row>
    <row r="102" spans="2:42" hidden="1" outlineLevel="2" x14ac:dyDescent="0.3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</row>
    <row r="103" spans="2:42" hidden="1" outlineLevel="3" x14ac:dyDescent="0.35">
      <c r="B103" s="109" t="s">
        <v>204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</row>
    <row r="104" spans="2:42" hidden="1" outlineLevel="3" x14ac:dyDescent="0.35">
      <c r="B104" s="10" t="s">
        <v>205</v>
      </c>
      <c r="C104" s="118" t="s">
        <v>158</v>
      </c>
      <c r="D104" s="118" t="s">
        <v>158</v>
      </c>
      <c r="E104" s="118" t="s">
        <v>158</v>
      </c>
      <c r="F104" s="118" t="s">
        <v>158</v>
      </c>
      <c r="G104" s="118" t="s">
        <v>158</v>
      </c>
      <c r="H104" s="118" t="s">
        <v>158</v>
      </c>
      <c r="I104" s="118" t="s">
        <v>158</v>
      </c>
      <c r="J104" s="118" t="s">
        <v>158</v>
      </c>
      <c r="K104" s="118" t="s">
        <v>158</v>
      </c>
      <c r="L104" s="118" t="s">
        <v>158</v>
      </c>
      <c r="M104" s="118" t="s">
        <v>158</v>
      </c>
      <c r="N104" s="118" t="s">
        <v>158</v>
      </c>
      <c r="O104" s="118" t="s">
        <v>158</v>
      </c>
      <c r="P104" s="118" t="s">
        <v>158</v>
      </c>
      <c r="Q104" s="118" t="s">
        <v>158</v>
      </c>
      <c r="R104" s="118" t="s">
        <v>158</v>
      </c>
      <c r="S104" s="118" t="s">
        <v>158</v>
      </c>
      <c r="T104" s="118" t="s">
        <v>158</v>
      </c>
      <c r="U104" s="118" t="s">
        <v>158</v>
      </c>
      <c r="V104" s="23">
        <f>SUM(V34:V35)/V57*1000</f>
        <v>349.02031800337119</v>
      </c>
      <c r="W104" s="23">
        <f>SUM(W34:W35)/W57*1000</f>
        <v>350.30504589221454</v>
      </c>
      <c r="X104" s="23">
        <f>SUM(X34:X35)/X57*1000</f>
        <v>359.24483363619191</v>
      </c>
      <c r="Y104" s="23">
        <f>SUM(Y34:Y35)/Y57*1000</f>
        <v>365.24189577464699</v>
      </c>
    </row>
    <row r="105" spans="2:42" hidden="1" outlineLevel="3" x14ac:dyDescent="0.35">
      <c r="B105" s="10" t="s">
        <v>206</v>
      </c>
      <c r="C105" s="118" t="s">
        <v>158</v>
      </c>
      <c r="D105" s="118" t="s">
        <v>158</v>
      </c>
      <c r="E105" s="118" t="s">
        <v>158</v>
      </c>
      <c r="F105" s="118" t="s">
        <v>158</v>
      </c>
      <c r="G105" s="118" t="s">
        <v>158</v>
      </c>
      <c r="H105" s="118" t="s">
        <v>158</v>
      </c>
      <c r="I105" s="118" t="s">
        <v>158</v>
      </c>
      <c r="J105" s="118" t="s">
        <v>158</v>
      </c>
      <c r="K105" s="118" t="s">
        <v>158</v>
      </c>
      <c r="L105" s="118" t="s">
        <v>158</v>
      </c>
      <c r="M105" s="118" t="s">
        <v>158</v>
      </c>
      <c r="N105" s="118" t="s">
        <v>158</v>
      </c>
      <c r="O105" s="118" t="s">
        <v>158</v>
      </c>
      <c r="P105" s="118" t="s">
        <v>158</v>
      </c>
      <c r="Q105" s="118" t="s">
        <v>158</v>
      </c>
      <c r="R105" s="118" t="s">
        <v>158</v>
      </c>
      <c r="S105" s="118" t="s">
        <v>158</v>
      </c>
      <c r="T105" s="118" t="s">
        <v>158</v>
      </c>
      <c r="U105" s="118" t="s">
        <v>158</v>
      </c>
      <c r="V105" s="23">
        <f>SUM(V36:V37)/V57*1000</f>
        <v>1.0612573969600798</v>
      </c>
      <c r="W105" s="23">
        <f>SUM(W36:W37)/W57*1000</f>
        <v>1.3383311860195242</v>
      </c>
      <c r="X105" s="23">
        <f>SUM(X36:X37)/X57*1000</f>
        <v>0.85560864038807671</v>
      </c>
      <c r="Y105" s="23">
        <f>SUM(Y36:Y37)/Y57*1000</f>
        <v>0.84398129985829795</v>
      </c>
    </row>
    <row r="106" spans="2:42" hidden="1" outlineLevel="3" x14ac:dyDescent="0.35">
      <c r="B106" s="116" t="s">
        <v>139</v>
      </c>
      <c r="C106" s="117">
        <f t="shared" ref="C106:Y106" si="288">SUM(C38)/C57*1000</f>
        <v>277.54949570414647</v>
      </c>
      <c r="D106" s="117">
        <f t="shared" si="288"/>
        <v>290.1480247000149</v>
      </c>
      <c r="E106" s="117">
        <f t="shared" si="288"/>
        <v>310.44570296287372</v>
      </c>
      <c r="F106" s="117">
        <f t="shared" si="288"/>
        <v>301.07184085584106</v>
      </c>
      <c r="G106" s="117">
        <f t="shared" si="288"/>
        <v>305.41921583864121</v>
      </c>
      <c r="H106" s="117">
        <f t="shared" si="288"/>
        <v>324.37932878907452</v>
      </c>
      <c r="I106" s="117">
        <f t="shared" si="288"/>
        <v>331.06150224520269</v>
      </c>
      <c r="J106" s="117">
        <f t="shared" si="288"/>
        <v>334.87836506245998</v>
      </c>
      <c r="K106" s="117">
        <f t="shared" si="288"/>
        <v>333.90665795076768</v>
      </c>
      <c r="L106" s="117">
        <f t="shared" si="288"/>
        <v>341.00759383640548</v>
      </c>
      <c r="M106" s="117">
        <f t="shared" si="288"/>
        <v>328.32583550241037</v>
      </c>
      <c r="N106" s="117">
        <f t="shared" si="288"/>
        <v>321.1821216408278</v>
      </c>
      <c r="O106" s="117">
        <f t="shared" si="288"/>
        <v>321.71622615576041</v>
      </c>
      <c r="P106" s="117">
        <f t="shared" si="288"/>
        <v>328.4599644362977</v>
      </c>
      <c r="Q106" s="117">
        <f t="shared" si="288"/>
        <v>328.68252826395536</v>
      </c>
      <c r="R106" s="117">
        <f t="shared" si="288"/>
        <v>332.55448677457127</v>
      </c>
      <c r="S106" s="117">
        <f t="shared" si="288"/>
        <v>336.41913892825579</v>
      </c>
      <c r="T106" s="117">
        <f t="shared" si="288"/>
        <v>331.07999674438003</v>
      </c>
      <c r="U106" s="117">
        <f t="shared" si="288"/>
        <v>351.1429676418494</v>
      </c>
      <c r="V106" s="117">
        <f t="shared" si="288"/>
        <v>350.0815754003313</v>
      </c>
      <c r="W106" s="117">
        <f t="shared" si="288"/>
        <v>351.6433770782341</v>
      </c>
      <c r="X106" s="117">
        <f t="shared" si="288"/>
        <v>360.10044227658</v>
      </c>
      <c r="Y106" s="117">
        <f t="shared" si="288"/>
        <v>366.08587707450528</v>
      </c>
    </row>
    <row r="107" spans="2:42" hidden="1" outlineLevel="3" x14ac:dyDescent="0.35">
      <c r="B107" s="114" t="s">
        <v>284</v>
      </c>
      <c r="C107" s="131"/>
      <c r="D107" s="132">
        <f t="shared" ref="D107:X107" si="289">+D106/C106-1</f>
        <v>4.5392008239488302E-2</v>
      </c>
      <c r="E107" s="132">
        <f t="shared" si="289"/>
        <v>6.9956286222677688E-2</v>
      </c>
      <c r="F107" s="132">
        <f t="shared" si="289"/>
        <v>-3.0194852167606534E-2</v>
      </c>
      <c r="G107" s="132">
        <f t="shared" si="289"/>
        <v>1.4439659884637912E-2</v>
      </c>
      <c r="H107" s="132">
        <f t="shared" si="289"/>
        <v>6.2078978555331954E-2</v>
      </c>
      <c r="I107" s="132">
        <f t="shared" si="289"/>
        <v>2.0599874477430724E-2</v>
      </c>
      <c r="J107" s="132">
        <f t="shared" si="289"/>
        <v>1.1529165400905761E-2</v>
      </c>
      <c r="K107" s="132">
        <f t="shared" si="289"/>
        <v>-2.9016718100348671E-3</v>
      </c>
      <c r="L107" s="132">
        <f t="shared" si="289"/>
        <v>2.1266230296865807E-2</v>
      </c>
      <c r="M107" s="132">
        <f t="shared" si="289"/>
        <v>-3.7189078962502675E-2</v>
      </c>
      <c r="N107" s="132">
        <f t="shared" si="289"/>
        <v>-2.1758001013386985E-2</v>
      </c>
      <c r="O107" s="132">
        <f t="shared" si="289"/>
        <v>1.6629335163613757E-3</v>
      </c>
      <c r="P107" s="132">
        <f t="shared" si="289"/>
        <v>2.0961759874903674E-2</v>
      </c>
      <c r="Q107" s="132">
        <f t="shared" si="289"/>
        <v>6.7759803859090972E-4</v>
      </c>
      <c r="R107" s="132">
        <f t="shared" si="289"/>
        <v>1.1780238307971258E-2</v>
      </c>
      <c r="S107" s="132">
        <f t="shared" si="289"/>
        <v>1.1621109644821104E-2</v>
      </c>
      <c r="T107" s="132">
        <f t="shared" si="289"/>
        <v>-1.5870506656918804E-2</v>
      </c>
      <c r="U107" s="132">
        <f t="shared" si="289"/>
        <v>6.0598559546802155E-2</v>
      </c>
      <c r="V107" s="132">
        <f t="shared" si="289"/>
        <v>-3.0226783371058996E-3</v>
      </c>
      <c r="W107" s="132">
        <f t="shared" si="289"/>
        <v>4.4612507131138734E-3</v>
      </c>
      <c r="X107" s="132">
        <f t="shared" si="289"/>
        <v>2.4050119381217261E-2</v>
      </c>
      <c r="Y107" s="132">
        <f>+Y106/X106-1</f>
        <v>1.6621570248803286E-2</v>
      </c>
    </row>
    <row r="108" spans="2:42" hidden="1" outlineLevel="3" x14ac:dyDescent="0.35">
      <c r="B108" s="129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</row>
    <row r="109" spans="2:42" hidden="1" outlineLevel="3" x14ac:dyDescent="0.35">
      <c r="B109" s="10" t="s">
        <v>195</v>
      </c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23">
        <f>-SUM(M40)/M$57*1000</f>
        <v>-231.85437518947762</v>
      </c>
      <c r="N109" s="23">
        <f>-SUM(N40)/N$57*1000</f>
        <v>-217.55688112414455</v>
      </c>
      <c r="O109" s="23">
        <f>-SUM(O40)/O$57*1000</f>
        <v>-213.25319402544628</v>
      </c>
      <c r="P109" s="23">
        <f>-SUM(P40)/P$57*1000</f>
        <v>-216.47728464973409</v>
      </c>
      <c r="Q109" s="23">
        <f>-SUM(Q40)/Q$57*1000</f>
        <v>-219.56201041624593</v>
      </c>
      <c r="R109" s="23">
        <f>-SUM(R40)/R$57*1000</f>
        <v>-221.45927694835197</v>
      </c>
      <c r="S109" s="23">
        <f>-SUM(S40)/S$57*1000</f>
        <v>-226.23064223179384</v>
      </c>
      <c r="T109" s="23">
        <f>-SUM(T40)/T$57*1000</f>
        <v>-224.04494651484006</v>
      </c>
      <c r="U109" s="23">
        <f>-SUM(U40)/U$57*1000</f>
        <v>-247.32205925238617</v>
      </c>
      <c r="V109" s="23">
        <f>-SUM(V40)/V$57*1000</f>
        <v>-239.25602412962792</v>
      </c>
      <c r="W109" s="23">
        <f>-SUM(W40)/W$57*1000</f>
        <v>-238.23489254474882</v>
      </c>
      <c r="X109" s="23">
        <f>-SUM(X40)/X$57*1000</f>
        <v>-241.4743975023047</v>
      </c>
      <c r="Y109" s="23">
        <f>-SUM(Y40)/Y$57*1000</f>
        <v>-253.29454733235497</v>
      </c>
    </row>
    <row r="110" spans="2:42" hidden="1" outlineLevel="3" x14ac:dyDescent="0.35">
      <c r="B110" s="10" t="s">
        <v>196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23">
        <f>-SUM(M41)/M$57*1000</f>
        <v>-25.885302392102545</v>
      </c>
      <c r="N110" s="23">
        <f>-SUM(N41)/N$57*1000</f>
        <v>-27.75584974942182</v>
      </c>
      <c r="O110" s="23">
        <f>-SUM(O41)/O$57*1000</f>
        <v>-28.793488880748111</v>
      </c>
      <c r="P110" s="23">
        <f>-SUM(P41)/P$57*1000</f>
        <v>-29.867688677489205</v>
      </c>
      <c r="Q110" s="23">
        <f>-SUM(Q41)/Q$57*1000</f>
        <v>-27.300144230424745</v>
      </c>
      <c r="R110" s="23">
        <f>-SUM(R41)/R$57*1000</f>
        <v>-27.283167220917729</v>
      </c>
      <c r="S110" s="23">
        <f>-SUM(S41)/S$57*1000</f>
        <v>-27.648366528246896</v>
      </c>
      <c r="T110" s="23">
        <f>-SUM(T41)/T$57*1000</f>
        <v>-26.882563838218893</v>
      </c>
      <c r="U110" s="23">
        <f>-SUM(U41)/U$57*1000</f>
        <v>-28.401269441620173</v>
      </c>
      <c r="V110" s="23">
        <f>-SUM(V41)/V$57*1000</f>
        <v>-28.403160088529038</v>
      </c>
      <c r="W110" s="23">
        <f>-SUM(W41)/W$57*1000</f>
        <v>-31.601914574614977</v>
      </c>
      <c r="X110" s="23">
        <f>-SUM(X41)/X$57*1000</f>
        <v>-31.260351193504004</v>
      </c>
      <c r="Y110" s="23">
        <f>-SUM(Y41)/Y$57*1000</f>
        <v>-35.849432796698174</v>
      </c>
    </row>
    <row r="111" spans="2:42" hidden="1" outlineLevel="3" x14ac:dyDescent="0.35">
      <c r="B111" s="10" t="s">
        <v>171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23">
        <f>-SUM(M42)/M$57*1000</f>
        <v>-12.636480952703822</v>
      </c>
      <c r="N111" s="23">
        <f>-SUM(N42)/N$57*1000</f>
        <v>-13.265663483179546</v>
      </c>
      <c r="O111" s="23">
        <f>-SUM(O42)/O$57*1000</f>
        <v>-14.056663863042386</v>
      </c>
      <c r="P111" s="23">
        <f>-SUM(P42)/P$57*1000</f>
        <v>-15.060760862869913</v>
      </c>
      <c r="Q111" s="23">
        <f>-SUM(Q42)/Q$57*1000</f>
        <v>-16.13190340888735</v>
      </c>
      <c r="R111" s="23">
        <f>-SUM(R42)/R$57*1000</f>
        <v>-16.854763388944946</v>
      </c>
      <c r="S111" s="23">
        <f>-SUM(S42)/S$57*1000</f>
        <v>-17.781838925623504</v>
      </c>
      <c r="T111" s="23">
        <f>-SUM(T42)/T$57*1000</f>
        <v>-18.42870494698953</v>
      </c>
      <c r="U111" s="23">
        <f>-SUM(U42)/U$57*1000</f>
        <v>-18.990800978308226</v>
      </c>
      <c r="V111" s="23">
        <f>-SUM(V42)/V$57*1000</f>
        <v>-19.322103070726286</v>
      </c>
      <c r="W111" s="23">
        <f>-SUM(W42)/W$57*1000</f>
        <v>-19.62749391638404</v>
      </c>
      <c r="X111" s="23">
        <f>-SUM(X42)/X$57*1000</f>
        <v>-21.706701746677187</v>
      </c>
      <c r="Y111" s="23">
        <f>-SUM(Y42)/Y$57*1000</f>
        <v>-23.86508483864975</v>
      </c>
    </row>
    <row r="112" spans="2:42" hidden="1" outlineLevel="3" x14ac:dyDescent="0.35">
      <c r="B112" s="10" t="s">
        <v>197</v>
      </c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23">
        <f>-SUM(M43)/M$57*1000</f>
        <v>0.50100585275037179</v>
      </c>
      <c r="N112" s="23">
        <f>-SUM(N43)/N$57*1000</f>
        <v>0.45919604364852273</v>
      </c>
      <c r="O112" s="23">
        <f>-SUM(O43)/O$57*1000</f>
        <v>0.49878484675311691</v>
      </c>
      <c r="P112" s="23">
        <f>-SUM(P43)/P$57*1000</f>
        <v>0.50766609650123296</v>
      </c>
      <c r="Q112" s="23">
        <f>-SUM(Q43)/Q$57*1000</f>
        <v>0.56041351792660765</v>
      </c>
      <c r="R112" s="23">
        <f>-SUM(R43)/R$57*1000</f>
        <v>0.57721792427893648</v>
      </c>
      <c r="S112" s="23">
        <f>-SUM(S43)/S$57*1000</f>
        <v>0.6626772270418696</v>
      </c>
      <c r="T112" s="23">
        <f>-SUM(T43)/T$57*1000</f>
        <v>0.88429486309930561</v>
      </c>
      <c r="U112" s="23">
        <f>-SUM(U43)/U$57*1000</f>
        <v>0.67945620673732465</v>
      </c>
      <c r="V112" s="23">
        <f>-SUM(V43)/V$57*1000</f>
        <v>0.72913596493306743</v>
      </c>
      <c r="W112" s="23">
        <f>-SUM(W43)/W$57*1000</f>
        <v>1.0885836962028124</v>
      </c>
      <c r="X112" s="23">
        <f>-SUM(X43)/X$57*1000</f>
        <v>1.012754358320864</v>
      </c>
      <c r="Y112" s="23">
        <f>-SUM(Y43)/Y$57*1000</f>
        <v>0.96703672283964248</v>
      </c>
    </row>
    <row r="113" spans="2:25" hidden="1" outlineLevel="3" x14ac:dyDescent="0.35">
      <c r="B113" s="10" t="s">
        <v>283</v>
      </c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23">
        <f>-SUM(M44)/M$57*1000</f>
        <v>0</v>
      </c>
      <c r="N113" s="23">
        <f>-SUM(N44)/N$57*1000</f>
        <v>0</v>
      </c>
      <c r="O113" s="23">
        <f>-SUM(O44)/O$57*1000</f>
        <v>-3.8995906200698234</v>
      </c>
      <c r="P113" s="23">
        <f>-SUM(P44)/P$57*1000</f>
        <v>-16.795286692582458</v>
      </c>
      <c r="Q113" s="23">
        <f>-SUM(Q44)/Q$57*1000</f>
        <v>-0.6805021289108808</v>
      </c>
      <c r="R113" s="23">
        <f>-SUM(R44)/R$57*1000</f>
        <v>-19.048191501204904</v>
      </c>
      <c r="S113" s="23">
        <f>-SUM(S44)/S$57*1000</f>
        <v>0</v>
      </c>
      <c r="T113" s="23">
        <f>-SUM(T44)/T$57*1000</f>
        <v>18.640935714133359</v>
      </c>
      <c r="U113" s="23">
        <f>-SUM(U44)/U$57*1000</f>
        <v>0.95123868943225454</v>
      </c>
      <c r="V113" s="23">
        <f>-SUM(V44)/V$57*1000</f>
        <v>0</v>
      </c>
      <c r="W113" s="23">
        <f>-SUM(W44)/W$57*1000</f>
        <v>0</v>
      </c>
      <c r="X113" s="23">
        <f>-SUM(X44)/X$57*1000</f>
        <v>0</v>
      </c>
      <c r="Y113" s="23">
        <f>-SUM(Y44)/Y$57*1000</f>
        <v>0</v>
      </c>
    </row>
    <row r="114" spans="2:25" hidden="1" outlineLevel="3" x14ac:dyDescent="0.35">
      <c r="B114" s="116" t="s">
        <v>241</v>
      </c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>
        <f t="shared" ref="M114:X114" si="290">SUM(M109:M113,M106)</f>
        <v>58.45068282087675</v>
      </c>
      <c r="N114" s="117">
        <f t="shared" si="290"/>
        <v>63.062923327730402</v>
      </c>
      <c r="O114" s="117">
        <f t="shared" si="290"/>
        <v>62.212073613206996</v>
      </c>
      <c r="P114" s="117">
        <f t="shared" si="290"/>
        <v>50.766609650123257</v>
      </c>
      <c r="Q114" s="117">
        <f t="shared" si="290"/>
        <v>65.568381597413122</v>
      </c>
      <c r="R114" s="117">
        <f t="shared" si="290"/>
        <v>48.486305639430668</v>
      </c>
      <c r="S114" s="117">
        <f t="shared" si="290"/>
        <v>65.420968469633408</v>
      </c>
      <c r="T114" s="117">
        <f t="shared" si="290"/>
        <v>81.249012021564198</v>
      </c>
      <c r="U114" s="117">
        <f t="shared" si="290"/>
        <v>58.059532865704398</v>
      </c>
      <c r="V114" s="117">
        <f t="shared" si="290"/>
        <v>63.829424076381144</v>
      </c>
      <c r="W114" s="117">
        <f t="shared" si="290"/>
        <v>63.267659738689076</v>
      </c>
      <c r="X114" s="117">
        <f t="shared" si="290"/>
        <v>66.671746192414957</v>
      </c>
      <c r="Y114" s="117">
        <f>SUM(Y109:Y113,Y106)</f>
        <v>54.043848829642002</v>
      </c>
    </row>
    <row r="115" spans="2:25" hidden="1" outlineLevel="3" x14ac:dyDescent="0.35">
      <c r="B115" s="114" t="s">
        <v>51</v>
      </c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22" t="b">
        <f t="shared" ref="M115:N115" si="291">ABS(M114-(M47/M57*1000))&lt;2</f>
        <v>1</v>
      </c>
      <c r="N115" s="122" t="b">
        <f t="shared" si="291"/>
        <v>1</v>
      </c>
      <c r="O115" s="122" t="b">
        <f t="shared" ref="O115:Y115" si="292">ABS(O114-(O47/O57*1000))&lt;1</f>
        <v>1</v>
      </c>
      <c r="P115" s="122" t="b">
        <f t="shared" si="292"/>
        <v>1</v>
      </c>
      <c r="Q115" s="122" t="b">
        <f t="shared" si="292"/>
        <v>1</v>
      </c>
      <c r="R115" s="122" t="b">
        <f t="shared" si="292"/>
        <v>1</v>
      </c>
      <c r="S115" s="122" t="b">
        <f t="shared" si="292"/>
        <v>1</v>
      </c>
      <c r="T115" s="122" t="b">
        <f t="shared" si="292"/>
        <v>1</v>
      </c>
      <c r="U115" s="122" t="b">
        <f t="shared" si="292"/>
        <v>1</v>
      </c>
      <c r="V115" s="122" t="b">
        <f t="shared" si="292"/>
        <v>1</v>
      </c>
      <c r="W115" s="122" t="b">
        <f t="shared" si="292"/>
        <v>1</v>
      </c>
      <c r="X115" s="122" t="b">
        <f t="shared" si="292"/>
        <v>1</v>
      </c>
      <c r="Y115" s="122" t="b">
        <f t="shared" si="292"/>
        <v>1</v>
      </c>
    </row>
    <row r="116" spans="2:25" hidden="1" outlineLevel="3" x14ac:dyDescent="0.35">
      <c r="B116" s="10" t="s">
        <v>280</v>
      </c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23">
        <f t="shared" ref="M116:Y116" si="293">(M47+SUM(M44))/M57*1000</f>
        <v>58.450682820876708</v>
      </c>
      <c r="N116" s="23">
        <f t="shared" si="293"/>
        <v>63.062923327730459</v>
      </c>
      <c r="O116" s="23">
        <f t="shared" si="293"/>
        <v>66.11166423327677</v>
      </c>
      <c r="P116" s="23">
        <f t="shared" si="293"/>
        <v>67.561896342705751</v>
      </c>
      <c r="Q116" s="23">
        <f t="shared" si="293"/>
        <v>66.248883726323982</v>
      </c>
      <c r="R116" s="23">
        <f t="shared" si="293"/>
        <v>67.534497140635565</v>
      </c>
      <c r="S116" s="23">
        <f t="shared" si="293"/>
        <v>65.420968469633465</v>
      </c>
      <c r="T116" s="23">
        <f t="shared" si="293"/>
        <v>62.608076307430842</v>
      </c>
      <c r="U116" s="23">
        <f t="shared" si="293"/>
        <v>57.108294176272139</v>
      </c>
      <c r="V116" s="23">
        <f t="shared" si="293"/>
        <v>63.82942407638113</v>
      </c>
      <c r="W116" s="23">
        <f t="shared" si="293"/>
        <v>63.267659738689098</v>
      </c>
      <c r="X116" s="23">
        <f t="shared" si="293"/>
        <v>66.671746192414943</v>
      </c>
      <c r="Y116" s="23">
        <f t="shared" si="293"/>
        <v>54.043848829642052</v>
      </c>
    </row>
    <row r="117" spans="2:25" hidden="1" outlineLevel="3" x14ac:dyDescent="0.3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 spans="2:25" hidden="1" outlineLevel="3" x14ac:dyDescent="0.35">
      <c r="B118" s="10" t="s">
        <v>195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>
        <f t="shared" ref="M118:X118" si="294">-M109/M$106</f>
        <v>0.70617158358765675</v>
      </c>
      <c r="N118" s="6">
        <f t="shared" si="294"/>
        <v>0.67736298649722015</v>
      </c>
      <c r="O118" s="6">
        <f t="shared" si="294"/>
        <v>0.6628611698379141</v>
      </c>
      <c r="P118" s="6">
        <f t="shared" si="294"/>
        <v>0.65906749098402895</v>
      </c>
      <c r="Q118" s="6">
        <f t="shared" si="294"/>
        <v>0.66800633296796985</v>
      </c>
      <c r="R118" s="6">
        <f t="shared" si="294"/>
        <v>0.66593381161768106</v>
      </c>
      <c r="S118" s="6">
        <f t="shared" si="294"/>
        <v>0.67246662289341219</v>
      </c>
      <c r="T118" s="6">
        <f t="shared" si="294"/>
        <v>0.67670940170940164</v>
      </c>
      <c r="U118" s="6">
        <f t="shared" si="294"/>
        <v>0.70433436532507732</v>
      </c>
      <c r="V118" s="6">
        <f t="shared" si="294"/>
        <v>0.68342935173332031</v>
      </c>
      <c r="W118" s="6">
        <f t="shared" si="294"/>
        <v>0.67749005974239063</v>
      </c>
      <c r="X118" s="6">
        <f t="shared" si="294"/>
        <v>0.67057512058493118</v>
      </c>
      <c r="Y118" s="6">
        <f>-Y109/Y$106</f>
        <v>0.69189925969420785</v>
      </c>
    </row>
    <row r="119" spans="2:25" hidden="1" outlineLevel="3" x14ac:dyDescent="0.35">
      <c r="B119" s="10" t="s">
        <v>196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>
        <f t="shared" ref="M119:Y119" si="295">-M110/M$106</f>
        <v>7.8840284842319419E-2</v>
      </c>
      <c r="N119" s="6">
        <f t="shared" si="295"/>
        <v>8.6417791898332028E-2</v>
      </c>
      <c r="O119" s="6">
        <f t="shared" si="295"/>
        <v>8.9499647639182514E-2</v>
      </c>
      <c r="P119" s="6">
        <f t="shared" si="295"/>
        <v>9.093250901597115E-2</v>
      </c>
      <c r="Q119" s="6">
        <f t="shared" si="295"/>
        <v>8.3059310680794071E-2</v>
      </c>
      <c r="R119" s="6">
        <f t="shared" si="295"/>
        <v>8.2041194168016654E-2</v>
      </c>
      <c r="S119" s="6">
        <f t="shared" si="295"/>
        <v>8.2184285401619622E-2</v>
      </c>
      <c r="T119" s="6">
        <f t="shared" si="295"/>
        <v>8.11965811965812E-2</v>
      </c>
      <c r="U119" s="6">
        <f t="shared" si="295"/>
        <v>8.0882352941176475E-2</v>
      </c>
      <c r="V119" s="6">
        <f t="shared" si="295"/>
        <v>8.1132976095782725E-2</v>
      </c>
      <c r="W119" s="6">
        <f t="shared" si="295"/>
        <v>8.9869215900472199E-2</v>
      </c>
      <c r="X119" s="6">
        <f t="shared" si="295"/>
        <v>8.6810088307234204E-2</v>
      </c>
      <c r="Y119" s="6">
        <f t="shared" si="295"/>
        <v>9.7926292822823502E-2</v>
      </c>
    </row>
    <row r="120" spans="2:25" hidden="1" outlineLevel="3" x14ac:dyDescent="0.35">
      <c r="B120" s="10" t="s">
        <v>171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>
        <f t="shared" ref="M120:Y120" si="296">-M111/M$106</f>
        <v>3.8487622923024746E-2</v>
      </c>
      <c r="N120" s="6">
        <f t="shared" si="296"/>
        <v>4.1302621127879274E-2</v>
      </c>
      <c r="O120" s="6">
        <f t="shared" si="296"/>
        <v>4.3692741367159976E-2</v>
      </c>
      <c r="P120" s="6">
        <f t="shared" si="296"/>
        <v>4.5852653271509537E-2</v>
      </c>
      <c r="Q120" s="6">
        <f t="shared" si="296"/>
        <v>4.9080501765923767E-2</v>
      </c>
      <c r="R120" s="6">
        <f t="shared" si="296"/>
        <v>5.0682712335107613E-2</v>
      </c>
      <c r="S120" s="6">
        <f t="shared" si="296"/>
        <v>5.2856204858831267E-2</v>
      </c>
      <c r="T120" s="6">
        <f t="shared" si="296"/>
        <v>5.5662393162393166E-2</v>
      </c>
      <c r="U120" s="6">
        <f t="shared" si="296"/>
        <v>5.40828173374613E-2</v>
      </c>
      <c r="V120" s="6">
        <f t="shared" si="296"/>
        <v>5.5193144765275759E-2</v>
      </c>
      <c r="W120" s="6">
        <f t="shared" si="296"/>
        <v>5.581647542879014E-2</v>
      </c>
      <c r="X120" s="6">
        <f t="shared" si="296"/>
        <v>6.027957535804708E-2</v>
      </c>
      <c r="Y120" s="6">
        <f t="shared" si="296"/>
        <v>6.5189853892650335E-2</v>
      </c>
    </row>
    <row r="121" spans="2:25" hidden="1" outlineLevel="3" x14ac:dyDescent="0.35">
      <c r="B121" s="10" t="s">
        <v>197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>
        <f t="shared" ref="M121:Y121" si="297">-M112/M$106</f>
        <v>-1.5259409969481177E-3</v>
      </c>
      <c r="N121" s="6">
        <f t="shared" si="297"/>
        <v>-1.4297061159650518E-3</v>
      </c>
      <c r="O121" s="6">
        <f t="shared" si="297"/>
        <v>-1.5503875968992248E-3</v>
      </c>
      <c r="P121" s="6">
        <f t="shared" si="297"/>
        <v>-1.5455950540958271E-3</v>
      </c>
      <c r="Q121" s="6">
        <f t="shared" si="297"/>
        <v>-1.7050298380221656E-3</v>
      </c>
      <c r="R121" s="6">
        <f t="shared" si="297"/>
        <v>-1.7357093265447812E-3</v>
      </c>
      <c r="S121" s="6">
        <f t="shared" si="297"/>
        <v>-1.969796454366382E-3</v>
      </c>
      <c r="T121" s="6">
        <f t="shared" si="297"/>
        <v>-2.670940170940171E-3</v>
      </c>
      <c r="U121" s="6">
        <f t="shared" si="297"/>
        <v>-1.934984520123839E-3</v>
      </c>
      <c r="V121" s="6">
        <f t="shared" si="297"/>
        <v>-2.0827601798217269E-3</v>
      </c>
      <c r="W121" s="6">
        <f t="shared" si="297"/>
        <v>-3.0957036792438231E-3</v>
      </c>
      <c r="X121" s="6">
        <f t="shared" si="297"/>
        <v>-2.8124218674049958E-3</v>
      </c>
      <c r="Y121" s="6">
        <f t="shared" si="297"/>
        <v>-2.6415570318295356E-3</v>
      </c>
    </row>
    <row r="122" spans="2:25" hidden="1" outlineLevel="3" x14ac:dyDescent="0.35">
      <c r="B122" s="10" t="s">
        <v>239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>
        <f t="shared" ref="M122:Y122" si="298">-M113/M$106</f>
        <v>0</v>
      </c>
      <c r="N122" s="6">
        <f t="shared" si="298"/>
        <v>0</v>
      </c>
      <c r="O122" s="6">
        <f t="shared" si="298"/>
        <v>1.2121212121212121E-2</v>
      </c>
      <c r="P122" s="6">
        <f t="shared" si="298"/>
        <v>5.1133436373003611E-2</v>
      </c>
      <c r="Q122" s="6">
        <f t="shared" si="298"/>
        <v>2.0703933747412014E-3</v>
      </c>
      <c r="R122" s="6">
        <f t="shared" si="298"/>
        <v>5.7278407775977785E-2</v>
      </c>
      <c r="S122" s="6">
        <f t="shared" si="298"/>
        <v>0</v>
      </c>
      <c r="T122" s="6">
        <f t="shared" si="298"/>
        <v>-5.6303418803418791E-2</v>
      </c>
      <c r="U122" s="6">
        <f t="shared" si="298"/>
        <v>-2.7089783281733747E-3</v>
      </c>
      <c r="V122" s="6">
        <f t="shared" si="298"/>
        <v>0</v>
      </c>
      <c r="W122" s="6">
        <f t="shared" si="298"/>
        <v>0</v>
      </c>
      <c r="X122" s="6">
        <f t="shared" si="298"/>
        <v>0</v>
      </c>
      <c r="Y122" s="6">
        <f t="shared" si="298"/>
        <v>0</v>
      </c>
    </row>
    <row r="123" spans="2:25" hidden="1" outlineLevel="3" x14ac:dyDescent="0.3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</row>
    <row r="124" spans="2:25" hidden="1" outlineLevel="3" x14ac:dyDescent="0.35">
      <c r="B124" s="109" t="s">
        <v>176</v>
      </c>
      <c r="I124" s="3"/>
    </row>
    <row r="125" spans="2:25" hidden="1" outlineLevel="3" x14ac:dyDescent="0.35">
      <c r="B125" t="s">
        <v>173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>
        <v>0.82</v>
      </c>
      <c r="W125" s="100">
        <v>0.81</v>
      </c>
      <c r="X125" s="100">
        <v>0.8</v>
      </c>
      <c r="Y125" s="100">
        <v>0.8</v>
      </c>
    </row>
    <row r="126" spans="2:25" hidden="1" outlineLevel="3" x14ac:dyDescent="0.35">
      <c r="B126" t="s">
        <v>174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>
        <v>0.13</v>
      </c>
      <c r="W126" s="100">
        <v>0.14000000000000001</v>
      </c>
      <c r="X126" s="100">
        <v>0.15</v>
      </c>
      <c r="Y126" s="100">
        <v>0.15</v>
      </c>
    </row>
    <row r="127" spans="2:25" hidden="1" outlineLevel="3" x14ac:dyDescent="0.35">
      <c r="B127" t="s">
        <v>175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>
        <f t="shared" ref="V127:W127" si="299">1-SUM(V125:V126)</f>
        <v>5.0000000000000044E-2</v>
      </c>
      <c r="W127" s="102">
        <f t="shared" si="299"/>
        <v>4.9999999999999933E-2</v>
      </c>
      <c r="X127" s="102">
        <f>1-SUM(X125:X126)</f>
        <v>4.9999999999999933E-2</v>
      </c>
      <c r="Y127" s="102">
        <f>1-SUM(Y125:Y126)</f>
        <v>4.9999999999999933E-2</v>
      </c>
    </row>
    <row r="128" spans="2:25" hidden="1" outlineLevel="3" x14ac:dyDescent="0.35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2:36" hidden="1" outlineLevel="3" x14ac:dyDescent="0.35">
      <c r="B129" s="109" t="s">
        <v>0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2:36" hidden="1" outlineLevel="3" x14ac:dyDescent="0.35">
      <c r="B130" t="s">
        <v>173</v>
      </c>
      <c r="C130" s="14"/>
      <c r="D130" s="14"/>
      <c r="E130" s="14"/>
      <c r="F130" s="14"/>
      <c r="G130" s="14"/>
      <c r="H130" s="14"/>
      <c r="I130" s="14"/>
      <c r="J130" s="100">
        <v>0.85</v>
      </c>
      <c r="K130" s="100">
        <f>82/(100-3)</f>
        <v>0.84536082474226804</v>
      </c>
      <c r="L130" s="100">
        <v>0.84</v>
      </c>
      <c r="M130" s="100">
        <v>0.83</v>
      </c>
      <c r="N130" s="100">
        <v>0.81</v>
      </c>
      <c r="O130" s="100">
        <v>0.8</v>
      </c>
      <c r="P130" s="100">
        <v>0.79</v>
      </c>
      <c r="Q130" s="100">
        <v>0.79</v>
      </c>
      <c r="R130" s="100">
        <v>0.79</v>
      </c>
      <c r="S130" s="100">
        <v>0.79</v>
      </c>
      <c r="T130" s="100">
        <v>0.79</v>
      </c>
      <c r="U130" s="100">
        <v>0.79</v>
      </c>
      <c r="V130" s="100">
        <v>0.78</v>
      </c>
      <c r="W130" s="100">
        <v>0.77</v>
      </c>
      <c r="X130" s="100">
        <v>0.76</v>
      </c>
      <c r="Y130" s="100">
        <v>0.76</v>
      </c>
    </row>
    <row r="131" spans="2:36" hidden="1" outlineLevel="3" x14ac:dyDescent="0.35">
      <c r="B131" t="s">
        <v>174</v>
      </c>
      <c r="C131" s="14"/>
      <c r="D131" s="14"/>
      <c r="E131" s="14"/>
      <c r="F131" s="14"/>
      <c r="G131" s="14"/>
      <c r="H131" s="14"/>
      <c r="I131" s="14"/>
      <c r="J131" s="100">
        <v>0.1</v>
      </c>
      <c r="K131" s="100">
        <v>0.1</v>
      </c>
      <c r="L131" s="100">
        <v>0.11</v>
      </c>
      <c r="M131" s="100">
        <v>0.12</v>
      </c>
      <c r="N131" s="100">
        <v>0.14000000000000001</v>
      </c>
      <c r="O131" s="100">
        <v>0.15</v>
      </c>
      <c r="P131" s="100">
        <v>0.16</v>
      </c>
      <c r="Q131" s="100">
        <v>0.16</v>
      </c>
      <c r="R131" s="100">
        <v>0.16</v>
      </c>
      <c r="S131" s="100">
        <v>0.16</v>
      </c>
      <c r="T131" s="100">
        <v>0.16</v>
      </c>
      <c r="U131" s="100">
        <v>0.16</v>
      </c>
      <c r="V131" s="100">
        <v>0.16</v>
      </c>
      <c r="W131" s="100">
        <v>0.17</v>
      </c>
      <c r="X131" s="100">
        <v>0.18</v>
      </c>
      <c r="Y131" s="100">
        <v>0.18</v>
      </c>
    </row>
    <row r="132" spans="2:36" hidden="1" outlineLevel="3" x14ac:dyDescent="0.35">
      <c r="B132" t="s">
        <v>175</v>
      </c>
      <c r="C132" s="47"/>
      <c r="D132" s="47"/>
      <c r="E132" s="47"/>
      <c r="F132" s="47"/>
      <c r="G132" s="47"/>
      <c r="H132" s="47"/>
      <c r="I132" s="47"/>
      <c r="J132" s="102">
        <f t="shared" ref="J132:W132" si="300">1-SUM(J130:J131)</f>
        <v>5.0000000000000044E-2</v>
      </c>
      <c r="K132" s="102">
        <f t="shared" si="300"/>
        <v>5.4639175257731987E-2</v>
      </c>
      <c r="L132" s="102">
        <f t="shared" si="300"/>
        <v>5.0000000000000044E-2</v>
      </c>
      <c r="M132" s="102">
        <f t="shared" si="300"/>
        <v>5.0000000000000044E-2</v>
      </c>
      <c r="N132" s="102">
        <f t="shared" si="300"/>
        <v>4.9999999999999933E-2</v>
      </c>
      <c r="O132" s="102">
        <f t="shared" si="300"/>
        <v>4.9999999999999933E-2</v>
      </c>
      <c r="P132" s="102">
        <f t="shared" si="300"/>
        <v>4.9999999999999933E-2</v>
      </c>
      <c r="Q132" s="102">
        <f t="shared" si="300"/>
        <v>4.9999999999999933E-2</v>
      </c>
      <c r="R132" s="102">
        <f t="shared" si="300"/>
        <v>4.9999999999999933E-2</v>
      </c>
      <c r="S132" s="102">
        <f t="shared" si="300"/>
        <v>4.9999999999999933E-2</v>
      </c>
      <c r="T132" s="102">
        <f t="shared" si="300"/>
        <v>4.9999999999999933E-2</v>
      </c>
      <c r="U132" s="102">
        <f t="shared" si="300"/>
        <v>4.9999999999999933E-2</v>
      </c>
      <c r="V132" s="102">
        <f t="shared" si="300"/>
        <v>5.9999999999999942E-2</v>
      </c>
      <c r="W132" s="102">
        <f t="shared" si="300"/>
        <v>5.9999999999999942E-2</v>
      </c>
      <c r="X132" s="102">
        <f>1-SUM(X130:X131)</f>
        <v>6.0000000000000053E-2</v>
      </c>
      <c r="Y132" s="102">
        <f>1-SUM(Y130:Y131)</f>
        <v>6.0000000000000053E-2</v>
      </c>
    </row>
    <row r="133" spans="2:36" hidden="1" outlineLevel="3" x14ac:dyDescent="0.35"/>
    <row r="134" spans="2:36" hidden="1" outlineLevel="3" x14ac:dyDescent="0.35">
      <c r="B134" s="109" t="s">
        <v>300</v>
      </c>
      <c r="V134" s="19"/>
      <c r="W134" s="19"/>
      <c r="X134" s="19"/>
      <c r="Y134" s="19"/>
    </row>
    <row r="135" spans="2:36" hidden="1" outlineLevel="3" x14ac:dyDescent="0.35">
      <c r="B135" t="s">
        <v>173</v>
      </c>
      <c r="M135" s="23"/>
      <c r="N135" s="23"/>
      <c r="O135" s="23"/>
      <c r="P135" s="23"/>
      <c r="Q135" s="23"/>
      <c r="R135" s="23"/>
      <c r="S135" s="23"/>
      <c r="T135" s="23"/>
      <c r="U135" s="23"/>
      <c r="V135" s="23">
        <f t="shared" ref="V135:Y137" si="301">(V$38*V130)/(V125*V$57)*1000</f>
        <v>333.00442538080301</v>
      </c>
      <c r="W135" s="23">
        <f t="shared" si="301"/>
        <v>334.27827203733364</v>
      </c>
      <c r="X135" s="23">
        <f t="shared" si="301"/>
        <v>342.09542016275094</v>
      </c>
      <c r="Y135" s="23">
        <f t="shared" si="301"/>
        <v>347.78158322078002</v>
      </c>
    </row>
    <row r="136" spans="2:36" hidden="1" outlineLevel="3" x14ac:dyDescent="0.35">
      <c r="B136" t="s">
        <v>174</v>
      </c>
      <c r="M136" s="23"/>
      <c r="N136" s="23"/>
      <c r="O136" s="23"/>
      <c r="P136" s="23"/>
      <c r="Q136" s="23"/>
      <c r="R136" s="23"/>
      <c r="S136" s="23"/>
      <c r="T136" s="23"/>
      <c r="U136" s="23"/>
      <c r="V136" s="23">
        <f t="shared" si="301"/>
        <v>430.86963126194621</v>
      </c>
      <c r="W136" s="23">
        <f t="shared" si="301"/>
        <v>426.99552930928422</v>
      </c>
      <c r="X136" s="23">
        <f t="shared" si="301"/>
        <v>432.12053073189594</v>
      </c>
      <c r="Y136" s="23">
        <f t="shared" si="301"/>
        <v>439.30305248940624</v>
      </c>
    </row>
    <row r="137" spans="2:36" hidden="1" outlineLevel="3" x14ac:dyDescent="0.35">
      <c r="B137" t="s">
        <v>175</v>
      </c>
      <c r="M137" s="23"/>
      <c r="N137" s="23"/>
      <c r="O137" s="23"/>
      <c r="P137" s="23"/>
      <c r="Q137" s="23"/>
      <c r="R137" s="23"/>
      <c r="S137" s="23"/>
      <c r="T137" s="23"/>
      <c r="U137" s="23"/>
      <c r="V137" s="23">
        <f t="shared" si="301"/>
        <v>420.09789048039681</v>
      </c>
      <c r="W137" s="23">
        <f t="shared" si="301"/>
        <v>421.97205249388116</v>
      </c>
      <c r="X137" s="23">
        <f t="shared" si="301"/>
        <v>432.12053073189691</v>
      </c>
      <c r="Y137" s="23">
        <f t="shared" si="301"/>
        <v>439.30305248940726</v>
      </c>
    </row>
    <row r="138" spans="2:36" hidden="1" outlineLevel="3" x14ac:dyDescent="0.35"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</row>
    <row r="139" spans="2:36" hidden="1" outlineLevel="3" x14ac:dyDescent="0.35">
      <c r="B139" t="s">
        <v>353</v>
      </c>
      <c r="C139" s="98"/>
      <c r="D139" s="98"/>
      <c r="E139" s="98"/>
      <c r="F139" s="98"/>
      <c r="G139" s="98"/>
      <c r="H139" s="98"/>
      <c r="I139" s="98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>
        <v>0.24</v>
      </c>
      <c r="V139" s="100">
        <v>0.24</v>
      </c>
      <c r="W139" s="100">
        <v>0.25</v>
      </c>
      <c r="X139" s="100">
        <v>0.27</v>
      </c>
      <c r="Y139" s="100">
        <v>0.27</v>
      </c>
    </row>
    <row r="140" spans="2:36" hidden="1" outlineLevel="3" x14ac:dyDescent="0.35"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</row>
    <row r="141" spans="2:36" hidden="1" outlineLevel="2" collapsed="1" x14ac:dyDescent="0.3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2:36" hidden="1" outlineLevel="2" x14ac:dyDescent="0.35"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</row>
    <row r="143" spans="2:36" outlineLevel="1" collapsed="1" x14ac:dyDescent="0.35">
      <c r="B143" s="93" t="s">
        <v>182</v>
      </c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</row>
    <row r="144" spans="2:36" ht="5" customHeight="1" outlineLevel="1" x14ac:dyDescent="0.35"/>
    <row r="145" spans="2:36" hidden="1" outlineLevel="2" x14ac:dyDescent="0.35">
      <c r="B145" s="110" t="s">
        <v>207</v>
      </c>
      <c r="C145" s="99"/>
      <c r="D145" s="99"/>
      <c r="E145" s="99"/>
      <c r="F145" s="99"/>
      <c r="G145" s="99" t="s">
        <v>158</v>
      </c>
      <c r="H145" s="99" t="s">
        <v>158</v>
      </c>
      <c r="I145" s="99">
        <v>82</v>
      </c>
      <c r="J145" s="99">
        <v>134</v>
      </c>
      <c r="K145" s="99">
        <v>245</v>
      </c>
      <c r="L145" s="99">
        <v>317</v>
      </c>
      <c r="M145" s="99">
        <v>332</v>
      </c>
      <c r="N145" s="99">
        <v>453</v>
      </c>
      <c r="O145" s="99">
        <v>628</v>
      </c>
      <c r="P145" s="99">
        <v>785</v>
      </c>
      <c r="Q145" s="99">
        <v>1031</v>
      </c>
      <c r="R145" s="16">
        <v>1242</v>
      </c>
      <c r="S145" s="16">
        <v>1413</v>
      </c>
      <c r="T145" s="16">
        <v>1268</v>
      </c>
      <c r="U145" s="16">
        <v>749</v>
      </c>
      <c r="V145" s="16">
        <v>464</v>
      </c>
      <c r="W145" s="16">
        <v>489</v>
      </c>
      <c r="X145" s="16">
        <v>349</v>
      </c>
      <c r="Y145" s="16">
        <v>378</v>
      </c>
      <c r="Z145" s="4">
        <f>+'IKC Cohort Model'!H47</f>
        <v>599.01030000000003</v>
      </c>
      <c r="AA145" s="4">
        <f>+'IKC Cohort Model'!I47</f>
        <v>908.12874600000009</v>
      </c>
      <c r="AB145" s="4">
        <f>+'IKC Cohort Model'!J47</f>
        <v>1197.1699689600002</v>
      </c>
      <c r="AC145" s="4">
        <f>+'IKC Cohort Model'!K47</f>
        <v>1447.1739127944002</v>
      </c>
      <c r="AD145" s="4">
        <f>+'IKC Cohort Model'!L47</f>
        <v>1649.5464036169442</v>
      </c>
      <c r="AE145" s="4">
        <f>+'IKC Cohort Model'!M47</f>
        <v>1803.1493267924573</v>
      </c>
      <c r="AF145" s="4">
        <f>+'IKC Cohort Model'!N47</f>
        <v>1917.127662164957</v>
      </c>
      <c r="AG145" s="4">
        <f>+'IKC Cohort Model'!O47</f>
        <v>1997.2984553100373</v>
      </c>
      <c r="AH145" s="4">
        <f>+'IKC Cohort Model'!P47</f>
        <v>2054.3103462961644</v>
      </c>
      <c r="AI145" s="4">
        <f>+'IKC Cohort Model'!Q47</f>
        <v>2095.3965532220882</v>
      </c>
      <c r="AJ145" s="4">
        <f>+'IKC Cohort Model'!R47</f>
        <v>2137.3044842865297</v>
      </c>
    </row>
    <row r="146" spans="2:36" hidden="1" outlineLevel="2" x14ac:dyDescent="0.35">
      <c r="B146" s="110" t="s">
        <v>208</v>
      </c>
      <c r="C146" s="99"/>
      <c r="D146" s="99"/>
      <c r="E146" s="99"/>
      <c r="F146" s="99"/>
      <c r="G146" s="99" t="s">
        <v>158</v>
      </c>
      <c r="H146" s="99" t="s">
        <v>158</v>
      </c>
      <c r="I146" s="99" t="s">
        <v>158</v>
      </c>
      <c r="J146" s="99" t="s">
        <v>158</v>
      </c>
      <c r="K146" s="99" t="s">
        <v>158</v>
      </c>
      <c r="L146" s="99" t="s">
        <v>158</v>
      </c>
      <c r="M146" s="99" t="s">
        <v>158</v>
      </c>
      <c r="N146" s="99" t="s">
        <v>158</v>
      </c>
      <c r="O146" s="99" t="s">
        <v>158</v>
      </c>
      <c r="P146" s="99" t="s">
        <v>158</v>
      </c>
      <c r="Q146" s="99" t="s">
        <v>158</v>
      </c>
      <c r="R146" s="99" t="s">
        <v>158</v>
      </c>
      <c r="S146" s="99" t="s">
        <v>158</v>
      </c>
      <c r="T146" s="99" t="s">
        <v>158</v>
      </c>
      <c r="U146" s="99" t="s">
        <v>158</v>
      </c>
      <c r="V146" s="99" t="s">
        <v>158</v>
      </c>
      <c r="W146" s="99" t="s">
        <v>158</v>
      </c>
      <c r="X146" s="16">
        <v>22</v>
      </c>
      <c r="Y146" s="16">
        <v>23</v>
      </c>
      <c r="Z146" s="16">
        <v>20</v>
      </c>
      <c r="AA146" s="16">
        <v>20</v>
      </c>
      <c r="AB146" s="16">
        <v>20</v>
      </c>
      <c r="AC146" s="16">
        <v>20</v>
      </c>
      <c r="AD146" s="16">
        <v>20</v>
      </c>
      <c r="AE146" s="16">
        <v>20</v>
      </c>
      <c r="AF146" s="16">
        <v>20</v>
      </c>
      <c r="AG146" s="16">
        <v>20</v>
      </c>
      <c r="AH146" s="16">
        <v>20</v>
      </c>
      <c r="AI146" s="16">
        <v>20</v>
      </c>
      <c r="AJ146" s="16">
        <v>20</v>
      </c>
    </row>
    <row r="147" spans="2:36" hidden="1" outlineLevel="2" x14ac:dyDescent="0.35">
      <c r="B147" s="110" t="s">
        <v>209</v>
      </c>
      <c r="C147" s="99"/>
      <c r="D147" s="99"/>
      <c r="E147" s="99"/>
      <c r="F147" s="99"/>
      <c r="G147" s="99" t="s">
        <v>158</v>
      </c>
      <c r="H147" s="99" t="s">
        <v>158</v>
      </c>
      <c r="I147" s="99" t="s">
        <v>158</v>
      </c>
      <c r="J147" s="99" t="s">
        <v>158</v>
      </c>
      <c r="K147" s="99" t="s">
        <v>158</v>
      </c>
      <c r="L147" s="99" t="s">
        <v>158</v>
      </c>
      <c r="M147" s="99">
        <v>0</v>
      </c>
      <c r="N147" s="99">
        <v>1</v>
      </c>
      <c r="O147" s="99">
        <v>14</v>
      </c>
      <c r="P147" s="99">
        <v>67</v>
      </c>
      <c r="Q147" s="99">
        <v>108</v>
      </c>
      <c r="R147" s="16">
        <v>140</v>
      </c>
      <c r="S147" s="16">
        <v>208</v>
      </c>
      <c r="T147" s="16">
        <v>328</v>
      </c>
      <c r="U147" s="16">
        <v>447</v>
      </c>
      <c r="V147" s="16">
        <v>508</v>
      </c>
      <c r="W147" s="16">
        <v>564</v>
      </c>
      <c r="X147" s="16">
        <v>676</v>
      </c>
      <c r="Y147" s="16">
        <v>700</v>
      </c>
      <c r="Z147" s="16">
        <f t="shared" ref="Z147:AJ147" si="302">+Y147*1.02</f>
        <v>714</v>
      </c>
      <c r="AA147" s="16">
        <f t="shared" si="302"/>
        <v>728.28</v>
      </c>
      <c r="AB147" s="16">
        <f t="shared" si="302"/>
        <v>742.84559999999999</v>
      </c>
      <c r="AC147" s="16">
        <f t="shared" si="302"/>
        <v>757.70251199999996</v>
      </c>
      <c r="AD147" s="16">
        <f t="shared" si="302"/>
        <v>772.85656224000002</v>
      </c>
      <c r="AE147" s="16">
        <f t="shared" si="302"/>
        <v>788.31369348480007</v>
      </c>
      <c r="AF147" s="16">
        <f t="shared" si="302"/>
        <v>804.07996735449603</v>
      </c>
      <c r="AG147" s="16">
        <f t="shared" si="302"/>
        <v>820.16156670158603</v>
      </c>
      <c r="AH147" s="16">
        <f t="shared" si="302"/>
        <v>836.56479803561774</v>
      </c>
      <c r="AI147" s="16">
        <f t="shared" si="302"/>
        <v>853.29609399633011</v>
      </c>
      <c r="AJ147" s="16">
        <f t="shared" si="302"/>
        <v>870.36201587625669</v>
      </c>
    </row>
    <row r="148" spans="2:36" hidden="1" outlineLevel="2" x14ac:dyDescent="0.35">
      <c r="B148" s="24" t="s">
        <v>187</v>
      </c>
      <c r="C148" s="29"/>
      <c r="D148" s="29"/>
      <c r="E148" s="29"/>
      <c r="F148" s="29"/>
      <c r="G148" s="29">
        <v>20</v>
      </c>
      <c r="H148" s="29">
        <v>40</v>
      </c>
      <c r="I148" s="111">
        <f t="shared" ref="I148" si="303">SUM(I145:I147)</f>
        <v>82</v>
      </c>
      <c r="J148" s="111">
        <f t="shared" ref="J148" si="304">SUM(J145:J147)</f>
        <v>134</v>
      </c>
      <c r="K148" s="111">
        <f t="shared" ref="K148:P148" si="305">SUM(K145:K147)</f>
        <v>245</v>
      </c>
      <c r="L148" s="111">
        <f t="shared" si="305"/>
        <v>317</v>
      </c>
      <c r="M148" s="111">
        <f t="shared" si="305"/>
        <v>332</v>
      </c>
      <c r="N148" s="111">
        <f t="shared" si="305"/>
        <v>454</v>
      </c>
      <c r="O148" s="111">
        <f t="shared" si="305"/>
        <v>642</v>
      </c>
      <c r="P148" s="111">
        <f t="shared" si="305"/>
        <v>852</v>
      </c>
      <c r="Q148" s="111">
        <f t="shared" ref="Q148:U148" si="306">SUM(Q145:Q147)</f>
        <v>1139</v>
      </c>
      <c r="R148" s="111">
        <f t="shared" si="306"/>
        <v>1382</v>
      </c>
      <c r="S148" s="111">
        <f t="shared" si="306"/>
        <v>1621</v>
      </c>
      <c r="T148" s="111">
        <f t="shared" si="306"/>
        <v>1596</v>
      </c>
      <c r="U148" s="111">
        <f t="shared" si="306"/>
        <v>1196</v>
      </c>
      <c r="V148" s="111">
        <f t="shared" ref="V148:X148" si="307">SUM(V145:V147)</f>
        <v>972</v>
      </c>
      <c r="W148" s="111">
        <f t="shared" si="307"/>
        <v>1053</v>
      </c>
      <c r="X148" s="111">
        <f t="shared" si="307"/>
        <v>1047</v>
      </c>
      <c r="Y148" s="111">
        <f t="shared" ref="Y148:AJ148" si="308">SUM(Y145:Y147)</f>
        <v>1101</v>
      </c>
      <c r="Z148" s="111">
        <f t="shared" si="308"/>
        <v>1333.0102999999999</v>
      </c>
      <c r="AA148" s="111">
        <f t="shared" si="308"/>
        <v>1656.4087460000001</v>
      </c>
      <c r="AB148" s="111">
        <f t="shared" si="308"/>
        <v>1960.0155689600001</v>
      </c>
      <c r="AC148" s="111">
        <f t="shared" si="308"/>
        <v>2224.8764247944</v>
      </c>
      <c r="AD148" s="111">
        <f t="shared" si="308"/>
        <v>2442.4029658569443</v>
      </c>
      <c r="AE148" s="111">
        <f t="shared" si="308"/>
        <v>2611.4630202772573</v>
      </c>
      <c r="AF148" s="111">
        <f t="shared" si="308"/>
        <v>2741.2076295194529</v>
      </c>
      <c r="AG148" s="111">
        <f t="shared" si="308"/>
        <v>2837.4600220116236</v>
      </c>
      <c r="AH148" s="111">
        <f t="shared" si="308"/>
        <v>2910.8751443317824</v>
      </c>
      <c r="AI148" s="111">
        <f t="shared" si="308"/>
        <v>2968.6926472184182</v>
      </c>
      <c r="AJ148" s="111">
        <f t="shared" si="308"/>
        <v>3027.6665001627862</v>
      </c>
    </row>
    <row r="149" spans="2:36" hidden="1" outlineLevel="2" x14ac:dyDescent="0.35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36" hidden="1" outlineLevel="2" x14ac:dyDescent="0.35">
      <c r="B150" s="110" t="s">
        <v>184</v>
      </c>
      <c r="C150" s="99"/>
      <c r="D150" s="99"/>
      <c r="E150" s="99"/>
      <c r="F150" s="99"/>
      <c r="G150" s="99" t="s">
        <v>158</v>
      </c>
      <c r="H150" s="99" t="s">
        <v>158</v>
      </c>
      <c r="I150" s="99" t="s">
        <v>158</v>
      </c>
      <c r="J150" s="99" t="s">
        <v>158</v>
      </c>
      <c r="K150" s="99" t="s">
        <v>158</v>
      </c>
      <c r="L150" s="99" t="s">
        <v>158</v>
      </c>
      <c r="M150" s="99" t="s">
        <v>158</v>
      </c>
      <c r="N150" s="99" t="s">
        <v>158</v>
      </c>
      <c r="O150" s="99" t="s">
        <v>158</v>
      </c>
      <c r="P150" s="99" t="s">
        <v>158</v>
      </c>
      <c r="Q150" s="99" t="s">
        <v>158</v>
      </c>
      <c r="R150" s="99" t="s">
        <v>158</v>
      </c>
      <c r="S150" s="99" t="s">
        <v>158</v>
      </c>
      <c r="T150" s="99" t="s">
        <v>158</v>
      </c>
      <c r="U150" s="99" t="s">
        <v>158</v>
      </c>
      <c r="V150" s="16">
        <v>497.02100000000002</v>
      </c>
      <c r="W150" s="16">
        <v>550.97799999999995</v>
      </c>
      <c r="X150" s="16">
        <v>662.40899999999999</v>
      </c>
      <c r="Y150" s="16">
        <v>688.13699999999994</v>
      </c>
    </row>
    <row r="151" spans="2:36" hidden="1" outlineLevel="2" x14ac:dyDescent="0.35">
      <c r="B151" s="110" t="s">
        <v>185</v>
      </c>
      <c r="C151" s="99"/>
      <c r="D151" s="99"/>
      <c r="E151" s="99"/>
      <c r="F151" s="99"/>
      <c r="G151" s="99" t="s">
        <v>158</v>
      </c>
      <c r="H151" s="99" t="s">
        <v>158</v>
      </c>
      <c r="I151" s="99" t="s">
        <v>158</v>
      </c>
      <c r="J151" s="99" t="s">
        <v>158</v>
      </c>
      <c r="K151" s="99" t="s">
        <v>158</v>
      </c>
      <c r="L151" s="99" t="s">
        <v>158</v>
      </c>
      <c r="M151" s="99" t="s">
        <v>158</v>
      </c>
      <c r="N151" s="99" t="s">
        <v>158</v>
      </c>
      <c r="O151" s="99" t="s">
        <v>158</v>
      </c>
      <c r="P151" s="99" t="s">
        <v>158</v>
      </c>
      <c r="Q151" s="99" t="s">
        <v>158</v>
      </c>
      <c r="R151" s="99" t="s">
        <v>158</v>
      </c>
      <c r="S151" s="99" t="s">
        <v>158</v>
      </c>
      <c r="T151" s="99" t="s">
        <v>158</v>
      </c>
      <c r="U151" s="99" t="s">
        <v>158</v>
      </c>
      <c r="V151" s="16">
        <v>460.87700000000001</v>
      </c>
      <c r="W151" s="16">
        <v>484.97699999999998</v>
      </c>
      <c r="X151" s="16">
        <v>380.221</v>
      </c>
      <c r="Y151" s="16">
        <v>408.983</v>
      </c>
    </row>
    <row r="152" spans="2:36" hidden="1" outlineLevel="2" x14ac:dyDescent="0.35">
      <c r="B152" s="110" t="s">
        <v>186</v>
      </c>
      <c r="C152" s="99"/>
      <c r="D152" s="99"/>
      <c r="E152" s="99"/>
      <c r="F152" s="99"/>
      <c r="G152" s="99" t="s">
        <v>158</v>
      </c>
      <c r="H152" s="99" t="s">
        <v>158</v>
      </c>
      <c r="I152" s="99" t="s">
        <v>158</v>
      </c>
      <c r="J152" s="99" t="s">
        <v>158</v>
      </c>
      <c r="K152" s="99" t="s">
        <v>158</v>
      </c>
      <c r="L152" s="99" t="s">
        <v>158</v>
      </c>
      <c r="M152" s="99" t="s">
        <v>158</v>
      </c>
      <c r="N152" s="99" t="s">
        <v>158</v>
      </c>
      <c r="O152" s="99" t="s">
        <v>158</v>
      </c>
      <c r="P152" s="99" t="s">
        <v>158</v>
      </c>
      <c r="Q152" s="99" t="s">
        <v>158</v>
      </c>
      <c r="R152" s="99" t="s">
        <v>158</v>
      </c>
      <c r="S152" s="99" t="s">
        <v>158</v>
      </c>
      <c r="T152" s="99" t="s">
        <v>158</v>
      </c>
      <c r="U152" s="99" t="s">
        <v>158</v>
      </c>
      <c r="V152" s="16">
        <v>14.03</v>
      </c>
      <c r="W152" s="16">
        <v>16.742999999999999</v>
      </c>
      <c r="X152" s="16">
        <v>4.2939999999999996</v>
      </c>
      <c r="Y152" s="16">
        <v>4.2060000000000004</v>
      </c>
    </row>
    <row r="153" spans="2:36" hidden="1" outlineLevel="2" x14ac:dyDescent="0.35">
      <c r="B153" s="24" t="s">
        <v>187</v>
      </c>
      <c r="C153" s="26"/>
      <c r="D153" s="26"/>
      <c r="E153" s="26"/>
      <c r="F153" s="26"/>
      <c r="G153" s="26">
        <f t="shared" ref="G153:H153" si="309">+G148</f>
        <v>20</v>
      </c>
      <c r="H153" s="26">
        <f t="shared" si="309"/>
        <v>40</v>
      </c>
      <c r="I153" s="26">
        <f t="shared" ref="I153" si="310">+I148</f>
        <v>82</v>
      </c>
      <c r="J153" s="26">
        <f t="shared" ref="J153" si="311">+J148</f>
        <v>134</v>
      </c>
      <c r="K153" s="26">
        <f t="shared" ref="K153:L153" si="312">+K148</f>
        <v>245</v>
      </c>
      <c r="L153" s="26">
        <f t="shared" si="312"/>
        <v>317</v>
      </c>
      <c r="M153" s="26">
        <f t="shared" ref="M153:N153" si="313">+M148</f>
        <v>332</v>
      </c>
      <c r="N153" s="26">
        <f t="shared" si="313"/>
        <v>454</v>
      </c>
      <c r="O153" s="26">
        <f t="shared" ref="O153:Q153" si="314">+O148</f>
        <v>642</v>
      </c>
      <c r="P153" s="26">
        <f t="shared" si="314"/>
        <v>852</v>
      </c>
      <c r="Q153" s="26">
        <f t="shared" si="314"/>
        <v>1139</v>
      </c>
      <c r="R153" s="26">
        <f t="shared" ref="R153" si="315">+R148</f>
        <v>1382</v>
      </c>
      <c r="S153" s="26">
        <f t="shared" ref="S153:T153" si="316">+S148</f>
        <v>1621</v>
      </c>
      <c r="T153" s="26">
        <f t="shared" si="316"/>
        <v>1596</v>
      </c>
      <c r="U153" s="26">
        <f>+U148</f>
        <v>1196</v>
      </c>
      <c r="V153" s="111">
        <f>SUM(V150:V152)</f>
        <v>971.928</v>
      </c>
      <c r="W153" s="111">
        <f>SUM(W150:W152)</f>
        <v>1052.6979999999999</v>
      </c>
      <c r="X153" s="111">
        <f t="shared" ref="X153:Y153" si="317">SUM(X150:X152)</f>
        <v>1046.9240000000002</v>
      </c>
      <c r="Y153" s="111">
        <f t="shared" si="317"/>
        <v>1101.3259999999998</v>
      </c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</row>
    <row r="154" spans="2:36" hidden="1" outlineLevel="2" x14ac:dyDescent="0.35"/>
    <row r="155" spans="2:36" hidden="1" outlineLevel="2" x14ac:dyDescent="0.35">
      <c r="B155" s="10" t="s">
        <v>195</v>
      </c>
      <c r="M155" s="12"/>
      <c r="N155" s="12"/>
      <c r="O155" s="12"/>
      <c r="P155" s="12"/>
      <c r="Q155" s="12"/>
      <c r="R155" s="12"/>
      <c r="S155" s="12"/>
      <c r="T155" s="12">
        <f t="shared" ref="T155:Y155" si="318">-T196-T40</f>
        <v>1306.0050000000001</v>
      </c>
      <c r="U155" s="12">
        <f t="shared" si="318"/>
        <v>915.51300000000083</v>
      </c>
      <c r="V155" s="12">
        <f t="shared" si="318"/>
        <v>695.48499999999967</v>
      </c>
      <c r="W155" s="12">
        <f t="shared" si="318"/>
        <v>766.61300000000028</v>
      </c>
      <c r="X155" s="12">
        <f t="shared" si="318"/>
        <v>819.41399999999976</v>
      </c>
      <c r="Y155" s="12">
        <f t="shared" si="318"/>
        <v>875.55299999999988</v>
      </c>
    </row>
    <row r="156" spans="2:36" hidden="1" outlineLevel="2" x14ac:dyDescent="0.35">
      <c r="B156" s="10" t="s">
        <v>196</v>
      </c>
      <c r="M156" s="12"/>
      <c r="N156" s="12"/>
      <c r="O156" s="12"/>
      <c r="P156" s="12"/>
      <c r="Q156" s="12"/>
      <c r="R156" s="12"/>
      <c r="S156" s="12"/>
      <c r="T156" s="12">
        <f t="shared" ref="T156:Y156" si="319">-T197-T41-(T21-T27+T199)-T44-T159</f>
        <v>323.44400000000013</v>
      </c>
      <c r="U156" s="12">
        <f t="shared" si="319"/>
        <v>377.57100000000014</v>
      </c>
      <c r="V156" s="12">
        <f t="shared" si="319"/>
        <v>300.04200000000043</v>
      </c>
      <c r="W156" s="12">
        <f t="shared" si="319"/>
        <v>304.61600000000033</v>
      </c>
      <c r="X156" s="12">
        <f t="shared" si="319"/>
        <v>252.9050000000006</v>
      </c>
      <c r="Y156" s="12">
        <f t="shared" si="319"/>
        <v>279.36500000000058</v>
      </c>
    </row>
    <row r="157" spans="2:36" hidden="1" outlineLevel="2" x14ac:dyDescent="0.35">
      <c r="B157" s="10" t="s">
        <v>171</v>
      </c>
      <c r="M157" s="12">
        <f>-M201-M42</f>
        <v>4.5480000000000018</v>
      </c>
      <c r="N157" s="12">
        <f>-N201-N42</f>
        <v>4.2250000000000227</v>
      </c>
      <c r="O157" s="16">
        <v>7.05</v>
      </c>
      <c r="P157" s="16">
        <v>14.502000000000001</v>
      </c>
      <c r="Q157" s="16">
        <v>18.683</v>
      </c>
      <c r="R157" s="16">
        <v>25.667999999999999</v>
      </c>
      <c r="S157" s="16">
        <v>26.728999999999999</v>
      </c>
      <c r="T157" s="12">
        <f t="shared" ref="T157:Y157" si="320">-T201-T42</f>
        <v>38.910999999999945</v>
      </c>
      <c r="U157" s="12">
        <f t="shared" si="320"/>
        <v>32.034999999999968</v>
      </c>
      <c r="V157" s="12">
        <f t="shared" si="320"/>
        <v>32.152000000000044</v>
      </c>
      <c r="W157" s="12">
        <f t="shared" si="320"/>
        <v>35.434999999999945</v>
      </c>
      <c r="X157" s="12">
        <f t="shared" si="320"/>
        <v>37.615000000000009</v>
      </c>
      <c r="Y157" s="12">
        <f t="shared" si="320"/>
        <v>41.601999999999975</v>
      </c>
    </row>
    <row r="158" spans="2:36" hidden="1" outlineLevel="2" x14ac:dyDescent="0.35">
      <c r="B158" s="10" t="s">
        <v>197</v>
      </c>
      <c r="T158" s="12">
        <f t="shared" ref="T158:Y158" si="321">-T198-T43</f>
        <v>33.64</v>
      </c>
      <c r="U158" s="12">
        <f t="shared" si="321"/>
        <v>-36.119</v>
      </c>
      <c r="V158" s="12">
        <f t="shared" si="321"/>
        <v>9.3209999999999997</v>
      </c>
      <c r="W158" s="12">
        <f t="shared" si="321"/>
        <v>22.335999999999999</v>
      </c>
      <c r="X158" s="12">
        <f t="shared" si="321"/>
        <v>3.0659999999999989</v>
      </c>
      <c r="Y158" s="12">
        <f t="shared" si="321"/>
        <v>1.4800000000000004</v>
      </c>
    </row>
    <row r="159" spans="2:36" hidden="1" outlineLevel="2" x14ac:dyDescent="0.35">
      <c r="B159" s="10" t="s">
        <v>283</v>
      </c>
      <c r="T159" s="16">
        <v>0</v>
      </c>
      <c r="U159" s="16">
        <v>0</v>
      </c>
      <c r="V159" s="16">
        <v>124</v>
      </c>
      <c r="W159" s="16">
        <v>0</v>
      </c>
      <c r="X159" s="16">
        <v>0</v>
      </c>
      <c r="Y159" s="16">
        <v>0</v>
      </c>
    </row>
    <row r="160" spans="2:36" hidden="1" outlineLevel="2" x14ac:dyDescent="0.35">
      <c r="B160" s="24" t="s">
        <v>198</v>
      </c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>
        <f>SUM(T155:T159)</f>
        <v>1702.0000000000002</v>
      </c>
      <c r="U160" s="111">
        <f>SUM(U155:U159)</f>
        <v>1289.0000000000011</v>
      </c>
      <c r="V160" s="111">
        <f t="shared" ref="V160:W160" si="322">SUM(V155:V159)</f>
        <v>1161</v>
      </c>
      <c r="W160" s="111">
        <f t="shared" si="322"/>
        <v>1129.0000000000007</v>
      </c>
      <c r="X160" s="111">
        <f>SUM(X155:X159)</f>
        <v>1113.0000000000005</v>
      </c>
      <c r="Y160" s="111">
        <f>SUM(Y155:Y159)</f>
        <v>1198.0000000000005</v>
      </c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</row>
    <row r="161" spans="2:36" hidden="1" outlineLevel="2" x14ac:dyDescent="0.35">
      <c r="B161" s="114" t="s">
        <v>51</v>
      </c>
      <c r="L161" s="101"/>
      <c r="M161" s="101"/>
      <c r="N161" s="101"/>
      <c r="O161" s="101"/>
      <c r="P161" s="101"/>
      <c r="Q161" s="101"/>
      <c r="R161" s="101"/>
      <c r="S161" s="101"/>
      <c r="T161" s="115" t="b">
        <f t="shared" ref="T161:Y161" si="323">ABS((T153-T166)-T160)&lt;2</f>
        <v>1</v>
      </c>
      <c r="U161" s="115" t="b">
        <f t="shared" si="323"/>
        <v>1</v>
      </c>
      <c r="V161" s="115" t="b">
        <f t="shared" si="323"/>
        <v>1</v>
      </c>
      <c r="W161" s="115" t="b">
        <f t="shared" si="323"/>
        <v>1</v>
      </c>
      <c r="X161" s="115" t="b">
        <f t="shared" si="323"/>
        <v>1</v>
      </c>
      <c r="Y161" s="115" t="b">
        <f t="shared" si="323"/>
        <v>1</v>
      </c>
    </row>
    <row r="162" spans="2:36" hidden="1" outlineLevel="2" x14ac:dyDescent="0.35"/>
    <row r="163" spans="2:36" hidden="1" outlineLevel="2" x14ac:dyDescent="0.35">
      <c r="B163" s="110" t="s">
        <v>207</v>
      </c>
      <c r="C163" s="99"/>
      <c r="D163" s="99"/>
      <c r="E163" s="99"/>
      <c r="F163" s="99"/>
      <c r="G163" s="99" t="s">
        <v>158</v>
      </c>
      <c r="H163" s="99" t="s">
        <v>158</v>
      </c>
      <c r="I163" s="99" t="s">
        <v>158</v>
      </c>
      <c r="J163" s="99" t="s">
        <v>158</v>
      </c>
      <c r="K163" s="99" t="s">
        <v>158</v>
      </c>
      <c r="L163" s="99" t="s">
        <v>158</v>
      </c>
      <c r="M163" s="99" t="s">
        <v>158</v>
      </c>
      <c r="N163" s="99" t="s">
        <v>158</v>
      </c>
      <c r="O163" s="99" t="s">
        <v>158</v>
      </c>
      <c r="P163" s="99" t="s">
        <v>158</v>
      </c>
      <c r="Q163" s="16">
        <v>17</v>
      </c>
      <c r="R163" s="16">
        <v>-23</v>
      </c>
      <c r="S163" s="16">
        <v>-21</v>
      </c>
      <c r="T163" s="16">
        <v>-60</v>
      </c>
      <c r="U163" s="16">
        <v>-70</v>
      </c>
      <c r="V163" s="16">
        <v>-66</v>
      </c>
      <c r="W163" s="16">
        <v>-99</v>
      </c>
      <c r="X163" s="16">
        <v>-111</v>
      </c>
      <c r="Y163" s="16">
        <v>-125</v>
      </c>
      <c r="Z163" s="4">
        <f>+'IKC Cohort Model'!H74</f>
        <v>-143.58499</v>
      </c>
      <c r="AA163" s="4">
        <f>+'IKC Cohort Model'!I74</f>
        <v>-96.686034599999999</v>
      </c>
      <c r="AB163" s="4">
        <f>+'IKC Cohort Model'!J74</f>
        <v>-34.025616143999983</v>
      </c>
      <c r="AC163" s="4">
        <f>+'IKC Cohort Model'!K74</f>
        <v>26.929182371760035</v>
      </c>
      <c r="AD163" s="4">
        <f>+'IKC Cohort Model'!L74</f>
        <v>79.496469789191977</v>
      </c>
      <c r="AE163" s="4">
        <f>+'IKC Cohort Model'!M74</f>
        <v>117.26999771592811</v>
      </c>
      <c r="AF163" s="4">
        <f>+'IKC Cohort Model'!N74</f>
        <v>142.99000232124189</v>
      </c>
      <c r="AG163" s="4">
        <f>+'IKC Cohort Model'!O74</f>
        <v>158.39827433820111</v>
      </c>
      <c r="AH163" s="4">
        <f>+'IKC Cohort Model'!P74</f>
        <v>166.68601638894305</v>
      </c>
      <c r="AI163" s="4">
        <f>+'IKC Cohort Model'!Q74</f>
        <v>170.01973671672192</v>
      </c>
      <c r="AJ163" s="4">
        <f>+'IKC Cohort Model'!R74</f>
        <v>173.42013145105636</v>
      </c>
    </row>
    <row r="164" spans="2:36" hidden="1" outlineLevel="2" x14ac:dyDescent="0.35">
      <c r="B164" s="110" t="s">
        <v>208</v>
      </c>
      <c r="C164" s="99"/>
      <c r="D164" s="99"/>
      <c r="E164" s="99"/>
      <c r="F164" s="99"/>
      <c r="G164" s="99" t="s">
        <v>158</v>
      </c>
      <c r="H164" s="99" t="s">
        <v>158</v>
      </c>
      <c r="I164" s="99" t="s">
        <v>158</v>
      </c>
      <c r="J164" s="99" t="s">
        <v>158</v>
      </c>
      <c r="K164" s="99" t="s">
        <v>158</v>
      </c>
      <c r="L164" s="99" t="s">
        <v>158</v>
      </c>
      <c r="M164" s="99" t="s">
        <v>158</v>
      </c>
      <c r="N164" s="99" t="s">
        <v>158</v>
      </c>
      <c r="O164" s="99" t="s">
        <v>158</v>
      </c>
      <c r="P164" s="99" t="s">
        <v>158</v>
      </c>
      <c r="Q164" s="99" t="s">
        <v>158</v>
      </c>
      <c r="R164" s="99" t="s">
        <v>158</v>
      </c>
      <c r="S164" s="99" t="s">
        <v>158</v>
      </c>
      <c r="T164" s="99" t="s">
        <v>158</v>
      </c>
      <c r="U164" s="99" t="s">
        <v>158</v>
      </c>
      <c r="V164" s="99" t="s">
        <v>158</v>
      </c>
      <c r="W164" s="99" t="s">
        <v>158</v>
      </c>
      <c r="X164" s="16">
        <v>3</v>
      </c>
      <c r="Y164" s="16">
        <v>-9</v>
      </c>
      <c r="Z164" s="3">
        <f t="shared" ref="Z164:AJ164" si="324">+Z146*Z170</f>
        <v>-2</v>
      </c>
      <c r="AA164" s="3">
        <f t="shared" si="324"/>
        <v>-2</v>
      </c>
      <c r="AB164" s="3">
        <f t="shared" si="324"/>
        <v>-2</v>
      </c>
      <c r="AC164" s="3">
        <f t="shared" si="324"/>
        <v>-2</v>
      </c>
      <c r="AD164" s="3">
        <f t="shared" si="324"/>
        <v>-2</v>
      </c>
      <c r="AE164" s="3">
        <f t="shared" si="324"/>
        <v>-2</v>
      </c>
      <c r="AF164" s="3">
        <f t="shared" si="324"/>
        <v>-2</v>
      </c>
      <c r="AG164" s="3">
        <f t="shared" si="324"/>
        <v>-2</v>
      </c>
      <c r="AH164" s="3">
        <f t="shared" si="324"/>
        <v>-2</v>
      </c>
      <c r="AI164" s="3">
        <f t="shared" si="324"/>
        <v>-2</v>
      </c>
      <c r="AJ164" s="3">
        <f t="shared" si="324"/>
        <v>-2</v>
      </c>
    </row>
    <row r="165" spans="2:36" hidden="1" outlineLevel="2" x14ac:dyDescent="0.35">
      <c r="B165" s="110" t="s">
        <v>209</v>
      </c>
      <c r="C165" s="99"/>
      <c r="D165" s="99"/>
      <c r="E165" s="99"/>
      <c r="F165" s="99"/>
      <c r="G165" s="99" t="s">
        <v>158</v>
      </c>
      <c r="H165" s="99" t="s">
        <v>158</v>
      </c>
      <c r="I165" s="99" t="s">
        <v>158</v>
      </c>
      <c r="J165" s="99" t="s">
        <v>158</v>
      </c>
      <c r="K165" s="99" t="s">
        <v>158</v>
      </c>
      <c r="L165" s="99" t="s">
        <v>158</v>
      </c>
      <c r="M165" s="99" t="s">
        <v>158</v>
      </c>
      <c r="N165" s="99" t="s">
        <v>158</v>
      </c>
      <c r="O165" s="99" t="s">
        <v>158</v>
      </c>
      <c r="P165" s="99" t="s">
        <v>158</v>
      </c>
      <c r="Q165" s="16">
        <v>-42</v>
      </c>
      <c r="R165" s="16">
        <v>-55</v>
      </c>
      <c r="S165" s="16">
        <v>-27</v>
      </c>
      <c r="T165" s="16">
        <v>-46</v>
      </c>
      <c r="U165" s="16">
        <v>-23</v>
      </c>
      <c r="V165" s="16">
        <v>-123</v>
      </c>
      <c r="W165" s="16">
        <v>23</v>
      </c>
      <c r="X165" s="16">
        <v>42</v>
      </c>
      <c r="Y165" s="16">
        <v>37</v>
      </c>
      <c r="Z165" s="3">
        <f t="shared" ref="Z165:AJ165" si="325">+Z147*Z171</f>
        <v>39.270000000000003</v>
      </c>
      <c r="AA165" s="3">
        <f t="shared" si="325"/>
        <v>43.696799999999996</v>
      </c>
      <c r="AB165" s="3">
        <f t="shared" si="325"/>
        <v>48.284964000000002</v>
      </c>
      <c r="AC165" s="3">
        <f t="shared" si="325"/>
        <v>49.250663279999998</v>
      </c>
      <c r="AD165" s="3">
        <f t="shared" si="325"/>
        <v>50.235676545600001</v>
      </c>
      <c r="AE165" s="3">
        <f t="shared" si="325"/>
        <v>51.240390076512007</v>
      </c>
      <c r="AF165" s="3">
        <f t="shared" si="325"/>
        <v>52.265197878042244</v>
      </c>
      <c r="AG165" s="3">
        <f t="shared" si="325"/>
        <v>53.310501835603091</v>
      </c>
      <c r="AH165" s="3">
        <f t="shared" si="325"/>
        <v>54.376711872315155</v>
      </c>
      <c r="AI165" s="3">
        <f t="shared" si="325"/>
        <v>55.464246109761461</v>
      </c>
      <c r="AJ165" s="3">
        <f t="shared" si="325"/>
        <v>56.573531031956684</v>
      </c>
    </row>
    <row r="166" spans="2:36" hidden="1" outlineLevel="2" x14ac:dyDescent="0.35">
      <c r="B166" s="24" t="s">
        <v>199</v>
      </c>
      <c r="C166" s="29"/>
      <c r="D166" s="29"/>
      <c r="E166" s="29"/>
      <c r="F166" s="29"/>
      <c r="G166" s="26">
        <f>+G172*G153</f>
        <v>-6.6000000000000005</v>
      </c>
      <c r="H166" s="26">
        <f>+H172*H153</f>
        <v>-13.200000000000001</v>
      </c>
      <c r="I166" s="29">
        <v>-27</v>
      </c>
      <c r="J166" s="29">
        <v>-48</v>
      </c>
      <c r="K166" s="29">
        <v>-30</v>
      </c>
      <c r="L166" s="29">
        <v>-12</v>
      </c>
      <c r="M166" s="29">
        <v>-11</v>
      </c>
      <c r="N166" s="29">
        <v>-34</v>
      </c>
      <c r="O166" s="29">
        <v>-65</v>
      </c>
      <c r="P166" s="29">
        <v>-39</v>
      </c>
      <c r="Q166" s="111">
        <f t="shared" ref="Q166:U166" si="326">SUM(Q163:Q165)</f>
        <v>-25</v>
      </c>
      <c r="R166" s="111">
        <f t="shared" si="326"/>
        <v>-78</v>
      </c>
      <c r="S166" s="111">
        <f t="shared" si="326"/>
        <v>-48</v>
      </c>
      <c r="T166" s="111">
        <f t="shared" si="326"/>
        <v>-106</v>
      </c>
      <c r="U166" s="111">
        <f t="shared" si="326"/>
        <v>-93</v>
      </c>
      <c r="V166" s="111">
        <f>SUM(V163:V165)</f>
        <v>-189</v>
      </c>
      <c r="W166" s="111">
        <f>SUM(W163:W165)</f>
        <v>-76</v>
      </c>
      <c r="X166" s="111">
        <f>SUM(X163:X165)</f>
        <v>-66</v>
      </c>
      <c r="Y166" s="111">
        <f>SUM(Y163:Y165)</f>
        <v>-97</v>
      </c>
      <c r="Z166" s="25">
        <f>SUM(Z163:Z165)</f>
        <v>-106.31498999999999</v>
      </c>
      <c r="AA166" s="25">
        <f t="shared" ref="AA166:AJ166" si="327">SUM(AA163:AA165)</f>
        <v>-54.989234600000003</v>
      </c>
      <c r="AB166" s="25">
        <f t="shared" si="327"/>
        <v>12.259347856000019</v>
      </c>
      <c r="AC166" s="25">
        <f t="shared" si="327"/>
        <v>74.179845651760033</v>
      </c>
      <c r="AD166" s="25">
        <f t="shared" si="327"/>
        <v>127.73214633479198</v>
      </c>
      <c r="AE166" s="25">
        <f t="shared" si="327"/>
        <v>166.51038779244013</v>
      </c>
      <c r="AF166" s="25">
        <f t="shared" si="327"/>
        <v>193.25520019928413</v>
      </c>
      <c r="AG166" s="25">
        <f t="shared" si="327"/>
        <v>209.70877617380421</v>
      </c>
      <c r="AH166" s="25">
        <f t="shared" si="327"/>
        <v>219.0627282612582</v>
      </c>
      <c r="AI166" s="25">
        <f t="shared" si="327"/>
        <v>223.48398282648338</v>
      </c>
      <c r="AJ166" s="25">
        <f t="shared" si="327"/>
        <v>227.99366248301305</v>
      </c>
    </row>
    <row r="167" spans="2:36" hidden="1" outlineLevel="2" x14ac:dyDescent="0.35">
      <c r="B167" t="s">
        <v>314</v>
      </c>
      <c r="C167" s="147"/>
      <c r="D167" s="147"/>
      <c r="E167" s="147"/>
      <c r="F167" s="147"/>
      <c r="G167" s="12">
        <f t="shared" ref="G167:AJ167" si="328">+G166+G157</f>
        <v>-6.6000000000000005</v>
      </c>
      <c r="H167" s="12">
        <f t="shared" si="328"/>
        <v>-13.200000000000001</v>
      </c>
      <c r="I167" s="12">
        <f t="shared" si="328"/>
        <v>-27</v>
      </c>
      <c r="J167" s="12">
        <f t="shared" si="328"/>
        <v>-48</v>
      </c>
      <c r="K167" s="12">
        <f t="shared" si="328"/>
        <v>-30</v>
      </c>
      <c r="L167" s="12">
        <f t="shared" si="328"/>
        <v>-12</v>
      </c>
      <c r="M167" s="12">
        <f t="shared" si="328"/>
        <v>-6.4519999999999982</v>
      </c>
      <c r="N167" s="12">
        <f t="shared" si="328"/>
        <v>-29.774999999999977</v>
      </c>
      <c r="O167" s="12">
        <f t="shared" si="328"/>
        <v>-57.95</v>
      </c>
      <c r="P167" s="12">
        <f t="shared" si="328"/>
        <v>-24.497999999999998</v>
      </c>
      <c r="Q167" s="12">
        <f t="shared" si="328"/>
        <v>-6.3170000000000002</v>
      </c>
      <c r="R167" s="12">
        <f t="shared" si="328"/>
        <v>-52.332000000000001</v>
      </c>
      <c r="S167" s="12">
        <f t="shared" si="328"/>
        <v>-21.271000000000001</v>
      </c>
      <c r="T167" s="12">
        <f t="shared" si="328"/>
        <v>-67.089000000000055</v>
      </c>
      <c r="U167" s="12">
        <f t="shared" si="328"/>
        <v>-60.965000000000032</v>
      </c>
      <c r="V167" s="12">
        <f t="shared" si="328"/>
        <v>-156.84799999999996</v>
      </c>
      <c r="W167" s="12">
        <f t="shared" si="328"/>
        <v>-40.565000000000055</v>
      </c>
      <c r="X167" s="12">
        <f t="shared" si="328"/>
        <v>-28.384999999999991</v>
      </c>
      <c r="Y167" s="12">
        <f t="shared" si="328"/>
        <v>-55.398000000000025</v>
      </c>
      <c r="Z167" s="12">
        <f t="shared" si="328"/>
        <v>-106.31498999999999</v>
      </c>
      <c r="AA167" s="12">
        <f t="shared" si="328"/>
        <v>-54.989234600000003</v>
      </c>
      <c r="AB167" s="12">
        <f t="shared" si="328"/>
        <v>12.259347856000019</v>
      </c>
      <c r="AC167" s="12">
        <f t="shared" si="328"/>
        <v>74.179845651760033</v>
      </c>
      <c r="AD167" s="12">
        <f t="shared" si="328"/>
        <v>127.73214633479198</v>
      </c>
      <c r="AE167" s="12">
        <f t="shared" si="328"/>
        <v>166.51038779244013</v>
      </c>
      <c r="AF167" s="12">
        <f t="shared" si="328"/>
        <v>193.25520019928413</v>
      </c>
      <c r="AG167" s="12">
        <f t="shared" si="328"/>
        <v>209.70877617380421</v>
      </c>
      <c r="AH167" s="12">
        <f t="shared" si="328"/>
        <v>219.0627282612582</v>
      </c>
      <c r="AI167" s="12">
        <f t="shared" si="328"/>
        <v>223.48398282648338</v>
      </c>
      <c r="AJ167" s="12">
        <f t="shared" si="328"/>
        <v>227.99366248301305</v>
      </c>
    </row>
    <row r="168" spans="2:36" hidden="1" outlineLevel="2" x14ac:dyDescent="0.35"/>
    <row r="169" spans="2:36" hidden="1" outlineLevel="2" x14ac:dyDescent="0.35">
      <c r="B169" s="110" t="s">
        <v>207</v>
      </c>
      <c r="C169" s="113"/>
      <c r="D169" s="113"/>
      <c r="E169" s="113"/>
      <c r="F169" s="113"/>
      <c r="G169" s="155" t="str">
        <f t="shared" ref="G169:AJ169" si="329">IFERROR(G163/G145,"na")</f>
        <v>na</v>
      </c>
      <c r="H169" s="155" t="str">
        <f t="shared" si="329"/>
        <v>na</v>
      </c>
      <c r="I169" s="155" t="str">
        <f t="shared" si="329"/>
        <v>na</v>
      </c>
      <c r="J169" s="155" t="str">
        <f t="shared" si="329"/>
        <v>na</v>
      </c>
      <c r="K169" s="155" t="str">
        <f t="shared" si="329"/>
        <v>na</v>
      </c>
      <c r="L169" s="155" t="str">
        <f t="shared" si="329"/>
        <v>na</v>
      </c>
      <c r="M169" s="155" t="str">
        <f t="shared" si="329"/>
        <v>na</v>
      </c>
      <c r="N169" s="155" t="str">
        <f t="shared" si="329"/>
        <v>na</v>
      </c>
      <c r="O169" s="155" t="str">
        <f t="shared" si="329"/>
        <v>na</v>
      </c>
      <c r="P169" s="155" t="str">
        <f t="shared" si="329"/>
        <v>na</v>
      </c>
      <c r="Q169" s="155">
        <f t="shared" si="329"/>
        <v>1.6488845780795344E-2</v>
      </c>
      <c r="R169" s="155">
        <f t="shared" si="329"/>
        <v>-1.8518518518518517E-2</v>
      </c>
      <c r="S169" s="155">
        <f t="shared" si="329"/>
        <v>-1.4861995753715499E-2</v>
      </c>
      <c r="T169" s="155">
        <f t="shared" si="329"/>
        <v>-4.7318611987381701E-2</v>
      </c>
      <c r="U169" s="155">
        <f t="shared" si="329"/>
        <v>-9.3457943925233641E-2</v>
      </c>
      <c r="V169" s="155">
        <f t="shared" si="329"/>
        <v>-0.14224137931034483</v>
      </c>
      <c r="W169" s="155">
        <f t="shared" si="329"/>
        <v>-0.20245398773006135</v>
      </c>
      <c r="X169" s="155">
        <f t="shared" si="329"/>
        <v>-0.31805157593123207</v>
      </c>
      <c r="Y169" s="155">
        <f t="shared" si="329"/>
        <v>-0.3306878306878307</v>
      </c>
      <c r="Z169" s="155">
        <f t="shared" si="329"/>
        <v>-0.23970370793290199</v>
      </c>
      <c r="AA169" s="155">
        <f t="shared" si="329"/>
        <v>-0.10646732087919171</v>
      </c>
      <c r="AB169" s="155">
        <f t="shared" si="329"/>
        <v>-2.842170871823535E-2</v>
      </c>
      <c r="AC169" s="155">
        <f t="shared" si="329"/>
        <v>1.8608117610247346E-2</v>
      </c>
      <c r="AD169" s="155">
        <f t="shared" si="329"/>
        <v>4.8192927228285817E-2</v>
      </c>
      <c r="AE169" s="155">
        <f t="shared" si="329"/>
        <v>6.503620968793225E-2</v>
      </c>
      <c r="AF169" s="155">
        <f t="shared" si="329"/>
        <v>7.4585540203289016E-2</v>
      </c>
      <c r="AG169" s="155">
        <f t="shared" si="329"/>
        <v>7.9306261874424369E-2</v>
      </c>
      <c r="AH169" s="155">
        <f t="shared" si="329"/>
        <v>8.1139647030192372E-2</v>
      </c>
      <c r="AI169" s="155">
        <f t="shared" si="329"/>
        <v>8.1139647030192358E-2</v>
      </c>
      <c r="AJ169" s="155">
        <f t="shared" si="329"/>
        <v>8.1139647030192372E-2</v>
      </c>
    </row>
    <row r="170" spans="2:36" hidden="1" outlineLevel="2" x14ac:dyDescent="0.35">
      <c r="B170" s="110" t="s">
        <v>208</v>
      </c>
      <c r="C170" s="113"/>
      <c r="D170" s="113"/>
      <c r="E170" s="113"/>
      <c r="F170" s="113"/>
      <c r="G170" s="155" t="str">
        <f t="shared" ref="G170:Y170" si="330">IFERROR(G164/G146,"na")</f>
        <v>na</v>
      </c>
      <c r="H170" s="155" t="str">
        <f t="shared" si="330"/>
        <v>na</v>
      </c>
      <c r="I170" s="155" t="str">
        <f t="shared" si="330"/>
        <v>na</v>
      </c>
      <c r="J170" s="155" t="str">
        <f t="shared" si="330"/>
        <v>na</v>
      </c>
      <c r="K170" s="155" t="str">
        <f t="shared" si="330"/>
        <v>na</v>
      </c>
      <c r="L170" s="155" t="str">
        <f t="shared" si="330"/>
        <v>na</v>
      </c>
      <c r="M170" s="155" t="str">
        <f t="shared" si="330"/>
        <v>na</v>
      </c>
      <c r="N170" s="155" t="str">
        <f t="shared" si="330"/>
        <v>na</v>
      </c>
      <c r="O170" s="155" t="str">
        <f t="shared" si="330"/>
        <v>na</v>
      </c>
      <c r="P170" s="155" t="str">
        <f t="shared" si="330"/>
        <v>na</v>
      </c>
      <c r="Q170" s="155" t="str">
        <f t="shared" si="330"/>
        <v>na</v>
      </c>
      <c r="R170" s="155" t="str">
        <f t="shared" si="330"/>
        <v>na</v>
      </c>
      <c r="S170" s="155" t="str">
        <f t="shared" si="330"/>
        <v>na</v>
      </c>
      <c r="T170" s="155" t="str">
        <f t="shared" si="330"/>
        <v>na</v>
      </c>
      <c r="U170" s="155" t="str">
        <f t="shared" si="330"/>
        <v>na</v>
      </c>
      <c r="V170" s="155" t="str">
        <f t="shared" si="330"/>
        <v>na</v>
      </c>
      <c r="W170" s="155" t="str">
        <f t="shared" si="330"/>
        <v>na</v>
      </c>
      <c r="X170" s="155">
        <f t="shared" si="330"/>
        <v>0.13636363636363635</v>
      </c>
      <c r="Y170" s="155">
        <f t="shared" si="330"/>
        <v>-0.39130434782608697</v>
      </c>
      <c r="Z170" s="153">
        <v>-0.1</v>
      </c>
      <c r="AA170" s="153">
        <v>-0.1</v>
      </c>
      <c r="AB170" s="153">
        <v>-0.1</v>
      </c>
      <c r="AC170" s="153">
        <v>-0.1</v>
      </c>
      <c r="AD170" s="153">
        <v>-0.1</v>
      </c>
      <c r="AE170" s="153">
        <v>-0.1</v>
      </c>
      <c r="AF170" s="153">
        <v>-0.1</v>
      </c>
      <c r="AG170" s="153">
        <v>-0.1</v>
      </c>
      <c r="AH170" s="153">
        <v>-0.1</v>
      </c>
      <c r="AI170" s="153">
        <v>-0.1</v>
      </c>
      <c r="AJ170" s="153">
        <v>-0.1</v>
      </c>
    </row>
    <row r="171" spans="2:36" hidden="1" outlineLevel="2" x14ac:dyDescent="0.35">
      <c r="B171" s="110" t="s">
        <v>209</v>
      </c>
      <c r="C171" s="113"/>
      <c r="D171" s="113"/>
      <c r="E171" s="113"/>
      <c r="F171" s="113"/>
      <c r="G171" s="155" t="str">
        <f t="shared" ref="G171:Y171" si="331">IFERROR(G165/G147,"na")</f>
        <v>na</v>
      </c>
      <c r="H171" s="155" t="str">
        <f t="shared" si="331"/>
        <v>na</v>
      </c>
      <c r="I171" s="155" t="str">
        <f t="shared" si="331"/>
        <v>na</v>
      </c>
      <c r="J171" s="155" t="str">
        <f t="shared" si="331"/>
        <v>na</v>
      </c>
      <c r="K171" s="155" t="str">
        <f t="shared" si="331"/>
        <v>na</v>
      </c>
      <c r="L171" s="155" t="str">
        <f t="shared" si="331"/>
        <v>na</v>
      </c>
      <c r="M171" s="155" t="str">
        <f t="shared" si="331"/>
        <v>na</v>
      </c>
      <c r="N171" s="155" t="str">
        <f t="shared" si="331"/>
        <v>na</v>
      </c>
      <c r="O171" s="155" t="str">
        <f t="shared" si="331"/>
        <v>na</v>
      </c>
      <c r="P171" s="155" t="str">
        <f t="shared" si="331"/>
        <v>na</v>
      </c>
      <c r="Q171" s="155">
        <f t="shared" si="331"/>
        <v>-0.3888888888888889</v>
      </c>
      <c r="R171" s="155">
        <f t="shared" si="331"/>
        <v>-0.39285714285714285</v>
      </c>
      <c r="S171" s="155">
        <f t="shared" si="331"/>
        <v>-0.12980769230769232</v>
      </c>
      <c r="T171" s="155">
        <f t="shared" si="331"/>
        <v>-0.1402439024390244</v>
      </c>
      <c r="U171" s="155">
        <f t="shared" si="331"/>
        <v>-5.145413870246085E-2</v>
      </c>
      <c r="V171" s="155">
        <f t="shared" si="331"/>
        <v>-0.24212598425196849</v>
      </c>
      <c r="W171" s="155">
        <f t="shared" si="331"/>
        <v>4.0780141843971635E-2</v>
      </c>
      <c r="X171" s="155">
        <f t="shared" si="331"/>
        <v>6.2130177514792898E-2</v>
      </c>
      <c r="Y171" s="155">
        <f t="shared" si="331"/>
        <v>5.2857142857142859E-2</v>
      </c>
      <c r="Z171" s="153">
        <v>5.5E-2</v>
      </c>
      <c r="AA171" s="153">
        <v>0.06</v>
      </c>
      <c r="AB171" s="153">
        <v>6.5000000000000002E-2</v>
      </c>
      <c r="AC171" s="153">
        <v>6.5000000000000002E-2</v>
      </c>
      <c r="AD171" s="153">
        <v>6.5000000000000002E-2</v>
      </c>
      <c r="AE171" s="153">
        <v>6.5000000000000002E-2</v>
      </c>
      <c r="AF171" s="153">
        <v>6.5000000000000002E-2</v>
      </c>
      <c r="AG171" s="153">
        <v>6.5000000000000002E-2</v>
      </c>
      <c r="AH171" s="153">
        <v>6.5000000000000002E-2</v>
      </c>
      <c r="AI171" s="153">
        <v>6.5000000000000002E-2</v>
      </c>
      <c r="AJ171" s="153">
        <v>6.5000000000000002E-2</v>
      </c>
    </row>
    <row r="172" spans="2:36" hidden="1" outlineLevel="2" x14ac:dyDescent="0.35">
      <c r="B172" s="24" t="s">
        <v>315</v>
      </c>
      <c r="C172" s="112"/>
      <c r="D172" s="112"/>
      <c r="E172" s="112"/>
      <c r="F172" s="112"/>
      <c r="G172" s="134">
        <v>-0.33</v>
      </c>
      <c r="H172" s="134">
        <v>-0.33</v>
      </c>
      <c r="I172" s="112">
        <f t="shared" ref="I172:AJ172" si="332">+I166/I148</f>
        <v>-0.32926829268292684</v>
      </c>
      <c r="J172" s="112">
        <f t="shared" si="332"/>
        <v>-0.35820895522388058</v>
      </c>
      <c r="K172" s="112">
        <f t="shared" si="332"/>
        <v>-0.12244897959183673</v>
      </c>
      <c r="L172" s="112">
        <f t="shared" si="332"/>
        <v>-3.7854889589905363E-2</v>
      </c>
      <c r="M172" s="112">
        <f t="shared" si="332"/>
        <v>-3.313253012048193E-2</v>
      </c>
      <c r="N172" s="112">
        <f t="shared" si="332"/>
        <v>-7.4889867841409691E-2</v>
      </c>
      <c r="O172" s="112">
        <f t="shared" si="332"/>
        <v>-0.10124610591900311</v>
      </c>
      <c r="P172" s="112">
        <f t="shared" si="332"/>
        <v>-4.5774647887323945E-2</v>
      </c>
      <c r="Q172" s="112">
        <f t="shared" si="332"/>
        <v>-2.1949078138718173E-2</v>
      </c>
      <c r="R172" s="112">
        <f t="shared" si="332"/>
        <v>-5.6439942112879886E-2</v>
      </c>
      <c r="S172" s="112">
        <f t="shared" si="332"/>
        <v>-2.961135101789019E-2</v>
      </c>
      <c r="T172" s="112">
        <f t="shared" si="332"/>
        <v>-6.6416040100250623E-2</v>
      </c>
      <c r="U172" s="112">
        <f t="shared" si="332"/>
        <v>-7.7759197324414719E-2</v>
      </c>
      <c r="V172" s="112">
        <f t="shared" si="332"/>
        <v>-0.19444444444444445</v>
      </c>
      <c r="W172" s="112">
        <f t="shared" si="332"/>
        <v>-7.2174738841405503E-2</v>
      </c>
      <c r="X172" s="112">
        <f t="shared" si="332"/>
        <v>-6.3037249283667621E-2</v>
      </c>
      <c r="Y172" s="112">
        <f t="shared" si="332"/>
        <v>-8.8101725703905537E-2</v>
      </c>
      <c r="Z172" s="112">
        <f t="shared" si="332"/>
        <v>-7.9755565279578111E-2</v>
      </c>
      <c r="AA172" s="112">
        <f t="shared" si="332"/>
        <v>-3.3197865401756337E-2</v>
      </c>
      <c r="AB172" s="112">
        <f t="shared" si="332"/>
        <v>6.254719630877691E-3</v>
      </c>
      <c r="AC172" s="112">
        <f t="shared" si="332"/>
        <v>3.3341108218455311E-2</v>
      </c>
      <c r="AD172" s="112">
        <f t="shared" si="332"/>
        <v>5.2297736336057769E-2</v>
      </c>
      <c r="AE172" s="112">
        <f t="shared" si="332"/>
        <v>6.3761342396784854E-2</v>
      </c>
      <c r="AF172" s="112">
        <f t="shared" si="332"/>
        <v>7.050002273383528E-2</v>
      </c>
      <c r="AG172" s="112">
        <f t="shared" si="332"/>
        <v>7.3907217915666248E-2</v>
      </c>
      <c r="AH172" s="112">
        <f t="shared" si="332"/>
        <v>7.5256655610196579E-2</v>
      </c>
      <c r="AI172" s="112">
        <f t="shared" si="332"/>
        <v>7.5280269594726015E-2</v>
      </c>
      <c r="AJ172" s="112">
        <f t="shared" si="332"/>
        <v>7.5303426738299845E-2</v>
      </c>
    </row>
    <row r="173" spans="2:36" hidden="1" outlineLevel="2" x14ac:dyDescent="0.35">
      <c r="B173" t="s">
        <v>316</v>
      </c>
      <c r="C173" s="147"/>
      <c r="D173" s="147"/>
      <c r="E173" s="147"/>
      <c r="F173" s="147"/>
      <c r="G173" s="113">
        <f t="shared" ref="G173:AJ173" si="333">+G167/G148</f>
        <v>-0.33</v>
      </c>
      <c r="H173" s="113">
        <f t="shared" si="333"/>
        <v>-0.33</v>
      </c>
      <c r="I173" s="113">
        <f t="shared" si="333"/>
        <v>-0.32926829268292684</v>
      </c>
      <c r="J173" s="113">
        <f t="shared" si="333"/>
        <v>-0.35820895522388058</v>
      </c>
      <c r="K173" s="113">
        <f t="shared" si="333"/>
        <v>-0.12244897959183673</v>
      </c>
      <c r="L173" s="113">
        <f t="shared" si="333"/>
        <v>-3.7854889589905363E-2</v>
      </c>
      <c r="M173" s="113">
        <f t="shared" si="333"/>
        <v>-1.9433734939759032E-2</v>
      </c>
      <c r="N173" s="113">
        <f t="shared" si="333"/>
        <v>-6.5583700440528581E-2</v>
      </c>
      <c r="O173" s="113">
        <f t="shared" si="333"/>
        <v>-9.0264797507788166E-2</v>
      </c>
      <c r="P173" s="113">
        <f t="shared" si="333"/>
        <v>-2.8753521126760561E-2</v>
      </c>
      <c r="Q173" s="113">
        <f t="shared" si="333"/>
        <v>-5.546093064091308E-3</v>
      </c>
      <c r="R173" s="113">
        <f t="shared" si="333"/>
        <v>-3.786685962373372E-2</v>
      </c>
      <c r="S173" s="113">
        <f t="shared" si="333"/>
        <v>-1.3122146822948797E-2</v>
      </c>
      <c r="T173" s="113">
        <f t="shared" si="333"/>
        <v>-4.2035714285714322E-2</v>
      </c>
      <c r="U173" s="113">
        <f t="shared" si="333"/>
        <v>-5.0974080267558557E-2</v>
      </c>
      <c r="V173" s="113">
        <f t="shared" si="333"/>
        <v>-0.16136625514403288</v>
      </c>
      <c r="W173" s="113">
        <f t="shared" si="333"/>
        <v>-3.8523266856600243E-2</v>
      </c>
      <c r="X173" s="113">
        <f t="shared" si="333"/>
        <v>-2.7110792741165225E-2</v>
      </c>
      <c r="Y173" s="113">
        <f t="shared" si="333"/>
        <v>-5.031607629427795E-2</v>
      </c>
      <c r="Z173" s="113">
        <f t="shared" si="333"/>
        <v>-7.9755565279578111E-2</v>
      </c>
      <c r="AA173" s="113">
        <f t="shared" si="333"/>
        <v>-3.3197865401756337E-2</v>
      </c>
      <c r="AB173" s="113">
        <f t="shared" si="333"/>
        <v>6.254719630877691E-3</v>
      </c>
      <c r="AC173" s="113">
        <f t="shared" si="333"/>
        <v>3.3341108218455311E-2</v>
      </c>
      <c r="AD173" s="113">
        <f t="shared" si="333"/>
        <v>5.2297736336057769E-2</v>
      </c>
      <c r="AE173" s="113">
        <f t="shared" si="333"/>
        <v>6.3761342396784854E-2</v>
      </c>
      <c r="AF173" s="113">
        <f t="shared" si="333"/>
        <v>7.050002273383528E-2</v>
      </c>
      <c r="AG173" s="113">
        <f t="shared" si="333"/>
        <v>7.3907217915666248E-2</v>
      </c>
      <c r="AH173" s="113">
        <f t="shared" si="333"/>
        <v>7.5256655610196579E-2</v>
      </c>
      <c r="AI173" s="113">
        <f t="shared" si="333"/>
        <v>7.5280269594726015E-2</v>
      </c>
      <c r="AJ173" s="113">
        <f t="shared" si="333"/>
        <v>7.5303426738299845E-2</v>
      </c>
    </row>
    <row r="174" spans="2:36" hidden="1" outlineLevel="2" x14ac:dyDescent="0.35"/>
    <row r="175" spans="2:36" hidden="1" outlineLevel="2" x14ac:dyDescent="0.35">
      <c r="B175" t="s">
        <v>331</v>
      </c>
      <c r="X175" s="16">
        <v>16000</v>
      </c>
      <c r="Y175" s="16">
        <v>42000</v>
      </c>
    </row>
    <row r="176" spans="2:36" hidden="1" outlineLevel="2" x14ac:dyDescent="0.35">
      <c r="B176" t="s">
        <v>332</v>
      </c>
      <c r="X176" s="16">
        <v>7000</v>
      </c>
      <c r="Y176" s="16">
        <v>15000</v>
      </c>
    </row>
    <row r="177" spans="2:36" hidden="1" outlineLevel="2" x14ac:dyDescent="0.35">
      <c r="B177" s="24" t="s">
        <v>333</v>
      </c>
      <c r="C177" s="29"/>
      <c r="D177" s="29"/>
      <c r="E177" s="29"/>
      <c r="F177" s="29"/>
      <c r="G177" s="26"/>
      <c r="H177" s="26"/>
      <c r="I177" s="29"/>
      <c r="J177" s="29"/>
      <c r="K177" s="29"/>
      <c r="L177" s="29"/>
      <c r="M177" s="29"/>
      <c r="N177" s="29"/>
      <c r="O177" s="29"/>
      <c r="P177" s="29"/>
      <c r="Q177" s="111"/>
      <c r="R177" s="111"/>
      <c r="S177" s="111"/>
      <c r="T177" s="111"/>
      <c r="U177" s="111"/>
      <c r="V177" s="111"/>
      <c r="W177" s="111"/>
      <c r="X177" s="111">
        <f>SUM(X175:X176)</f>
        <v>23000</v>
      </c>
      <c r="Y177" s="111">
        <f>SUM(Y175:Y176)</f>
        <v>57000</v>
      </c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</row>
    <row r="178" spans="2:36" hidden="1" outlineLevel="2" x14ac:dyDescent="0.35"/>
    <row r="179" spans="2:36" hidden="1" outlineLevel="2" x14ac:dyDescent="0.35">
      <c r="B179" s="109" t="s">
        <v>209</v>
      </c>
    </row>
    <row r="180" spans="2:36" hidden="1" outlineLevel="2" x14ac:dyDescent="0.35">
      <c r="B180" t="s">
        <v>286</v>
      </c>
      <c r="N180" s="125">
        <f>+N362</f>
        <v>11</v>
      </c>
      <c r="O180" s="125">
        <f t="shared" ref="O180:Y180" si="334">+O362</f>
        <v>36</v>
      </c>
      <c r="P180" s="125">
        <f t="shared" si="334"/>
        <v>73</v>
      </c>
      <c r="Q180" s="125">
        <f t="shared" si="334"/>
        <v>91</v>
      </c>
      <c r="R180" s="125">
        <f t="shared" si="334"/>
        <v>118</v>
      </c>
      <c r="S180" s="125">
        <f t="shared" si="334"/>
        <v>154</v>
      </c>
      <c r="T180" s="125">
        <f t="shared" si="334"/>
        <v>237</v>
      </c>
      <c r="U180" s="125">
        <f t="shared" si="334"/>
        <v>241</v>
      </c>
      <c r="V180" s="125">
        <f t="shared" si="334"/>
        <v>259</v>
      </c>
      <c r="W180" s="125">
        <f t="shared" si="334"/>
        <v>321</v>
      </c>
      <c r="X180" s="125">
        <f t="shared" si="334"/>
        <v>339</v>
      </c>
      <c r="Y180" s="125">
        <f t="shared" si="334"/>
        <v>350</v>
      </c>
    </row>
    <row r="181" spans="2:36" hidden="1" outlineLevel="2" x14ac:dyDescent="0.35">
      <c r="B181" t="s">
        <v>355</v>
      </c>
      <c r="N181" s="123">
        <f>+N147/N180</f>
        <v>9.0909090909090912E-2</v>
      </c>
      <c r="O181" s="123">
        <f t="shared" ref="O181:Y181" si="335">+O147/O180</f>
        <v>0.3888888888888889</v>
      </c>
      <c r="P181" s="123">
        <f t="shared" si="335"/>
        <v>0.9178082191780822</v>
      </c>
      <c r="Q181" s="123">
        <f t="shared" si="335"/>
        <v>1.1868131868131868</v>
      </c>
      <c r="R181" s="123">
        <f t="shared" si="335"/>
        <v>1.1864406779661016</v>
      </c>
      <c r="S181" s="123">
        <f t="shared" si="335"/>
        <v>1.3506493506493507</v>
      </c>
      <c r="T181" s="123">
        <f t="shared" si="335"/>
        <v>1.3839662447257384</v>
      </c>
      <c r="U181" s="123">
        <f t="shared" si="335"/>
        <v>1.8547717842323652</v>
      </c>
      <c r="V181" s="123">
        <f t="shared" si="335"/>
        <v>1.9613899613899615</v>
      </c>
      <c r="W181" s="123">
        <f t="shared" si="335"/>
        <v>1.7570093457943925</v>
      </c>
      <c r="X181" s="123">
        <f t="shared" si="335"/>
        <v>1.9941002949852507</v>
      </c>
      <c r="Y181" s="123">
        <f t="shared" si="335"/>
        <v>2</v>
      </c>
    </row>
    <row r="182" spans="2:36" hidden="1" outlineLevel="2" x14ac:dyDescent="0.35">
      <c r="B182" t="s">
        <v>358</v>
      </c>
      <c r="N182" s="123"/>
      <c r="O182" s="123"/>
      <c r="P182" s="123"/>
      <c r="Q182" s="123">
        <f>+Q183-Q181</f>
        <v>-1.6483516483516483</v>
      </c>
      <c r="R182" s="123">
        <f t="shared" ref="R182:Y182" si="336">+R183-R181</f>
        <v>-1.652542372881356</v>
      </c>
      <c r="S182" s="123">
        <f t="shared" si="336"/>
        <v>-1.525974025974026</v>
      </c>
      <c r="T182" s="123">
        <f t="shared" si="336"/>
        <v>-1.5780590717299579</v>
      </c>
      <c r="U182" s="123">
        <f t="shared" si="336"/>
        <v>-1.9502074688796682</v>
      </c>
      <c r="V182" s="123">
        <f t="shared" si="336"/>
        <v>-2.4362934362934365</v>
      </c>
      <c r="W182" s="123">
        <f t="shared" si="336"/>
        <v>-1.6853582554517135</v>
      </c>
      <c r="X182" s="123">
        <f t="shared" si="336"/>
        <v>-1.8702064896755162</v>
      </c>
      <c r="Y182" s="123">
        <f t="shared" si="336"/>
        <v>-1.8942857142857144</v>
      </c>
    </row>
    <row r="183" spans="2:36" hidden="1" outlineLevel="2" x14ac:dyDescent="0.35">
      <c r="B183" t="s">
        <v>356</v>
      </c>
      <c r="Q183" s="165">
        <f t="shared" ref="Q183:Y183" si="337">IFERROR(Q165/Q180,"na")</f>
        <v>-0.46153846153846156</v>
      </c>
      <c r="R183" s="165">
        <f t="shared" si="337"/>
        <v>-0.46610169491525422</v>
      </c>
      <c r="S183" s="165">
        <f t="shared" si="337"/>
        <v>-0.17532467532467533</v>
      </c>
      <c r="T183" s="165">
        <f t="shared" si="337"/>
        <v>-0.1940928270042194</v>
      </c>
      <c r="U183" s="165">
        <f t="shared" si="337"/>
        <v>-9.5435684647302899E-2</v>
      </c>
      <c r="V183" s="165">
        <f t="shared" si="337"/>
        <v>-0.4749034749034749</v>
      </c>
      <c r="W183" s="165">
        <f t="shared" si="337"/>
        <v>7.1651090342679122E-2</v>
      </c>
      <c r="X183" s="165">
        <f t="shared" si="337"/>
        <v>0.12389380530973451</v>
      </c>
      <c r="Y183" s="165">
        <f t="shared" si="337"/>
        <v>0.10571428571428572</v>
      </c>
    </row>
    <row r="184" spans="2:36" hidden="1" outlineLevel="2" x14ac:dyDescent="0.35">
      <c r="B184" t="s">
        <v>357</v>
      </c>
      <c r="C184" s="165"/>
      <c r="D184" s="165"/>
      <c r="E184" s="165"/>
      <c r="F184" s="165">
        <f t="shared" ref="F184:M184" si="338">+F47/F361</f>
        <v>0.65743518518518518</v>
      </c>
      <c r="G184" s="165">
        <f t="shared" si="338"/>
        <v>0.66369230769230769</v>
      </c>
      <c r="H184" s="165">
        <f t="shared" si="338"/>
        <v>0.42237226277372258</v>
      </c>
      <c r="I184" s="165">
        <f t="shared" si="338"/>
        <v>0.63769230769230767</v>
      </c>
      <c r="J184" s="165">
        <f t="shared" si="338"/>
        <v>0.72847682119205293</v>
      </c>
      <c r="K184" s="165">
        <f t="shared" si="338"/>
        <v>0.6480331262939959</v>
      </c>
      <c r="L184" s="165">
        <f t="shared" si="338"/>
        <v>0.64967320261437911</v>
      </c>
      <c r="M184" s="165">
        <f t="shared" si="338"/>
        <v>0.65136476426799006</v>
      </c>
      <c r="N184" s="165">
        <f t="shared" ref="N184:X184" si="339">+N47/N361</f>
        <v>0.68325041459369817</v>
      </c>
      <c r="O184" s="165">
        <f t="shared" si="339"/>
        <v>0.70214943705220056</v>
      </c>
      <c r="P184" s="165">
        <f t="shared" si="339"/>
        <v>0.57859209257473476</v>
      </c>
      <c r="Q184" s="165">
        <f t="shared" si="339"/>
        <v>0.75172097292335938</v>
      </c>
      <c r="R184" s="165">
        <f t="shared" si="339"/>
        <v>0.55975122167925362</v>
      </c>
      <c r="S184" s="165">
        <f t="shared" si="339"/>
        <v>0.75617021276595742</v>
      </c>
      <c r="T184" s="165">
        <f t="shared" si="339"/>
        <v>0.91513944223107568</v>
      </c>
      <c r="U184" s="165">
        <f t="shared" si="339"/>
        <v>0.64151651651651653</v>
      </c>
      <c r="V184" s="165">
        <f t="shared" si="339"/>
        <v>0.69956629131856185</v>
      </c>
      <c r="W184" s="165">
        <f t="shared" si="339"/>
        <v>0.68108487215909075</v>
      </c>
      <c r="X184" s="165">
        <f t="shared" si="339"/>
        <v>0.70158543516873884</v>
      </c>
      <c r="Y184" s="165">
        <f>+Y47/Y361</f>
        <v>0.57445264317180589</v>
      </c>
    </row>
    <row r="185" spans="2:36" hidden="1" outlineLevel="2" x14ac:dyDescent="0.35">
      <c r="B185" t="s">
        <v>360</v>
      </c>
      <c r="C185" s="165"/>
      <c r="D185" s="165"/>
      <c r="E185" s="165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>
        <v>28700</v>
      </c>
      <c r="W185" s="99">
        <v>36200</v>
      </c>
      <c r="X185" s="99">
        <v>39900</v>
      </c>
      <c r="Y185" s="99">
        <v>45600</v>
      </c>
    </row>
    <row r="186" spans="2:36" hidden="1" outlineLevel="2" x14ac:dyDescent="0.35"/>
    <row r="187" spans="2:36" outlineLevel="1" collapsed="1" x14ac:dyDescent="0.35">
      <c r="B187" s="93" t="s">
        <v>240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</row>
    <row r="188" spans="2:36" ht="5" customHeight="1" outlineLevel="1" x14ac:dyDescent="0.35"/>
    <row r="189" spans="2:36" hidden="1" outlineLevel="2" x14ac:dyDescent="0.35">
      <c r="B189" t="s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477</v>
      </c>
      <c r="P189" s="16">
        <v>3196</v>
      </c>
      <c r="Q189" s="16">
        <v>3502</v>
      </c>
      <c r="R189" s="16">
        <v>3837</v>
      </c>
      <c r="S189" s="16">
        <v>4114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</row>
    <row r="190" spans="2:36" hidden="1" outlineLevel="2" x14ac:dyDescent="0.35">
      <c r="B190" t="s">
        <v>241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67</v>
      </c>
      <c r="P190" s="16">
        <v>685</v>
      </c>
      <c r="Q190" s="16">
        <v>215</v>
      </c>
      <c r="R190" s="16">
        <v>34</v>
      </c>
      <c r="S190" s="16">
        <v>-104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</row>
    <row r="191" spans="2:36" hidden="1" outlineLevel="2" x14ac:dyDescent="0.35">
      <c r="C191" s="119" t="str">
        <f t="shared" ref="C191:M191" si="340">IFERROR(C190/C189,"na")</f>
        <v>na</v>
      </c>
      <c r="D191" s="119" t="str">
        <f t="shared" si="340"/>
        <v>na</v>
      </c>
      <c r="E191" s="119" t="str">
        <f t="shared" si="340"/>
        <v>na</v>
      </c>
      <c r="F191" s="119" t="str">
        <f t="shared" si="340"/>
        <v>na</v>
      </c>
      <c r="G191" s="119" t="str">
        <f t="shared" si="340"/>
        <v>na</v>
      </c>
      <c r="H191" s="119" t="str">
        <f t="shared" si="340"/>
        <v>na</v>
      </c>
      <c r="I191" s="119" t="str">
        <f t="shared" si="340"/>
        <v>na</v>
      </c>
      <c r="J191" s="119" t="str">
        <f t="shared" si="340"/>
        <v>na</v>
      </c>
      <c r="K191" s="119" t="str">
        <f t="shared" si="340"/>
        <v>na</v>
      </c>
      <c r="L191" s="119" t="str">
        <f t="shared" si="340"/>
        <v>na</v>
      </c>
      <c r="M191" s="119" t="str">
        <f t="shared" si="340"/>
        <v>na</v>
      </c>
      <c r="N191" s="119" t="str">
        <f>IFERROR(N190/N189,"na")</f>
        <v>na</v>
      </c>
      <c r="O191" s="119">
        <f>IFERROR(O190/O189,"na")</f>
        <v>0.14046121593291405</v>
      </c>
      <c r="P191" s="119">
        <f t="shared" ref="P191" si="341">IFERROR(P190/P189,"na")</f>
        <v>0.21433041301627034</v>
      </c>
      <c r="Q191" s="119">
        <f t="shared" ref="Q191:R191" si="342">IFERROR(Q190/Q189,"na")</f>
        <v>6.1393489434608796E-2</v>
      </c>
      <c r="R191" s="119">
        <f t="shared" si="342"/>
        <v>8.8610893927547566E-3</v>
      </c>
      <c r="S191" s="119">
        <f>IFERROR(S190/S189,"na")</f>
        <v>-2.5279533300923675E-2</v>
      </c>
      <c r="T191" s="119" t="str">
        <f t="shared" ref="T191:Y191" si="343">IFERROR(T190/T189,"na")</f>
        <v>na</v>
      </c>
      <c r="U191" s="119" t="str">
        <f t="shared" si="343"/>
        <v>na</v>
      </c>
      <c r="V191" s="119" t="str">
        <f t="shared" si="343"/>
        <v>na</v>
      </c>
      <c r="W191" s="119" t="str">
        <f t="shared" si="343"/>
        <v>na</v>
      </c>
      <c r="X191" s="119" t="str">
        <f t="shared" si="343"/>
        <v>na</v>
      </c>
      <c r="Y191" s="119" t="str">
        <f t="shared" si="343"/>
        <v>na</v>
      </c>
      <c r="Z191" s="119" t="str">
        <f t="shared" ref="Z191" si="344">IFERROR(Z190/Z189,"na")</f>
        <v>na</v>
      </c>
      <c r="AA191" s="119" t="str">
        <f t="shared" ref="AA191" si="345">IFERROR(AA190/AA189,"na")</f>
        <v>na</v>
      </c>
      <c r="AB191" s="119" t="str">
        <f t="shared" ref="AB191" si="346">IFERROR(AB190/AB189,"na")</f>
        <v>na</v>
      </c>
      <c r="AC191" s="119" t="str">
        <f t="shared" ref="AC191" si="347">IFERROR(AC190/AC189,"na")</f>
        <v>na</v>
      </c>
      <c r="AD191" s="119" t="str">
        <f t="shared" ref="AD191" si="348">IFERROR(AD190/AD189,"na")</f>
        <v>na</v>
      </c>
      <c r="AE191" s="119" t="str">
        <f t="shared" ref="AE191" si="349">IFERROR(AE190/AE189,"na")</f>
        <v>na</v>
      </c>
      <c r="AF191" s="119" t="str">
        <f t="shared" ref="AF191" si="350">IFERROR(AF190/AF189,"na")</f>
        <v>na</v>
      </c>
      <c r="AG191" s="119" t="str">
        <f t="shared" ref="AG191" si="351">IFERROR(AG190/AG189,"na")</f>
        <v>na</v>
      </c>
      <c r="AH191" s="119" t="str">
        <f t="shared" ref="AH191" si="352">IFERROR(AH190/AH189,"na")</f>
        <v>na</v>
      </c>
      <c r="AI191" s="119" t="str">
        <f t="shared" ref="AI191" si="353">IFERROR(AI190/AI189,"na")</f>
        <v>na</v>
      </c>
      <c r="AJ191" s="119" t="str">
        <f t="shared" ref="AJ191" si="354">IFERROR(AJ190/AJ189,"na")</f>
        <v>na</v>
      </c>
    </row>
    <row r="192" spans="2:36" outlineLevel="1" collapsed="1" x14ac:dyDescent="0.35"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42" x14ac:dyDescent="0.35">
      <c r="B193" s="90" t="s">
        <v>16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</row>
    <row r="194" spans="2:42" ht="5" customHeight="1" x14ac:dyDescent="0.35"/>
    <row r="195" spans="2:42" hidden="1" outlineLevel="1" x14ac:dyDescent="0.35">
      <c r="B195" t="s">
        <v>0</v>
      </c>
      <c r="C195" s="12">
        <f t="shared" ref="C195:AJ195" si="355">+C22</f>
        <v>1486</v>
      </c>
      <c r="D195" s="12">
        <f t="shared" si="355"/>
        <v>1651</v>
      </c>
      <c r="E195" s="12">
        <f t="shared" si="355"/>
        <v>1855</v>
      </c>
      <c r="F195" s="12">
        <f t="shared" si="355"/>
        <v>1919</v>
      </c>
      <c r="G195" s="12">
        <f t="shared" si="355"/>
        <v>2177</v>
      </c>
      <c r="H195" s="12">
        <f t="shared" si="355"/>
        <v>2974</v>
      </c>
      <c r="I195" s="12">
        <f t="shared" si="355"/>
        <v>4881</v>
      </c>
      <c r="J195" s="12">
        <f t="shared" si="355"/>
        <v>5264</v>
      </c>
      <c r="K195" s="12">
        <f t="shared" si="355"/>
        <v>5660</v>
      </c>
      <c r="L195" s="12">
        <f t="shared" si="355"/>
        <v>6109</v>
      </c>
      <c r="M195" s="12">
        <f t="shared" si="355"/>
        <v>6220</v>
      </c>
      <c r="N195" s="12">
        <f t="shared" si="355"/>
        <v>6732</v>
      </c>
      <c r="O195" s="12">
        <f t="shared" si="355"/>
        <v>8186</v>
      </c>
      <c r="P195" s="12">
        <f t="shared" si="355"/>
        <v>11764</v>
      </c>
      <c r="Q195" s="12">
        <f t="shared" si="355"/>
        <v>12795</v>
      </c>
      <c r="R195" s="12">
        <f t="shared" si="355"/>
        <v>13782</v>
      </c>
      <c r="S195" s="12">
        <f t="shared" si="355"/>
        <v>14745</v>
      </c>
      <c r="T195" s="12">
        <f t="shared" si="355"/>
        <v>10876</v>
      </c>
      <c r="U195" s="12">
        <f t="shared" si="355"/>
        <v>11404.814</v>
      </c>
      <c r="V195" s="12">
        <f t="shared" si="355"/>
        <v>11388.906000000001</v>
      </c>
      <c r="W195" s="12">
        <f t="shared" si="355"/>
        <v>11550.934999999999</v>
      </c>
      <c r="X195" s="12">
        <f t="shared" si="355"/>
        <v>11618.963</v>
      </c>
      <c r="Y195" s="12">
        <f t="shared" si="355"/>
        <v>11609.808999999999</v>
      </c>
      <c r="Z195" s="12">
        <f t="shared" ca="1" si="355"/>
        <v>12061.902055415521</v>
      </c>
      <c r="AA195" s="12">
        <f t="shared" ca="1" si="355"/>
        <v>12509.179805451797</v>
      </c>
      <c r="AB195" s="12">
        <f t="shared" ca="1" si="355"/>
        <v>12990.752551447315</v>
      </c>
      <c r="AC195" s="12">
        <f t="shared" ca="1" si="355"/>
        <v>13471.168886407459</v>
      </c>
      <c r="AD195" s="12">
        <f t="shared" ca="1" si="355"/>
        <v>13849.795569320278</v>
      </c>
      <c r="AE195" s="12">
        <f t="shared" ca="1" si="355"/>
        <v>14122.739574100699</v>
      </c>
      <c r="AF195" s="12">
        <f t="shared" ca="1" si="355"/>
        <v>14297.221676011819</v>
      </c>
      <c r="AG195" s="12">
        <f t="shared" ca="1" si="355"/>
        <v>14378.022551853803</v>
      </c>
      <c r="AH195" s="12">
        <f t="shared" ca="1" si="355"/>
        <v>14375.677731641463</v>
      </c>
      <c r="AI195" s="12">
        <f t="shared" si="355"/>
        <v>14298.24273878177</v>
      </c>
      <c r="AJ195" s="12">
        <f t="shared" si="355"/>
        <v>14337.32295377546</v>
      </c>
      <c r="AL195" s="7">
        <f>(AI195/Y195)^(1/10)-1</f>
        <v>2.1047059816855285E-2</v>
      </c>
      <c r="AM195" s="7">
        <f>(Y195/O195)^(1/10)-1</f>
        <v>3.5560158874961223E-2</v>
      </c>
      <c r="AN195" s="7">
        <f>(V195/L195)^(1/10)-1</f>
        <v>6.42684513550007E-2</v>
      </c>
      <c r="AO195" s="7">
        <f>(Y195/C195)^(1/22)-1</f>
        <v>9.794883688862388E-2</v>
      </c>
      <c r="AP195" s="7">
        <f>(AI195/V195)^(1/13)-1</f>
        <v>1.7653781094762344E-2</v>
      </c>
    </row>
    <row r="196" spans="2:42" hidden="1" outlineLevel="1" x14ac:dyDescent="0.35">
      <c r="B196" s="10" t="s">
        <v>195</v>
      </c>
      <c r="C196" s="16">
        <v>-1032.153</v>
      </c>
      <c r="D196" s="16">
        <v>-1100.652</v>
      </c>
      <c r="E196" s="16">
        <v>-1217.6849999999999</v>
      </c>
      <c r="F196" s="16">
        <v>-1287.652</v>
      </c>
      <c r="G196" s="16">
        <v>-1470.175</v>
      </c>
      <c r="H196" s="16">
        <v>-2035.2429999999999</v>
      </c>
      <c r="I196" s="16">
        <v>-3390.3510000000001</v>
      </c>
      <c r="J196" s="16">
        <v>-3590.3440000000001</v>
      </c>
      <c r="K196" s="16">
        <v>-3920.4870000000001</v>
      </c>
      <c r="L196" s="16">
        <v>-4248.6679999999997</v>
      </c>
      <c r="M196" s="16">
        <v>-4427.8620000000001</v>
      </c>
      <c r="N196" s="16">
        <v>-4633.62</v>
      </c>
      <c r="O196" s="16">
        <v>-5583.549</v>
      </c>
      <c r="P196" s="16">
        <v>-8198.3770000000004</v>
      </c>
      <c r="Q196" s="16">
        <v>-9119</v>
      </c>
      <c r="R196" s="16">
        <v>-9825</v>
      </c>
      <c r="S196" s="16">
        <v>-10647</v>
      </c>
      <c r="T196" s="16">
        <v>-7640.0050000000001</v>
      </c>
      <c r="U196" s="16">
        <v>-8195.5130000000008</v>
      </c>
      <c r="V196" s="16">
        <v>-7914.4849999999997</v>
      </c>
      <c r="W196" s="16">
        <v>-7988.6130000000003</v>
      </c>
      <c r="X196" s="16">
        <v>-7972.4139999999998</v>
      </c>
      <c r="Y196" s="16">
        <v>-8209.5529999999999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2:42" hidden="1" outlineLevel="1" x14ac:dyDescent="0.35">
      <c r="B197" s="10" t="s">
        <v>196</v>
      </c>
      <c r="C197" s="16">
        <v>-123.624</v>
      </c>
      <c r="D197" s="16">
        <v>-129.19399999999999</v>
      </c>
      <c r="E197" s="16">
        <v>-154.07300000000001</v>
      </c>
      <c r="F197" s="16">
        <v>-159.62799999999999</v>
      </c>
      <c r="G197" s="16">
        <v>-192.08199999999999</v>
      </c>
      <c r="H197" s="16">
        <v>-272.46300000000002</v>
      </c>
      <c r="I197" s="16">
        <v>-453.51600000000002</v>
      </c>
      <c r="J197" s="16">
        <v>-491.23599999999999</v>
      </c>
      <c r="K197" s="16">
        <v>-508.24</v>
      </c>
      <c r="L197" s="16">
        <v>-531.53099999999995</v>
      </c>
      <c r="M197" s="16">
        <v>-571.82500000000005</v>
      </c>
      <c r="N197" s="16">
        <v>-684.71500000000003</v>
      </c>
      <c r="O197" s="16">
        <v>-889.87900000000002</v>
      </c>
      <c r="P197" s="16">
        <v>-1176.4849999999999</v>
      </c>
      <c r="Q197" s="16">
        <v>-1262</v>
      </c>
      <c r="R197" s="16">
        <v>-1452</v>
      </c>
      <c r="S197" s="16">
        <v>-1592</v>
      </c>
      <c r="T197" s="16">
        <v>-1064.0260000000001</v>
      </c>
      <c r="U197" s="16">
        <v>-1135.454</v>
      </c>
      <c r="V197" s="16">
        <v>-1103.3119999999999</v>
      </c>
      <c r="W197" s="16">
        <v>-1247.5840000000001</v>
      </c>
      <c r="X197" s="16">
        <v>-1195.335</v>
      </c>
      <c r="Y197" s="16">
        <v>-1355.1969999999999</v>
      </c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2:42" hidden="1" outlineLevel="1" x14ac:dyDescent="0.35">
      <c r="B198" s="10" t="s">
        <v>210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1.2170000000000001</v>
      </c>
      <c r="K198" s="16">
        <v>0.79600000000000004</v>
      </c>
      <c r="L198" s="16">
        <v>2.4420000000000002</v>
      </c>
      <c r="M198" s="16">
        <v>8.9990000000000006</v>
      </c>
      <c r="N198" s="16">
        <v>8.7759999999999998</v>
      </c>
      <c r="O198" s="16">
        <v>16.376999999999999</v>
      </c>
      <c r="P198" s="16">
        <v>34.558</v>
      </c>
      <c r="Q198" s="16">
        <v>23</v>
      </c>
      <c r="R198" s="16">
        <v>18</v>
      </c>
      <c r="S198" s="16">
        <v>13</v>
      </c>
      <c r="T198" s="16">
        <v>-8.64</v>
      </c>
      <c r="U198" s="16">
        <f>-4.484+60.603</f>
        <v>56.119</v>
      </c>
      <c r="V198" s="16">
        <v>12.679</v>
      </c>
      <c r="W198" s="16">
        <f>26.916-16.252</f>
        <v>10.664000000000001</v>
      </c>
      <c r="X198" s="16">
        <v>26.934000000000001</v>
      </c>
      <c r="Y198" s="16">
        <v>26.52</v>
      </c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</row>
    <row r="199" spans="2:42" hidden="1" outlineLevel="1" x14ac:dyDescent="0.35">
      <c r="B199" s="10" t="s">
        <v>1</v>
      </c>
      <c r="C199" s="16">
        <f>-39.649-4.556-7.201-3.49</f>
        <v>-54.896000000000001</v>
      </c>
      <c r="D199" s="16">
        <f>2.294+1.629+2.518</f>
        <v>6.4409999999999998</v>
      </c>
      <c r="E199" s="16">
        <f>-26.877-48.93+3.997</f>
        <v>-71.81</v>
      </c>
      <c r="F199" s="16">
        <f>-33.959-26.501+3.042</f>
        <v>-57.418000000000006</v>
      </c>
      <c r="G199" s="16">
        <f>-38.786+4.125</f>
        <v>-34.661000000000001</v>
      </c>
      <c r="H199" s="16">
        <f>-61.916+4.548-8.17+8.934</f>
        <v>-56.603999999999999</v>
      </c>
      <c r="I199" s="16">
        <f>-126.203+37.968+13.033</f>
        <v>-75.201999999999998</v>
      </c>
      <c r="J199" s="16">
        <f>55.275+22.46-136.682</f>
        <v>-58.946999999999989</v>
      </c>
      <c r="K199" s="16">
        <f>-146.229+12.411</f>
        <v>-133.81800000000001</v>
      </c>
      <c r="L199" s="16">
        <f>-161.786+3.708</f>
        <v>-158.078</v>
      </c>
      <c r="M199" s="16">
        <f>-3.566-74.382+3.419</f>
        <v>-74.529000000000011</v>
      </c>
      <c r="N199" s="16">
        <f>-3.309+2.982</f>
        <v>-0.32699999999999996</v>
      </c>
      <c r="O199" s="16">
        <f>-4.339-85.837-10.963+3.737</f>
        <v>-97.402000000000001</v>
      </c>
      <c r="P199" s="16">
        <f>-4.852+56.977+4.787-397</f>
        <v>-340.08800000000002</v>
      </c>
      <c r="Q199" s="16">
        <f>-14-17-97.548+2.374</f>
        <v>-126.17400000000001</v>
      </c>
      <c r="R199" s="16">
        <f>-9-210-495-48.072+8.893</f>
        <v>-753.17899999999997</v>
      </c>
      <c r="S199" s="16">
        <f>404-296-12+8.734</f>
        <v>104.73399999999999</v>
      </c>
      <c r="T199" s="16">
        <f>526.827+6.273-36.196-295.234+7.033+17.665</f>
        <v>226.36799999999999</v>
      </c>
      <c r="U199" s="16">
        <f>-17.338-3.106+7.3+10.089</f>
        <v>-3.0550000000000015</v>
      </c>
      <c r="V199" s="16">
        <f>-124.892-33.402+29.348</f>
        <v>-128.94599999999997</v>
      </c>
      <c r="W199" s="16">
        <f>-89.022+16.759</f>
        <v>-72.263000000000005</v>
      </c>
      <c r="X199" s="16">
        <v>6.3780000000000001</v>
      </c>
      <c r="Y199" s="16">
        <v>-15.765000000000001</v>
      </c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</row>
    <row r="200" spans="2:42" hidden="1" outlineLevel="1" x14ac:dyDescent="0.35">
      <c r="B200" s="24" t="s">
        <v>105</v>
      </c>
      <c r="C200" s="25">
        <f t="shared" ref="C200:X200" si="356">SUM(C195:C199)</f>
        <v>275.32699999999994</v>
      </c>
      <c r="D200" s="25">
        <f t="shared" si="356"/>
        <v>427.59499999999997</v>
      </c>
      <c r="E200" s="25">
        <f t="shared" si="356"/>
        <v>411.43200000000007</v>
      </c>
      <c r="F200" s="25">
        <f t="shared" si="356"/>
        <v>414.30199999999996</v>
      </c>
      <c r="G200" s="25">
        <f t="shared" si="356"/>
        <v>480.08200000000005</v>
      </c>
      <c r="H200" s="25">
        <f t="shared" si="356"/>
        <v>609.69000000000005</v>
      </c>
      <c r="I200" s="25">
        <f t="shared" si="356"/>
        <v>961.93099999999981</v>
      </c>
      <c r="J200" s="25">
        <f t="shared" si="356"/>
        <v>1124.6900000000003</v>
      </c>
      <c r="K200" s="25">
        <f t="shared" si="356"/>
        <v>1098.251</v>
      </c>
      <c r="L200" s="25">
        <f t="shared" si="356"/>
        <v>1173.1650000000004</v>
      </c>
      <c r="M200" s="25">
        <f t="shared" si="356"/>
        <v>1154.7829999999999</v>
      </c>
      <c r="N200" s="25">
        <f t="shared" si="356"/>
        <v>1422.114</v>
      </c>
      <c r="O200" s="25">
        <f t="shared" si="356"/>
        <v>1631.547</v>
      </c>
      <c r="P200" s="25">
        <f t="shared" si="356"/>
        <v>2083.6079999999997</v>
      </c>
      <c r="Q200" s="25">
        <f t="shared" si="356"/>
        <v>2310.826</v>
      </c>
      <c r="R200" s="25">
        <f t="shared" si="356"/>
        <v>1769.8209999999999</v>
      </c>
      <c r="S200" s="25">
        <f t="shared" si="356"/>
        <v>2623.7339999999999</v>
      </c>
      <c r="T200" s="25">
        <f t="shared" si="356"/>
        <v>2389.6970000000001</v>
      </c>
      <c r="U200" s="25">
        <f t="shared" si="356"/>
        <v>2126.9110000000001</v>
      </c>
      <c r="V200" s="25">
        <f t="shared" si="356"/>
        <v>2254.8420000000015</v>
      </c>
      <c r="W200" s="25">
        <f t="shared" si="356"/>
        <v>2253.1389999999997</v>
      </c>
      <c r="X200" s="25">
        <f t="shared" si="356"/>
        <v>2484.5260000000003</v>
      </c>
      <c r="Y200" s="25">
        <f>SUM(Y195:Y199)</f>
        <v>2055.8139999999999</v>
      </c>
      <c r="Z200" s="26">
        <f ca="1">+Z202-Z201</f>
        <v>2061.9931387108786</v>
      </c>
      <c r="AA200" s="26">
        <f t="shared" ref="AA200:AJ200" ca="1" si="357">+AA202-AA201</f>
        <v>2133.2551991611817</v>
      </c>
      <c r="AB200" s="26">
        <f t="shared" ca="1" si="357"/>
        <v>2240.7351449648181</v>
      </c>
      <c r="AC200" s="26">
        <f t="shared" ca="1" si="357"/>
        <v>2346.2105952079905</v>
      </c>
      <c r="AD200" s="26">
        <f t="shared" ca="1" si="357"/>
        <v>2432.491527266613</v>
      </c>
      <c r="AE200" s="26">
        <f t="shared" ca="1" si="357"/>
        <v>2492.2126401160599</v>
      </c>
      <c r="AF200" s="26">
        <f t="shared" ca="1" si="357"/>
        <v>2527.7432501753624</v>
      </c>
      <c r="AG200" s="26">
        <f t="shared" ca="1" si="357"/>
        <v>2540.6746444553792</v>
      </c>
      <c r="AH200" s="26">
        <f t="shared" ca="1" si="357"/>
        <v>2534.2177854868223</v>
      </c>
      <c r="AI200" s="26">
        <f t="shared" ca="1" si="357"/>
        <v>2510.7637091566539</v>
      </c>
      <c r="AJ200" s="26">
        <f t="shared" ca="1" si="357"/>
        <v>2511.0552542590362</v>
      </c>
      <c r="AL200" s="7">
        <f ca="1">(AI200/Y200)^(1/10)-1</f>
        <v>2.0192678236439221E-2</v>
      </c>
      <c r="AM200" s="7">
        <f>(Y200/O200)^(1/10)-1</f>
        <v>2.3383529349147114E-2</v>
      </c>
      <c r="AN200" s="7">
        <f>(V200/L200)^(1/10)-1</f>
        <v>6.7519217098101159E-2</v>
      </c>
      <c r="AO200" s="7">
        <f>(Y200/C200)^(1/22)-1</f>
        <v>9.5690649134241967E-2</v>
      </c>
      <c r="AP200" s="7">
        <f ca="1">(AI200/V200)^(1/13)-1</f>
        <v>8.3040636167968085E-3</v>
      </c>
    </row>
    <row r="201" spans="2:42" hidden="1" outlineLevel="1" x14ac:dyDescent="0.35">
      <c r="B201" s="10" t="s">
        <v>171</v>
      </c>
      <c r="C201" s="16">
        <v>-111.605</v>
      </c>
      <c r="D201" s="16">
        <v>-105.209</v>
      </c>
      <c r="E201" s="16">
        <v>-64.665000000000006</v>
      </c>
      <c r="F201" s="16">
        <v>-71.447999999999993</v>
      </c>
      <c r="G201" s="16">
        <v>-82.912000000000006</v>
      </c>
      <c r="H201" s="16">
        <v>-116.836</v>
      </c>
      <c r="I201" s="16">
        <v>-173.29499999999999</v>
      </c>
      <c r="J201" s="16">
        <v>-193.47</v>
      </c>
      <c r="K201" s="16">
        <v>-216.917</v>
      </c>
      <c r="L201" s="16">
        <v>-228.98599999999999</v>
      </c>
      <c r="M201" s="16">
        <v>-231.548</v>
      </c>
      <c r="N201" s="16">
        <v>-264.22500000000002</v>
      </c>
      <c r="O201" s="16">
        <v>-341.96899999999999</v>
      </c>
      <c r="P201" s="16">
        <v>-528.73699999999997</v>
      </c>
      <c r="Q201" s="16">
        <v>-591</v>
      </c>
      <c r="R201" s="16">
        <v>-638</v>
      </c>
      <c r="S201" s="16">
        <v>-720</v>
      </c>
      <c r="T201" s="16">
        <v>-559.91099999999994</v>
      </c>
      <c r="U201" s="16">
        <v>-591.03499999999997</v>
      </c>
      <c r="V201" s="16">
        <v>-615.15200000000004</v>
      </c>
      <c r="W201" s="16">
        <v>-630.43499999999995</v>
      </c>
      <c r="X201" s="16">
        <v>-680.61500000000001</v>
      </c>
      <c r="Y201" s="16">
        <v>-732.60199999999998</v>
      </c>
      <c r="Z201" s="12">
        <f>+Z368+Z382</f>
        <v>-691.02094350394657</v>
      </c>
      <c r="AA201" s="12">
        <f t="shared" ref="AA201:AJ201" ca="1" si="358">+AA368+AA382</f>
        <v>-663.94761282971797</v>
      </c>
      <c r="AB201" s="12">
        <f t="shared" ca="1" si="358"/>
        <v>-675.59143152622516</v>
      </c>
      <c r="AC201" s="12">
        <f t="shared" ca="1" si="358"/>
        <v>-688.12403451254022</v>
      </c>
      <c r="AD201" s="12">
        <f t="shared" ca="1" si="358"/>
        <v>-699.63451504406021</v>
      </c>
      <c r="AE201" s="12">
        <f t="shared" ca="1" si="358"/>
        <v>-705.09468030329379</v>
      </c>
      <c r="AF201" s="12">
        <f t="shared" ca="1" si="358"/>
        <v>-704.61914096821408</v>
      </c>
      <c r="AG201" s="12">
        <f t="shared" ca="1" si="358"/>
        <v>-698.87154228584711</v>
      </c>
      <c r="AH201" s="12">
        <f t="shared" ca="1" si="358"/>
        <v>-688.37196177440853</v>
      </c>
      <c r="AI201" s="12">
        <f t="shared" ca="1" si="358"/>
        <v>-673.88607749278708</v>
      </c>
      <c r="AJ201" s="12">
        <f t="shared" si="358"/>
        <v>-670.32406782124133</v>
      </c>
      <c r="AL201" s="7">
        <f ca="1">(AI201/Y201)^(1/10)-1</f>
        <v>-8.3193518755765306E-3</v>
      </c>
      <c r="AM201" s="7">
        <f>(Y201/O201)^(1/10)-1</f>
        <v>7.9165706973765237E-2</v>
      </c>
      <c r="AN201" s="7">
        <f>(V201/L201)^(1/10)-1</f>
        <v>0.10386852660432799</v>
      </c>
      <c r="AO201" s="7">
        <f>(Y201/C201)^(1/22)-1</f>
        <v>8.9293087432813723E-2</v>
      </c>
      <c r="AP201" s="7">
        <f ca="1">(AI201/V201)^(1/13)-1</f>
        <v>7.0394055966320757E-3</v>
      </c>
    </row>
    <row r="202" spans="2:42" hidden="1" outlineLevel="1" x14ac:dyDescent="0.35">
      <c r="B202" s="24" t="s">
        <v>2</v>
      </c>
      <c r="C202" s="25">
        <f t="shared" ref="C202:X202" si="359">SUM(C200:C201)</f>
        <v>163.72199999999992</v>
      </c>
      <c r="D202" s="25">
        <f t="shared" si="359"/>
        <v>322.38599999999997</v>
      </c>
      <c r="E202" s="25">
        <f t="shared" si="359"/>
        <v>346.76700000000005</v>
      </c>
      <c r="F202" s="25">
        <f t="shared" si="359"/>
        <v>342.85399999999998</v>
      </c>
      <c r="G202" s="25">
        <f t="shared" si="359"/>
        <v>397.17000000000007</v>
      </c>
      <c r="H202" s="25">
        <f t="shared" si="359"/>
        <v>492.85400000000004</v>
      </c>
      <c r="I202" s="25">
        <f t="shared" si="359"/>
        <v>788.63599999999985</v>
      </c>
      <c r="J202" s="25">
        <f t="shared" si="359"/>
        <v>931.22000000000025</v>
      </c>
      <c r="K202" s="25">
        <f t="shared" si="359"/>
        <v>881.33399999999995</v>
      </c>
      <c r="L202" s="25">
        <f t="shared" si="359"/>
        <v>944.17900000000043</v>
      </c>
      <c r="M202" s="25">
        <f t="shared" si="359"/>
        <v>923.2349999999999</v>
      </c>
      <c r="N202" s="25">
        <f t="shared" si="359"/>
        <v>1157.8890000000001</v>
      </c>
      <c r="O202" s="25">
        <f t="shared" si="359"/>
        <v>1289.578</v>
      </c>
      <c r="P202" s="25">
        <f t="shared" si="359"/>
        <v>1554.8709999999996</v>
      </c>
      <c r="Q202" s="25">
        <f t="shared" si="359"/>
        <v>1719.826</v>
      </c>
      <c r="R202" s="25">
        <f t="shared" si="359"/>
        <v>1131.8209999999999</v>
      </c>
      <c r="S202" s="25">
        <f t="shared" si="359"/>
        <v>1903.7339999999999</v>
      </c>
      <c r="T202" s="25">
        <f t="shared" si="359"/>
        <v>1829.7860000000001</v>
      </c>
      <c r="U202" s="25">
        <f t="shared" si="359"/>
        <v>1535.8760000000002</v>
      </c>
      <c r="V202" s="25">
        <f t="shared" si="359"/>
        <v>1639.6900000000014</v>
      </c>
      <c r="W202" s="25">
        <f t="shared" si="359"/>
        <v>1622.7039999999997</v>
      </c>
      <c r="X202" s="25">
        <f t="shared" si="359"/>
        <v>1803.9110000000003</v>
      </c>
      <c r="Y202" s="25">
        <f>SUM(Y200:Y201)</f>
        <v>1323.212</v>
      </c>
      <c r="Z202" s="26">
        <f t="shared" ref="Z202:AJ202" ca="1" si="360">+Z28</f>
        <v>1370.9721952069319</v>
      </c>
      <c r="AA202" s="26">
        <f t="shared" ca="1" si="360"/>
        <v>1469.3075863314639</v>
      </c>
      <c r="AB202" s="26">
        <f t="shared" ca="1" si="360"/>
        <v>1565.1437134385928</v>
      </c>
      <c r="AC202" s="26">
        <f t="shared" ca="1" si="360"/>
        <v>1658.0865606954503</v>
      </c>
      <c r="AD202" s="26">
        <f t="shared" ca="1" si="360"/>
        <v>1732.8570122225528</v>
      </c>
      <c r="AE202" s="26">
        <f t="shared" ca="1" si="360"/>
        <v>1787.1179598127662</v>
      </c>
      <c r="AF202" s="26">
        <f t="shared" ca="1" si="360"/>
        <v>1823.1241092071484</v>
      </c>
      <c r="AG202" s="26">
        <f t="shared" ca="1" si="360"/>
        <v>1841.8031021695319</v>
      </c>
      <c r="AH202" s="26">
        <f t="shared" ca="1" si="360"/>
        <v>1845.8458237124137</v>
      </c>
      <c r="AI202" s="26">
        <f t="shared" ca="1" si="360"/>
        <v>1836.8776316638666</v>
      </c>
      <c r="AJ202" s="26">
        <f t="shared" ca="1" si="360"/>
        <v>1840.7311864377948</v>
      </c>
      <c r="AL202" s="7">
        <f ca="1">(AI202/Y202)^(1/10)-1</f>
        <v>3.3344374401449217E-2</v>
      </c>
      <c r="AM202" s="7">
        <f>(Y202/O202)^(1/10)-1</f>
        <v>2.5780255172958011E-3</v>
      </c>
      <c r="AN202" s="7">
        <f>(V202/L202)^(1/10)-1</f>
        <v>5.674631269909769E-2</v>
      </c>
      <c r="AO202" s="7">
        <f>(Y202/C202)^(1/22)-1</f>
        <v>9.9641237014113981E-2</v>
      </c>
      <c r="AP202" s="7">
        <f ca="1">(AI202/V202)^(1/13)-1</f>
        <v>8.7736487503506932E-3</v>
      </c>
    </row>
    <row r="203" spans="2:42" hidden="1" outlineLevel="1" x14ac:dyDescent="0.35">
      <c r="B203" s="10" t="s">
        <v>17</v>
      </c>
      <c r="C203" s="16">
        <v>-116.637</v>
      </c>
      <c r="D203" s="16">
        <v>-72.438000000000002</v>
      </c>
      <c r="E203" s="16">
        <v>-71.635999999999996</v>
      </c>
      <c r="F203" s="16">
        <v>-66.820999999999998</v>
      </c>
      <c r="G203" s="16">
        <v>-52.411000000000001</v>
      </c>
      <c r="H203" s="16">
        <v>-139.58600000000001</v>
      </c>
      <c r="I203" s="16">
        <v>-276.70600000000002</v>
      </c>
      <c r="J203" s="16">
        <v>-257.14699999999999</v>
      </c>
      <c r="K203" s="16">
        <v>-224.71600000000001</v>
      </c>
      <c r="L203" s="16">
        <v>-185.755</v>
      </c>
      <c r="M203" s="16">
        <v>-181.607</v>
      </c>
      <c r="N203" s="16">
        <v>-241.09</v>
      </c>
      <c r="O203" s="16">
        <v>-288.55399999999997</v>
      </c>
      <c r="P203" s="16">
        <v>-429.94299999999998</v>
      </c>
      <c r="Q203" s="16">
        <v>-410.29399999999998</v>
      </c>
      <c r="R203" s="16">
        <v>-408.38</v>
      </c>
      <c r="S203" s="16">
        <v>-414.11599999999999</v>
      </c>
      <c r="T203" s="16">
        <v>-430.63400000000001</v>
      </c>
      <c r="U203" s="16">
        <v>-487.435</v>
      </c>
      <c r="V203" s="16">
        <v>-443.82400000000001</v>
      </c>
      <c r="W203" s="16">
        <v>-304.11099999999999</v>
      </c>
      <c r="X203" s="16">
        <v>-285.25400000000002</v>
      </c>
      <c r="Y203" s="16">
        <v>-357.01900000000001</v>
      </c>
      <c r="Z203" s="3">
        <f ca="1">-Z316</f>
        <v>-386.27100726803258</v>
      </c>
      <c r="AA203" s="3">
        <f t="shared" ref="AA203:AJ203" ca="1" si="361">-AA316</f>
        <v>-381.45459934249141</v>
      </c>
      <c r="AB203" s="3">
        <f t="shared" ca="1" si="361"/>
        <v>-391.06497293042946</v>
      </c>
      <c r="AC203" s="3">
        <f t="shared" ca="1" si="361"/>
        <v>-416.20684120643125</v>
      </c>
      <c r="AD203" s="3">
        <f t="shared" ca="1" si="361"/>
        <v>-420.24044945222505</v>
      </c>
      <c r="AE203" s="3">
        <f t="shared" ca="1" si="361"/>
        <v>-417.50169220570348</v>
      </c>
      <c r="AF203" s="3">
        <f t="shared" ca="1" si="361"/>
        <v>-408.91606151602991</v>
      </c>
      <c r="AG203" s="3">
        <f t="shared" ca="1" si="361"/>
        <v>-395.28431556463261</v>
      </c>
      <c r="AH203" s="3">
        <f t="shared" ca="1" si="361"/>
        <v>-415.4752204733083</v>
      </c>
      <c r="AI203" s="3">
        <f t="shared" ca="1" si="361"/>
        <v>-444.1439860580237</v>
      </c>
      <c r="AJ203" s="3">
        <f t="shared" ca="1" si="361"/>
        <v>-444.0227451922442</v>
      </c>
      <c r="AK203" s="107"/>
    </row>
    <row r="204" spans="2:42" hidden="1" outlineLevel="1" x14ac:dyDescent="0.35">
      <c r="B204" s="24" t="s">
        <v>3</v>
      </c>
      <c r="C204" s="25">
        <f t="shared" ref="C204:X204" si="362">SUM(C202:C203)</f>
        <v>47.084999999999923</v>
      </c>
      <c r="D204" s="25">
        <f t="shared" si="362"/>
        <v>249.94799999999998</v>
      </c>
      <c r="E204" s="25">
        <f t="shared" si="362"/>
        <v>275.13100000000009</v>
      </c>
      <c r="F204" s="25">
        <f t="shared" si="362"/>
        <v>276.03300000000002</v>
      </c>
      <c r="G204" s="25">
        <f t="shared" si="362"/>
        <v>344.75900000000007</v>
      </c>
      <c r="H204" s="25">
        <f>SUM(H202:H203)</f>
        <v>353.26800000000003</v>
      </c>
      <c r="I204" s="25">
        <f t="shared" si="362"/>
        <v>511.92999999999984</v>
      </c>
      <c r="J204" s="25">
        <f t="shared" si="362"/>
        <v>674.07300000000032</v>
      </c>
      <c r="K204" s="25">
        <f t="shared" si="362"/>
        <v>656.61799999999994</v>
      </c>
      <c r="L204" s="25">
        <f t="shared" si="362"/>
        <v>758.42400000000043</v>
      </c>
      <c r="M204" s="25">
        <f t="shared" si="362"/>
        <v>741.62799999999993</v>
      </c>
      <c r="N204" s="25">
        <f t="shared" si="362"/>
        <v>916.79900000000009</v>
      </c>
      <c r="O204" s="25">
        <f t="shared" si="362"/>
        <v>1001.024</v>
      </c>
      <c r="P204" s="25">
        <f t="shared" si="362"/>
        <v>1124.9279999999997</v>
      </c>
      <c r="Q204" s="25">
        <f t="shared" si="362"/>
        <v>1309.5320000000002</v>
      </c>
      <c r="R204" s="25">
        <f t="shared" si="362"/>
        <v>723.44099999999992</v>
      </c>
      <c r="S204" s="25">
        <f t="shared" si="362"/>
        <v>1489.6179999999999</v>
      </c>
      <c r="T204" s="25">
        <f t="shared" si="362"/>
        <v>1399.152</v>
      </c>
      <c r="U204" s="25">
        <f t="shared" si="362"/>
        <v>1048.4410000000003</v>
      </c>
      <c r="V204" s="25">
        <f t="shared" si="362"/>
        <v>1195.8660000000013</v>
      </c>
      <c r="W204" s="25">
        <f t="shared" si="362"/>
        <v>1318.5929999999998</v>
      </c>
      <c r="X204" s="25">
        <f t="shared" si="362"/>
        <v>1518.6570000000002</v>
      </c>
      <c r="Y204" s="25">
        <f>SUM(Y202:Y203)</f>
        <v>966.19299999999998</v>
      </c>
      <c r="Z204" s="25">
        <f t="shared" ref="Z204:AJ204" ca="1" si="363">SUM(Z202:Z203)</f>
        <v>984.70118793889935</v>
      </c>
      <c r="AA204" s="25">
        <f t="shared" ca="1" si="363"/>
        <v>1087.8529869889726</v>
      </c>
      <c r="AB204" s="25">
        <f t="shared" ca="1" si="363"/>
        <v>1174.0787405081633</v>
      </c>
      <c r="AC204" s="25">
        <f t="shared" ca="1" si="363"/>
        <v>1241.879719489019</v>
      </c>
      <c r="AD204" s="25">
        <f t="shared" ca="1" si="363"/>
        <v>1312.6165627703278</v>
      </c>
      <c r="AE204" s="25">
        <f t="shared" ca="1" si="363"/>
        <v>1369.6162676070628</v>
      </c>
      <c r="AF204" s="25">
        <f t="shared" ca="1" si="363"/>
        <v>1414.2080476911185</v>
      </c>
      <c r="AG204" s="25">
        <f t="shared" ca="1" si="363"/>
        <v>1446.5187866048993</v>
      </c>
      <c r="AH204" s="25">
        <f t="shared" ca="1" si="363"/>
        <v>1430.3706032391053</v>
      </c>
      <c r="AI204" s="25">
        <f t="shared" ca="1" si="363"/>
        <v>1392.7336456058429</v>
      </c>
      <c r="AJ204" s="25">
        <f t="shared" ca="1" si="363"/>
        <v>1396.7084412455506</v>
      </c>
      <c r="AL204" s="7">
        <f ca="1">(AI204/Y204)^(1/10)-1</f>
        <v>3.7242774208375851E-2</v>
      </c>
      <c r="AM204" s="7">
        <f>(Y204/O204)^(1/10)-1</f>
        <v>-3.5352510165638229E-3</v>
      </c>
      <c r="AN204" s="7">
        <f>(V204/L204)^(1/10)-1</f>
        <v>4.6591118854914182E-2</v>
      </c>
      <c r="AO204" s="7">
        <f>(Y204/C204)^(1/22)-1</f>
        <v>0.14721444069325562</v>
      </c>
      <c r="AP204" s="7">
        <f ca="1">(AI204/V204)^(1/13)-1</f>
        <v>1.179189480063747E-2</v>
      </c>
    </row>
    <row r="205" spans="2:42" hidden="1" outlineLevel="1" x14ac:dyDescent="0.35">
      <c r="B205" s="22" t="s">
        <v>18</v>
      </c>
      <c r="C205" s="16">
        <f>-27.96-C207</f>
        <v>-19.054000000000002</v>
      </c>
      <c r="D205" s="16">
        <f>-105.252-D207</f>
        <v>-95.16</v>
      </c>
      <c r="E205" s="16">
        <f>-109.928-E207</f>
        <v>-47.459999999999994</v>
      </c>
      <c r="F205" s="16">
        <f>-105.173-F207</f>
        <v>-83.665999999999997</v>
      </c>
      <c r="G205" s="16">
        <f>-128.332-G207</f>
        <v>-100.95099999999999</v>
      </c>
      <c r="H205" s="16">
        <f>-123.675-H207</f>
        <v>-195.04300000000001</v>
      </c>
      <c r="I205" s="16">
        <f>-186.43-I207</f>
        <v>-184.08799999999999</v>
      </c>
      <c r="J205" s="16">
        <f>-196.556-30.424</f>
        <v>-226.98000000000002</v>
      </c>
      <c r="K205" s="16">
        <f>-118.764-20.595</f>
        <v>-139.35899999999998</v>
      </c>
      <c r="L205" s="16">
        <f>-193.181-34.415</f>
        <v>-227.596</v>
      </c>
      <c r="M205" s="16">
        <f>-153.502-31.338</f>
        <v>-184.84</v>
      </c>
      <c r="N205" s="16">
        <f>-217.886-44.403</f>
        <v>-262.28899999999999</v>
      </c>
      <c r="O205" s="16">
        <v>-289.07</v>
      </c>
      <c r="P205" s="16">
        <v>-404.73700000000002</v>
      </c>
      <c r="Q205" s="16">
        <v>-220.77799999999999</v>
      </c>
      <c r="R205" s="16">
        <v>-214.88499999999999</v>
      </c>
      <c r="S205" s="16">
        <v>-387.87700000000001</v>
      </c>
      <c r="T205" s="16">
        <v>-380.84100000000001</v>
      </c>
      <c r="U205" s="16">
        <v>-180.61099999999999</v>
      </c>
      <c r="V205" s="16">
        <v>-281.91000000000003</v>
      </c>
      <c r="W205" s="16">
        <v>-86.093999999999994</v>
      </c>
      <c r="X205" s="16">
        <v>-246.387</v>
      </c>
      <c r="Y205" s="16">
        <v>-273.77800000000002</v>
      </c>
      <c r="Z205" s="3">
        <f ca="1">-Z$204*Z206</f>
        <v>-206.78724946716886</v>
      </c>
      <c r="AA205" s="3">
        <f t="shared" ref="AA205:AJ205" ca="1" si="364">-AA$204*AA206</f>
        <v>-228.44912726768425</v>
      </c>
      <c r="AB205" s="3">
        <f t="shared" ca="1" si="364"/>
        <v>-246.55653550671428</v>
      </c>
      <c r="AC205" s="3">
        <f t="shared" ca="1" si="364"/>
        <v>-260.79474109269398</v>
      </c>
      <c r="AD205" s="3">
        <f t="shared" ca="1" si="364"/>
        <v>-275.64947818176881</v>
      </c>
      <c r="AE205" s="3">
        <f t="shared" ca="1" si="364"/>
        <v>-287.61941619748319</v>
      </c>
      <c r="AF205" s="3">
        <f t="shared" ca="1" si="364"/>
        <v>-296.98369001513487</v>
      </c>
      <c r="AG205" s="3">
        <f t="shared" ca="1" si="364"/>
        <v>-303.76894518702886</v>
      </c>
      <c r="AH205" s="3">
        <f t="shared" ca="1" si="364"/>
        <v>-300.37782668021208</v>
      </c>
      <c r="AI205" s="3">
        <f t="shared" ca="1" si="364"/>
        <v>-292.47406557722701</v>
      </c>
      <c r="AJ205" s="3">
        <f t="shared" ca="1" si="364"/>
        <v>-293.30877266156563</v>
      </c>
    </row>
    <row r="206" spans="2:42" hidden="1" outlineLevel="1" x14ac:dyDescent="0.35">
      <c r="B206" s="10" t="s">
        <v>19</v>
      </c>
      <c r="C206" s="11">
        <f t="shared" ref="C206" si="365">-C205/C$204</f>
        <v>0.40467240097695728</v>
      </c>
      <c r="D206" s="11">
        <f t="shared" ref="D206" si="366">-D205/D$204</f>
        <v>0.38071918959143503</v>
      </c>
      <c r="E206" s="11">
        <f t="shared" ref="E206" si="367">-E205/E$204</f>
        <v>0.17249964562335751</v>
      </c>
      <c r="F206" s="11">
        <f t="shared" ref="F206" si="368">-F205/F$204</f>
        <v>0.30310144076976303</v>
      </c>
      <c r="G206" s="11">
        <f t="shared" ref="G206" si="369">-G205/G$204</f>
        <v>0.29281614113047078</v>
      </c>
      <c r="H206" s="11">
        <f>-H205/H$204</f>
        <v>0.55211057893723747</v>
      </c>
      <c r="I206" s="11">
        <f t="shared" ref="I206" si="370">-I205/I$204</f>
        <v>0.35959603852089161</v>
      </c>
      <c r="J206" s="11">
        <f t="shared" ref="J206" si="371">-J205/J$204</f>
        <v>0.33672910797495215</v>
      </c>
      <c r="K206" s="11">
        <f t="shared" ref="K206" si="372">-K205/K$204</f>
        <v>0.2122375566920188</v>
      </c>
      <c r="L206" s="11">
        <f t="shared" ref="L206" si="373">-L205/L$204</f>
        <v>0.30009071442886814</v>
      </c>
      <c r="M206" s="11">
        <f t="shared" ref="M206" si="374">-M205/M$204</f>
        <v>0.24923546575911376</v>
      </c>
      <c r="N206" s="11">
        <f t="shared" ref="N206" si="375">-N205/N$204</f>
        <v>0.28609215324187742</v>
      </c>
      <c r="O206" s="11">
        <f t="shared" ref="O206" si="376">-O205/O$204</f>
        <v>0.28877429512179525</v>
      </c>
      <c r="P206" s="11">
        <f t="shared" ref="P206" si="377">-P205/P$204</f>
        <v>0.35978924873414136</v>
      </c>
      <c r="Q206" s="11">
        <f t="shared" ref="Q206" si="378">-Q205/Q$204</f>
        <v>0.16859305461798563</v>
      </c>
      <c r="R206" s="11">
        <f t="shared" ref="R206" si="379">-R205/R$204</f>
        <v>0.29703182429527775</v>
      </c>
      <c r="S206" s="11">
        <f t="shared" ref="S206" si="380">-S205/S$204</f>
        <v>0.26038689113584829</v>
      </c>
      <c r="T206" s="11">
        <f t="shared" ref="T206" si="381">-T205/T$204</f>
        <v>0.27219415760403443</v>
      </c>
      <c r="U206" s="11">
        <f t="shared" ref="U206:V206" si="382">-U205/U$204</f>
        <v>0.17226625055677902</v>
      </c>
      <c r="V206" s="11">
        <f t="shared" si="382"/>
        <v>0.23573711435896638</v>
      </c>
      <c r="W206" s="11">
        <f>-W205/W$204</f>
        <v>6.5292322953329804E-2</v>
      </c>
      <c r="X206" s="11">
        <f t="shared" ref="X206:Y206" si="383">-X205/X$204</f>
        <v>0.1622400581566476</v>
      </c>
      <c r="Y206" s="11">
        <f t="shared" si="383"/>
        <v>0.28335746584792065</v>
      </c>
      <c r="Z206" s="15">
        <f>+DCF!$C$15</f>
        <v>0.21</v>
      </c>
      <c r="AA206" s="15">
        <f>+DCF!$C$15</f>
        <v>0.21</v>
      </c>
      <c r="AB206" s="15">
        <f>+DCF!$C$15</f>
        <v>0.21</v>
      </c>
      <c r="AC206" s="15">
        <f>+DCF!$C$15</f>
        <v>0.21</v>
      </c>
      <c r="AD206" s="15">
        <f>+DCF!$C$15</f>
        <v>0.21</v>
      </c>
      <c r="AE206" s="15">
        <f>+DCF!$C$15</f>
        <v>0.21</v>
      </c>
      <c r="AF206" s="15">
        <f>+DCF!$C$15</f>
        <v>0.21</v>
      </c>
      <c r="AG206" s="15">
        <f>+DCF!$C$15</f>
        <v>0.21</v>
      </c>
      <c r="AH206" s="15">
        <f>+DCF!$C$15</f>
        <v>0.21</v>
      </c>
      <c r="AI206" s="15">
        <f>+DCF!$C$15</f>
        <v>0.21</v>
      </c>
      <c r="AJ206" s="15">
        <f>+DCF!$C$15</f>
        <v>0.21</v>
      </c>
    </row>
    <row r="207" spans="2:42" hidden="1" outlineLevel="1" x14ac:dyDescent="0.35">
      <c r="B207" s="22" t="s">
        <v>20</v>
      </c>
      <c r="C207" s="16">
        <f>-6.73-2.176</f>
        <v>-8.9060000000000006</v>
      </c>
      <c r="D207" s="16">
        <f>-6.931-3.161</f>
        <v>-10.092000000000001</v>
      </c>
      <c r="E207" s="16">
        <f>-50.012-12.456</f>
        <v>-62.468000000000004</v>
      </c>
      <c r="F207" s="16">
        <f>-17.966-3.541</f>
        <v>-21.507000000000001</v>
      </c>
      <c r="G207" s="16">
        <f>-23.508-3.873</f>
        <v>-27.381</v>
      </c>
      <c r="H207" s="16">
        <f>10.502+60.866</f>
        <v>71.367999999999995</v>
      </c>
      <c r="I207" s="16">
        <f>-2.354+0.012</f>
        <v>-2.3420000000000001</v>
      </c>
      <c r="J207" s="16">
        <f>-14.945-3.656</f>
        <v>-18.600999999999999</v>
      </c>
      <c r="K207" s="16">
        <f>-81.306-14.806</f>
        <v>-96.111999999999995</v>
      </c>
      <c r="L207" s="16">
        <f>-44.376-6.493</f>
        <v>-50.869</v>
      </c>
      <c r="M207" s="16">
        <f>-67.901-7.498+1.365</f>
        <v>-74.034000000000006</v>
      </c>
      <c r="N207" s="16">
        <f>-48.974-4.462-8.873-0.694</f>
        <v>-63.002999999999993</v>
      </c>
      <c r="O207" s="16">
        <v>-70.692999999999998</v>
      </c>
      <c r="P207" s="16">
        <f>14.89+8.918</f>
        <v>23.808</v>
      </c>
      <c r="Q207" s="16">
        <v>-225.565</v>
      </c>
      <c r="R207" s="16">
        <v>-80.840999999999994</v>
      </c>
      <c r="S207" s="16">
        <v>-67.936000000000007</v>
      </c>
      <c r="T207" s="16">
        <v>59.981999999999999</v>
      </c>
      <c r="U207" s="16">
        <v>-77.789000000000001</v>
      </c>
      <c r="V207" s="16">
        <v>2.282</v>
      </c>
      <c r="W207" s="16">
        <v>-227.83799999999999</v>
      </c>
      <c r="X207" s="16">
        <v>-60.344999999999999</v>
      </c>
      <c r="Y207" s="16">
        <v>75.691000000000003</v>
      </c>
      <c r="Z207" s="3">
        <f ca="1">-Z$204*Z208</f>
        <v>0</v>
      </c>
      <c r="AA207" s="3">
        <f t="shared" ref="AA207:AI207" ca="1" si="384">-AA$204*AA208</f>
        <v>0</v>
      </c>
      <c r="AB207" s="3">
        <f t="shared" ca="1" si="384"/>
        <v>0</v>
      </c>
      <c r="AC207" s="3">
        <f t="shared" ca="1" si="384"/>
        <v>0</v>
      </c>
      <c r="AD207" s="3">
        <f t="shared" ca="1" si="384"/>
        <v>0</v>
      </c>
      <c r="AE207" s="3">
        <f t="shared" ca="1" si="384"/>
        <v>0</v>
      </c>
      <c r="AF207" s="3">
        <f t="shared" ca="1" si="384"/>
        <v>0</v>
      </c>
      <c r="AG207" s="3">
        <f t="shared" ca="1" si="384"/>
        <v>0</v>
      </c>
      <c r="AH207" s="3">
        <f t="shared" ca="1" si="384"/>
        <v>0</v>
      </c>
      <c r="AI207" s="3">
        <f t="shared" ca="1" si="384"/>
        <v>0</v>
      </c>
      <c r="AJ207" s="3">
        <f ca="1">-AJ$204*AJ208</f>
        <v>0</v>
      </c>
    </row>
    <row r="208" spans="2:42" hidden="1" outlineLevel="1" x14ac:dyDescent="0.35">
      <c r="B208" s="10" t="s">
        <v>21</v>
      </c>
      <c r="C208" s="11">
        <f t="shared" ref="C208:V208" si="385">-C207/C$204</f>
        <v>0.18914728682170576</v>
      </c>
      <c r="D208" s="11">
        <f t="shared" si="385"/>
        <v>4.0376398290844502E-2</v>
      </c>
      <c r="E208" s="11">
        <f t="shared" si="385"/>
        <v>0.22704820612726295</v>
      </c>
      <c r="F208" s="11">
        <f t="shared" si="385"/>
        <v>7.7914597167729943E-2</v>
      </c>
      <c r="G208" s="11">
        <f t="shared" si="385"/>
        <v>7.9420696776588848E-2</v>
      </c>
      <c r="H208" s="11">
        <f>-H207/H$204</f>
        <v>-0.20202226071990667</v>
      </c>
      <c r="I208" s="11">
        <f t="shared" si="385"/>
        <v>4.5748442169827926E-3</v>
      </c>
      <c r="J208" s="11">
        <f t="shared" si="385"/>
        <v>2.7594934079840004E-2</v>
      </c>
      <c r="K208" s="11">
        <f t="shared" si="385"/>
        <v>0.14637429982120503</v>
      </c>
      <c r="L208" s="11">
        <f t="shared" si="385"/>
        <v>6.7071980844488011E-2</v>
      </c>
      <c r="M208" s="11">
        <f t="shared" si="385"/>
        <v>9.9826328024292518E-2</v>
      </c>
      <c r="N208" s="11">
        <f t="shared" si="385"/>
        <v>6.8720624695271251E-2</v>
      </c>
      <c r="O208" s="11">
        <f t="shared" si="385"/>
        <v>7.0620684419154783E-2</v>
      </c>
      <c r="P208" s="11">
        <f>-P207/P$204</f>
        <v>-2.116402116402117E-2</v>
      </c>
      <c r="Q208" s="11">
        <f t="shared" si="385"/>
        <v>0.17224855902719444</v>
      </c>
      <c r="R208" s="11">
        <f t="shared" si="385"/>
        <v>0.11174511812297064</v>
      </c>
      <c r="S208" s="11">
        <f t="shared" si="385"/>
        <v>4.5606323231862138E-2</v>
      </c>
      <c r="T208" s="11">
        <f t="shared" si="385"/>
        <v>-4.2870252838862394E-2</v>
      </c>
      <c r="U208" s="11">
        <f t="shared" si="385"/>
        <v>7.4194923700999851E-2</v>
      </c>
      <c r="V208" s="11">
        <f t="shared" si="385"/>
        <v>-1.9082405553799485E-3</v>
      </c>
      <c r="W208" s="11">
        <f>-W207/W$204</f>
        <v>0.1727887225246911</v>
      </c>
      <c r="X208" s="11">
        <f t="shared" ref="X208" si="386">-X207/X$204</f>
        <v>3.9735766535827374E-2</v>
      </c>
      <c r="Y208" s="11">
        <f t="shared" ref="Y208" si="387">-Y207/Y$204</f>
        <v>-7.8339420798950107E-2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</row>
    <row r="209" spans="2:36" hidden="1" outlineLevel="1" x14ac:dyDescent="0.35">
      <c r="B209" s="24" t="s">
        <v>4</v>
      </c>
      <c r="C209" s="25">
        <f t="shared" ref="C209:V209" si="388">+C204+C207+C205</f>
        <v>19.124999999999922</v>
      </c>
      <c r="D209" s="25">
        <f t="shared" si="388"/>
        <v>144.69599999999997</v>
      </c>
      <c r="E209" s="25">
        <f t="shared" si="388"/>
        <v>165.20300000000009</v>
      </c>
      <c r="F209" s="25">
        <f t="shared" si="388"/>
        <v>170.86</v>
      </c>
      <c r="G209" s="25">
        <f t="shared" si="388"/>
        <v>216.42700000000005</v>
      </c>
      <c r="H209" s="25">
        <f>+H204+H207+H205</f>
        <v>229.59300000000002</v>
      </c>
      <c r="I209" s="25">
        <f t="shared" si="388"/>
        <v>325.49999999999989</v>
      </c>
      <c r="J209" s="25">
        <f t="shared" si="388"/>
        <v>428.4920000000003</v>
      </c>
      <c r="K209" s="25">
        <f t="shared" si="388"/>
        <v>421.14699999999999</v>
      </c>
      <c r="L209" s="25">
        <f t="shared" si="388"/>
        <v>479.9590000000004</v>
      </c>
      <c r="M209" s="25">
        <f t="shared" si="388"/>
        <v>482.75399999999991</v>
      </c>
      <c r="N209" s="25">
        <f t="shared" si="388"/>
        <v>591.50700000000006</v>
      </c>
      <c r="O209" s="25">
        <f t="shared" si="388"/>
        <v>641.26099999999997</v>
      </c>
      <c r="P209" s="25">
        <f t="shared" si="388"/>
        <v>743.99899999999957</v>
      </c>
      <c r="Q209" s="25">
        <f t="shared" si="388"/>
        <v>863.18900000000008</v>
      </c>
      <c r="R209" s="25">
        <f t="shared" si="388"/>
        <v>427.71499999999992</v>
      </c>
      <c r="S209" s="25">
        <f t="shared" si="388"/>
        <v>1033.8050000000001</v>
      </c>
      <c r="T209" s="25">
        <f t="shared" si="388"/>
        <v>1078.2930000000001</v>
      </c>
      <c r="U209" s="25">
        <f t="shared" si="388"/>
        <v>790.04100000000028</v>
      </c>
      <c r="V209" s="25">
        <f t="shared" si="388"/>
        <v>916.23800000000119</v>
      </c>
      <c r="W209" s="25">
        <f>+W204+W207+W205</f>
        <v>1004.6609999999998</v>
      </c>
      <c r="X209" s="25">
        <f t="shared" ref="X209:AJ209" si="389">+X204+X207+X205</f>
        <v>1211.9250000000002</v>
      </c>
      <c r="Y209" s="25">
        <f t="shared" si="389"/>
        <v>768.10599999999999</v>
      </c>
      <c r="Z209" s="25">
        <f t="shared" ca="1" si="389"/>
        <v>777.91393847173049</v>
      </c>
      <c r="AA209" s="25">
        <f t="shared" ca="1" si="389"/>
        <v>859.40385972128831</v>
      </c>
      <c r="AB209" s="25">
        <f t="shared" ca="1" si="389"/>
        <v>927.52220500144904</v>
      </c>
      <c r="AC209" s="25">
        <f t="shared" ca="1" si="389"/>
        <v>981.08497839632491</v>
      </c>
      <c r="AD209" s="25">
        <f t="shared" ca="1" si="389"/>
        <v>1036.9670845885589</v>
      </c>
      <c r="AE209" s="25">
        <f t="shared" ca="1" si="389"/>
        <v>1081.9968514095797</v>
      </c>
      <c r="AF209" s="25">
        <f t="shared" ca="1" si="389"/>
        <v>1117.2243576759836</v>
      </c>
      <c r="AG209" s="25">
        <f t="shared" ca="1" si="389"/>
        <v>1142.7498414178704</v>
      </c>
      <c r="AH209" s="25">
        <f t="shared" ca="1" si="389"/>
        <v>1129.9927765588932</v>
      </c>
      <c r="AI209" s="25">
        <f t="shared" ca="1" si="389"/>
        <v>1100.2595800286158</v>
      </c>
      <c r="AJ209" s="25">
        <f t="shared" ca="1" si="389"/>
        <v>1103.399668583985</v>
      </c>
    </row>
    <row r="210" spans="2:36" hidden="1" outlineLevel="1" x14ac:dyDescent="0.35">
      <c r="B210" s="10" t="s">
        <v>211</v>
      </c>
      <c r="C210" s="16">
        <v>0</v>
      </c>
      <c r="D210" s="16">
        <v>0</v>
      </c>
      <c r="E210" s="16">
        <v>0</v>
      </c>
      <c r="F210" s="16">
        <v>11.313000000000001</v>
      </c>
      <c r="G210" s="16">
        <v>17.745999999999999</v>
      </c>
      <c r="H210" s="16">
        <f>13.157+8.064</f>
        <v>21.221</v>
      </c>
      <c r="I210" s="16">
        <v>0.36199999999999999</v>
      </c>
      <c r="J210" s="16">
        <v>0</v>
      </c>
      <c r="K210" s="16">
        <v>0</v>
      </c>
      <c r="L210" s="16">
        <v>0</v>
      </c>
      <c r="M210" s="16">
        <v>1.855</v>
      </c>
      <c r="N210" s="16">
        <f>-13.162-4.756</f>
        <v>-17.917999999999999</v>
      </c>
      <c r="O210" s="16">
        <v>-0.222</v>
      </c>
      <c r="P210" s="16">
        <f>-0.139+13.375</f>
        <v>13.236000000000001</v>
      </c>
      <c r="Q210" s="16">
        <v>0</v>
      </c>
      <c r="R210" s="16">
        <v>0</v>
      </c>
      <c r="S210" s="16">
        <v>0</v>
      </c>
      <c r="T210" s="16">
        <v>-245.37200000000001</v>
      </c>
      <c r="U210" s="16">
        <v>-457.03800000000001</v>
      </c>
      <c r="V210" s="16">
        <v>105.483</v>
      </c>
      <c r="W210" s="16">
        <v>-9.6530000000000005</v>
      </c>
      <c r="X210" s="16">
        <v>0</v>
      </c>
      <c r="Y210" s="16">
        <v>13.452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</row>
    <row r="211" spans="2:36" hidden="1" outlineLevel="1" x14ac:dyDescent="0.35">
      <c r="B211" s="10" t="s">
        <v>22</v>
      </c>
      <c r="C211" s="16">
        <v>-5.9420000000000002</v>
      </c>
      <c r="D211" s="16">
        <v>-7.1340000000000003</v>
      </c>
      <c r="E211" s="16">
        <v>-7.5060000000000002</v>
      </c>
      <c r="F211" s="16">
        <v>-6.66</v>
      </c>
      <c r="G211" s="16">
        <v>-12.249000000000001</v>
      </c>
      <c r="H211" s="16">
        <v>-22.088999999999999</v>
      </c>
      <c r="I211" s="16">
        <v>-35.883000000000003</v>
      </c>
      <c r="J211" s="16">
        <v>-46.865000000000002</v>
      </c>
      <c r="K211" s="16">
        <v>-47.16</v>
      </c>
      <c r="L211" s="16">
        <v>-57.075000000000003</v>
      </c>
      <c r="M211" s="16">
        <v>-78.536000000000001</v>
      </c>
      <c r="N211" s="16">
        <v>-95.394000000000005</v>
      </c>
      <c r="O211" s="16">
        <v>-105.22</v>
      </c>
      <c r="P211" s="16">
        <v>-123.755</v>
      </c>
      <c r="Q211" s="16">
        <v>-140.21600000000001</v>
      </c>
      <c r="R211" s="16">
        <v>-157.678</v>
      </c>
      <c r="S211" s="16">
        <v>-153.208</v>
      </c>
      <c r="T211" s="16">
        <v>-166.93700000000001</v>
      </c>
      <c r="U211" s="16">
        <v>-173.64599999999999</v>
      </c>
      <c r="V211" s="16">
        <v>-210.31299999999999</v>
      </c>
      <c r="W211" s="16">
        <v>-221.035</v>
      </c>
      <c r="X211" s="16">
        <v>-233.31200000000001</v>
      </c>
      <c r="Y211" s="16">
        <v>-221.24299999999999</v>
      </c>
      <c r="Z211" s="12">
        <f ca="1">-Z214*Z195</f>
        <v>-241.23804110831043</v>
      </c>
      <c r="AA211" s="12">
        <f t="shared" ref="AA211:AJ211" ca="1" si="390">-AA214*AA195</f>
        <v>-250.18359610903593</v>
      </c>
      <c r="AB211" s="12">
        <f t="shared" ca="1" si="390"/>
        <v>-259.8150510289463</v>
      </c>
      <c r="AC211" s="12">
        <f t="shared" ca="1" si="390"/>
        <v>-269.42337772814915</v>
      </c>
      <c r="AD211" s="12">
        <f t="shared" ca="1" si="390"/>
        <v>-276.99591138640557</v>
      </c>
      <c r="AE211" s="12">
        <f t="shared" ca="1" si="390"/>
        <v>-282.454791482014</v>
      </c>
      <c r="AF211" s="12">
        <f t="shared" ca="1" si="390"/>
        <v>-285.94443352023637</v>
      </c>
      <c r="AG211" s="12">
        <f t="shared" ca="1" si="390"/>
        <v>-287.56045103707606</v>
      </c>
      <c r="AH211" s="12">
        <f t="shared" ca="1" si="390"/>
        <v>-287.51355463282925</v>
      </c>
      <c r="AI211" s="12">
        <f t="shared" si="390"/>
        <v>-285.96485477563539</v>
      </c>
      <c r="AJ211" s="12">
        <f t="shared" si="390"/>
        <v>-286.74645907550922</v>
      </c>
    </row>
    <row r="212" spans="2:36" hidden="1" outlineLevel="1" x14ac:dyDescent="0.35">
      <c r="B212" s="24" t="s">
        <v>23</v>
      </c>
      <c r="C212" s="25">
        <f t="shared" ref="C212" si="391">SUM(C209:C211)</f>
        <v>13.182999999999922</v>
      </c>
      <c r="D212" s="25">
        <f t="shared" ref="D212" si="392">SUM(D209:D211)</f>
        <v>137.56199999999995</v>
      </c>
      <c r="E212" s="25">
        <f t="shared" ref="E212" si="393">SUM(E209:E211)</f>
        <v>157.69700000000009</v>
      </c>
      <c r="F212" s="25">
        <f t="shared" ref="F212" si="394">SUM(F209:F211)</f>
        <v>175.51300000000001</v>
      </c>
      <c r="G212" s="25">
        <f t="shared" ref="G212" si="395">SUM(G209:G211)</f>
        <v>221.92400000000006</v>
      </c>
      <c r="H212" s="25">
        <f t="shared" ref="H212" si="396">SUM(H209:H211)</f>
        <v>228.72500000000002</v>
      </c>
      <c r="I212" s="25">
        <f t="shared" ref="I212" si="397">SUM(I209:I211)</f>
        <v>289.97899999999993</v>
      </c>
      <c r="J212" s="25">
        <f t="shared" ref="J212" si="398">SUM(J209:J211)</f>
        <v>381.62700000000029</v>
      </c>
      <c r="K212" s="25">
        <f t="shared" ref="K212" si="399">SUM(K209:K211)</f>
        <v>373.98699999999997</v>
      </c>
      <c r="L212" s="25">
        <f t="shared" ref="L212" si="400">SUM(L209:L211)</f>
        <v>422.88400000000041</v>
      </c>
      <c r="M212" s="25">
        <f t="shared" ref="M212" si="401">SUM(M209:M211)</f>
        <v>406.07299999999992</v>
      </c>
      <c r="N212" s="25">
        <f t="shared" ref="N212" si="402">SUM(N209:N211)</f>
        <v>478.19500000000005</v>
      </c>
      <c r="O212" s="25">
        <f t="shared" ref="O212" si="403">SUM(O209:O211)</f>
        <v>535.81899999999996</v>
      </c>
      <c r="P212" s="25">
        <f t="shared" ref="P212" si="404">SUM(P209:P211)</f>
        <v>633.47999999999956</v>
      </c>
      <c r="Q212" s="25">
        <f t="shared" ref="Q212" si="405">SUM(Q209:Q211)</f>
        <v>722.97300000000007</v>
      </c>
      <c r="R212" s="25">
        <f t="shared" ref="R212" si="406">SUM(R209:R211)</f>
        <v>270.03699999999992</v>
      </c>
      <c r="S212" s="25">
        <f t="shared" ref="S212" si="407">SUM(S209:S211)</f>
        <v>880.59700000000009</v>
      </c>
      <c r="T212" s="25">
        <f t="shared" ref="T212" si="408">SUM(T209:T211)</f>
        <v>665.98400000000004</v>
      </c>
      <c r="U212" s="25">
        <f t="shared" ref="U212" si="409">SUM(U209:U211)</f>
        <v>159.35700000000028</v>
      </c>
      <c r="V212" s="25">
        <f t="shared" ref="V212" si="410">SUM(V209:V211)</f>
        <v>811.40800000000115</v>
      </c>
      <c r="W212" s="25">
        <f t="shared" ref="W212:X212" si="411">SUM(W209:W211)</f>
        <v>773.97299999999984</v>
      </c>
      <c r="X212" s="25">
        <f t="shared" si="411"/>
        <v>978.61300000000017</v>
      </c>
      <c r="Y212" s="25">
        <f>SUM(Y209:Y211)</f>
        <v>560.31500000000005</v>
      </c>
      <c r="Z212" s="25">
        <f t="shared" ref="Z212:AJ212" ca="1" si="412">SUM(Z209:Z211)</f>
        <v>536.67589736342006</v>
      </c>
      <c r="AA212" s="25">
        <f t="shared" ca="1" si="412"/>
        <v>609.22026361225244</v>
      </c>
      <c r="AB212" s="25">
        <f t="shared" ca="1" si="412"/>
        <v>667.70715397250274</v>
      </c>
      <c r="AC212" s="25">
        <f t="shared" ca="1" si="412"/>
        <v>711.66160066817577</v>
      </c>
      <c r="AD212" s="25">
        <f t="shared" ca="1" si="412"/>
        <v>759.9711732021533</v>
      </c>
      <c r="AE212" s="25">
        <f t="shared" ca="1" si="412"/>
        <v>799.54205992756567</v>
      </c>
      <c r="AF212" s="25">
        <f t="shared" ca="1" si="412"/>
        <v>831.27992415574727</v>
      </c>
      <c r="AG212" s="25">
        <f t="shared" ca="1" si="412"/>
        <v>855.18939038079429</v>
      </c>
      <c r="AH212" s="25">
        <f t="shared" ca="1" si="412"/>
        <v>842.47922192606393</v>
      </c>
      <c r="AI212" s="25">
        <f t="shared" ca="1" si="412"/>
        <v>814.29472525298047</v>
      </c>
      <c r="AJ212" s="25">
        <f t="shared" ca="1" si="412"/>
        <v>816.65320950847581</v>
      </c>
    </row>
    <row r="213" spans="2:36" hidden="1" outlineLevel="1" x14ac:dyDescent="0.35">
      <c r="B213" s="20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6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</row>
    <row r="214" spans="2:36" hidden="1" outlineLevel="1" x14ac:dyDescent="0.35">
      <c r="B214" s="10" t="s">
        <v>313</v>
      </c>
      <c r="C214" s="11">
        <f t="shared" ref="C214:X214" si="413">-C211/C195</f>
        <v>3.9986541049798121E-3</v>
      </c>
      <c r="D214" s="11">
        <f t="shared" si="413"/>
        <v>4.3210175651120534E-3</v>
      </c>
      <c r="E214" s="11">
        <f t="shared" si="413"/>
        <v>4.0463611859838274E-3</v>
      </c>
      <c r="F214" s="11">
        <f t="shared" si="413"/>
        <v>3.4705575820739971E-3</v>
      </c>
      <c r="G214" s="11">
        <f t="shared" si="413"/>
        <v>5.6265502985760225E-3</v>
      </c>
      <c r="H214" s="11">
        <f t="shared" si="413"/>
        <v>7.4273705447209142E-3</v>
      </c>
      <c r="I214" s="11">
        <f t="shared" si="413"/>
        <v>7.3515673017824218E-3</v>
      </c>
      <c r="J214" s="11">
        <f t="shared" si="413"/>
        <v>8.9029255319148948E-3</v>
      </c>
      <c r="K214" s="11">
        <f t="shared" si="413"/>
        <v>8.332155477031802E-3</v>
      </c>
      <c r="L214" s="11">
        <f t="shared" si="413"/>
        <v>9.3427729579309213E-3</v>
      </c>
      <c r="M214" s="11">
        <f t="shared" si="413"/>
        <v>1.2626366559485531E-2</v>
      </c>
      <c r="N214" s="11">
        <f t="shared" si="413"/>
        <v>1.4170231729055259E-2</v>
      </c>
      <c r="O214" s="11">
        <f t="shared" si="413"/>
        <v>1.2853652577571463E-2</v>
      </c>
      <c r="P214" s="11">
        <f t="shared" si="413"/>
        <v>1.0519806188371303E-2</v>
      </c>
      <c r="Q214" s="11">
        <f t="shared" si="413"/>
        <v>1.0958655724892536E-2</v>
      </c>
      <c r="R214" s="11">
        <f t="shared" si="413"/>
        <v>1.1440864896241474E-2</v>
      </c>
      <c r="S214" s="11">
        <f t="shared" si="413"/>
        <v>1.0390505256018989E-2</v>
      </c>
      <c r="T214" s="11">
        <f t="shared" si="413"/>
        <v>1.5349117322545054E-2</v>
      </c>
      <c r="U214" s="11">
        <f t="shared" si="413"/>
        <v>1.522567575411576E-2</v>
      </c>
      <c r="V214" s="11">
        <f t="shared" si="413"/>
        <v>1.8466479572313614E-2</v>
      </c>
      <c r="W214" s="11">
        <f t="shared" si="413"/>
        <v>1.9135680358343288E-2</v>
      </c>
      <c r="X214" s="11">
        <f t="shared" si="413"/>
        <v>2.0080277387921799E-2</v>
      </c>
      <c r="Y214" s="11">
        <f>-Y211/Y195</f>
        <v>1.9056558122532423E-2</v>
      </c>
      <c r="Z214" s="15">
        <v>0.02</v>
      </c>
      <c r="AA214" s="15">
        <v>0.02</v>
      </c>
      <c r="AB214" s="15">
        <v>0.02</v>
      </c>
      <c r="AC214" s="15">
        <v>0.02</v>
      </c>
      <c r="AD214" s="15">
        <v>0.02</v>
      </c>
      <c r="AE214" s="15">
        <v>0.02</v>
      </c>
      <c r="AF214" s="15">
        <v>0.02</v>
      </c>
      <c r="AG214" s="15">
        <v>0.02</v>
      </c>
      <c r="AH214" s="15">
        <v>0.02</v>
      </c>
      <c r="AI214" s="15">
        <v>0.02</v>
      </c>
      <c r="AJ214" s="15">
        <v>0.02</v>
      </c>
    </row>
    <row r="215" spans="2:36" hidden="1" outlineLevel="1" x14ac:dyDescent="0.35">
      <c r="B215" s="10"/>
    </row>
    <row r="216" spans="2:36" hidden="1" outlineLevel="1" x14ac:dyDescent="0.35">
      <c r="B216" s="10" t="s">
        <v>24</v>
      </c>
      <c r="C216" s="31">
        <f t="shared" ref="C216:M216" si="414">+C330</f>
        <v>244.744</v>
      </c>
      <c r="D216" s="31">
        <f t="shared" si="414"/>
        <v>251.304</v>
      </c>
      <c r="E216" s="31">
        <f t="shared" si="414"/>
        <v>215.494</v>
      </c>
      <c r="F216" s="31">
        <f t="shared" si="414"/>
        <v>188.69200000000001</v>
      </c>
      <c r="G216" s="31">
        <f t="shared" si="414"/>
        <v>197.45400000000001</v>
      </c>
      <c r="H216" s="31">
        <f t="shared" si="414"/>
        <v>201.524</v>
      </c>
      <c r="I216" s="31">
        <f t="shared" si="414"/>
        <v>207.04</v>
      </c>
      <c r="J216" s="31">
        <f t="shared" si="414"/>
        <v>211.786</v>
      </c>
      <c r="K216" s="31">
        <f t="shared" si="414"/>
        <v>210.298</v>
      </c>
      <c r="L216" s="31">
        <f t="shared" si="414"/>
        <v>207.208</v>
      </c>
      <c r="M216" s="31">
        <f t="shared" si="414"/>
        <v>203.00899999999999</v>
      </c>
      <c r="N216" s="31">
        <f t="shared" ref="N216:X216" si="415">+N330</f>
        <v>189.316</v>
      </c>
      <c r="O216" s="31">
        <f t="shared" si="415"/>
        <v>192.036</v>
      </c>
      <c r="P216" s="31">
        <f t="shared" si="415"/>
        <v>209.93899999999999</v>
      </c>
      <c r="Q216" s="31">
        <f t="shared" si="415"/>
        <v>212.30099999999999</v>
      </c>
      <c r="R216" s="31">
        <f t="shared" si="415"/>
        <v>211.86799999999999</v>
      </c>
      <c r="S216" s="31">
        <f t="shared" si="415"/>
        <v>201.64099999999999</v>
      </c>
      <c r="T216" s="31">
        <f t="shared" si="415"/>
        <v>188.626</v>
      </c>
      <c r="U216" s="31">
        <f t="shared" si="415"/>
        <v>170.786</v>
      </c>
      <c r="V216" s="31">
        <f t="shared" si="415"/>
        <v>153.18100000000001</v>
      </c>
      <c r="W216" s="31">
        <f t="shared" si="415"/>
        <v>119.797</v>
      </c>
      <c r="X216" s="31">
        <f t="shared" si="415"/>
        <v>105.23</v>
      </c>
      <c r="Y216" s="31">
        <f>+Y330</f>
        <v>92.992000000000004</v>
      </c>
      <c r="Z216" s="31">
        <f t="shared" ref="Z216:AJ216" si="416">+Z330</f>
        <v>90.4</v>
      </c>
      <c r="AA216" s="31">
        <f t="shared" si="416"/>
        <v>87.663353470796721</v>
      </c>
      <c r="AB216" s="31">
        <f t="shared" si="416"/>
        <v>81.788350830121757</v>
      </c>
      <c r="AC216" s="31">
        <f t="shared" si="416"/>
        <v>74.619078612172729</v>
      </c>
      <c r="AD216" s="31">
        <f t="shared" si="416"/>
        <v>66.890074334615207</v>
      </c>
      <c r="AE216" s="31">
        <f t="shared" si="416"/>
        <v>59.799244722177129</v>
      </c>
      <c r="AF216" s="31">
        <f t="shared" si="416"/>
        <v>53.29389645388531</v>
      </c>
      <c r="AG216" s="31">
        <f t="shared" si="416"/>
        <v>47.3256870334341</v>
      </c>
      <c r="AH216" s="31">
        <f t="shared" si="416"/>
        <v>41.850265546781614</v>
      </c>
      <c r="AI216" s="31">
        <f t="shared" si="416"/>
        <v>36.826943081962817</v>
      </c>
      <c r="AJ216" s="31">
        <f t="shared" si="416"/>
        <v>32.218390361945573</v>
      </c>
    </row>
    <row r="217" spans="2:36" hidden="1" outlineLevel="1" x14ac:dyDescent="0.35">
      <c r="B217" s="10" t="s">
        <v>25</v>
      </c>
      <c r="C217" s="31">
        <f t="shared" ref="C217:M217" si="417">+C331</f>
        <v>249.47200000000001</v>
      </c>
      <c r="D217" s="31">
        <f t="shared" si="417"/>
        <v>310.36200000000002</v>
      </c>
      <c r="E217" s="31">
        <f t="shared" si="417"/>
        <v>271.44</v>
      </c>
      <c r="F217" s="31">
        <f t="shared" si="417"/>
        <v>227.52</v>
      </c>
      <c r="G217" s="31">
        <f t="shared" si="417"/>
        <v>205.72200000000001</v>
      </c>
      <c r="H217" s="31">
        <f t="shared" si="417"/>
        <v>208.136</v>
      </c>
      <c r="I217" s="31">
        <f t="shared" si="417"/>
        <v>211.58600000000001</v>
      </c>
      <c r="J217" s="31">
        <f t="shared" si="417"/>
        <v>214.83600000000001</v>
      </c>
      <c r="K217" s="31">
        <f t="shared" si="417"/>
        <v>211.88</v>
      </c>
      <c r="L217" s="31">
        <f t="shared" si="417"/>
        <v>208.33500000000001</v>
      </c>
      <c r="M217" s="31">
        <f t="shared" si="417"/>
        <v>206.11799999999999</v>
      </c>
      <c r="N217" s="31">
        <f t="shared" ref="N217:X217" si="418">+N331</f>
        <v>193.06399999999999</v>
      </c>
      <c r="O217" s="31">
        <f t="shared" si="418"/>
        <v>195.94200000000001</v>
      </c>
      <c r="P217" s="31">
        <f t="shared" si="418"/>
        <v>214.76400000000001</v>
      </c>
      <c r="Q217" s="31">
        <f t="shared" si="418"/>
        <v>216.92699999999999</v>
      </c>
      <c r="R217" s="31">
        <f t="shared" si="418"/>
        <v>216.25200000000001</v>
      </c>
      <c r="S217" s="31">
        <f t="shared" si="418"/>
        <v>204.905</v>
      </c>
      <c r="T217" s="31">
        <f t="shared" si="418"/>
        <v>191.34899999999999</v>
      </c>
      <c r="U217" s="31">
        <f t="shared" si="418"/>
        <v>172.36500000000001</v>
      </c>
      <c r="V217" s="31">
        <f t="shared" si="418"/>
        <v>153.81200000000001</v>
      </c>
      <c r="W217" s="31">
        <f t="shared" si="418"/>
        <v>122.623</v>
      </c>
      <c r="X217" s="31">
        <f t="shared" si="418"/>
        <v>109.94799999999999</v>
      </c>
      <c r="Y217" s="31">
        <f>+Y331</f>
        <v>95.834000000000003</v>
      </c>
      <c r="Z217" s="31">
        <f t="shared" ref="Z217:AJ217" si="419">+Z331</f>
        <v>94.300000000000011</v>
      </c>
      <c r="AA217" s="31">
        <f t="shared" si="419"/>
        <v>91.563353470796727</v>
      </c>
      <c r="AB217" s="31">
        <f t="shared" si="419"/>
        <v>85.688350830121749</v>
      </c>
      <c r="AC217" s="31">
        <f t="shared" si="419"/>
        <v>78.519078612172734</v>
      </c>
      <c r="AD217" s="31">
        <f t="shared" si="419"/>
        <v>70.790074334615213</v>
      </c>
      <c r="AE217" s="31">
        <f t="shared" si="419"/>
        <v>63.699244722177127</v>
      </c>
      <c r="AF217" s="31">
        <f t="shared" si="419"/>
        <v>57.193896453885309</v>
      </c>
      <c r="AG217" s="31">
        <f t="shared" si="419"/>
        <v>51.225687033434099</v>
      </c>
      <c r="AH217" s="31">
        <f t="shared" si="419"/>
        <v>45.750265546781613</v>
      </c>
      <c r="AI217" s="31">
        <f t="shared" si="419"/>
        <v>40.726943081962816</v>
      </c>
      <c r="AJ217" s="31">
        <f t="shared" si="419"/>
        <v>36.118390361945572</v>
      </c>
    </row>
    <row r="218" spans="2:36" hidden="1" outlineLevel="1" x14ac:dyDescent="0.35">
      <c r="B218" s="10" t="s">
        <v>281</v>
      </c>
      <c r="C218" s="92">
        <f t="shared" ref="C218" si="420">+C212/C217</f>
        <v>5.2843605695228009E-2</v>
      </c>
      <c r="D218" s="92">
        <f t="shared" ref="D218" si="421">+D212/D217</f>
        <v>0.44323080789529629</v>
      </c>
      <c r="E218" s="92">
        <f t="shared" ref="E218" si="422">+E212/E217</f>
        <v>0.58096448570586534</v>
      </c>
      <c r="F218" s="92">
        <f t="shared" ref="F218" si="423">+F212/F217</f>
        <v>0.77141789732770749</v>
      </c>
      <c r="G218" s="92">
        <f t="shared" ref="G218" si="424">+G212/G217</f>
        <v>1.0787567688433908</v>
      </c>
      <c r="H218" s="92">
        <f t="shared" ref="H218" si="425">+H212/H217</f>
        <v>1.0989208978744669</v>
      </c>
      <c r="I218" s="92">
        <f t="shared" ref="I218" si="426">+I212/I217</f>
        <v>1.3705018290435091</v>
      </c>
      <c r="J218" s="92">
        <f t="shared" ref="J218" si="427">+J212/J217</f>
        <v>1.7763642964866235</v>
      </c>
      <c r="K218" s="92">
        <f>+K212/K217</f>
        <v>1.765088729469511</v>
      </c>
      <c r="L218" s="92">
        <f t="shared" ref="L218:Y218" si="428">+L212/L217</f>
        <v>2.0298269613843107</v>
      </c>
      <c r="M218" s="92">
        <f t="shared" si="428"/>
        <v>1.9700996516558473</v>
      </c>
      <c r="N218" s="92">
        <f t="shared" si="428"/>
        <v>2.476872954046327</v>
      </c>
      <c r="O218" s="92">
        <f t="shared" si="428"/>
        <v>2.7345796204999435</v>
      </c>
      <c r="P218" s="92">
        <f t="shared" si="428"/>
        <v>2.9496563669888785</v>
      </c>
      <c r="Q218" s="92">
        <f t="shared" si="428"/>
        <v>3.3327939813854432</v>
      </c>
      <c r="R218" s="92">
        <f t="shared" si="428"/>
        <v>1.2487144627564133</v>
      </c>
      <c r="S218" s="92">
        <f t="shared" si="428"/>
        <v>4.297586686513263</v>
      </c>
      <c r="T218" s="92">
        <f t="shared" si="428"/>
        <v>3.4804676272151935</v>
      </c>
      <c r="U218" s="92">
        <f t="shared" si="428"/>
        <v>0.92453224262466438</v>
      </c>
      <c r="V218" s="92">
        <f t="shared" si="428"/>
        <v>5.2753231217330319</v>
      </c>
      <c r="W218" s="92">
        <f t="shared" si="428"/>
        <v>6.3118093669213753</v>
      </c>
      <c r="X218" s="92">
        <f t="shared" si="428"/>
        <v>8.900689416815224</v>
      </c>
      <c r="Y218" s="92">
        <f t="shared" si="428"/>
        <v>5.8467245445249079</v>
      </c>
      <c r="Z218" s="92">
        <f t="shared" ref="Z218:AJ218" ca="1" si="429">+Z212/Z217</f>
        <v>5.6911547970670204</v>
      </c>
      <c r="AA218" s="92">
        <f t="shared" ca="1" si="429"/>
        <v>6.6535381298213103</v>
      </c>
      <c r="AB218" s="92">
        <f t="shared" ca="1" si="429"/>
        <v>7.7922745332821339</v>
      </c>
      <c r="AC218" s="92">
        <f t="shared" ca="1" si="429"/>
        <v>9.0635500727570637</v>
      </c>
      <c r="AD218" s="92">
        <f t="shared" ca="1" si="429"/>
        <v>10.735561169350822</v>
      </c>
      <c r="AE218" s="92">
        <f t="shared" ca="1" si="429"/>
        <v>12.551829514066469</v>
      </c>
      <c r="AF218" s="92">
        <f t="shared" ca="1" si="429"/>
        <v>14.534416706964482</v>
      </c>
      <c r="AG218" s="92">
        <f t="shared" ca="1" si="429"/>
        <v>16.694542131228562</v>
      </c>
      <c r="AH218" s="92">
        <f t="shared" ca="1" si="429"/>
        <v>18.414739496202326</v>
      </c>
      <c r="AI218" s="92">
        <f t="shared" ca="1" si="429"/>
        <v>19.994005531282216</v>
      </c>
      <c r="AJ218" s="92">
        <f t="shared" ca="1" si="429"/>
        <v>22.610454157140506</v>
      </c>
    </row>
    <row r="219" spans="2:36" hidden="1" outlineLevel="1" x14ac:dyDescent="0.35">
      <c r="B219" s="10" t="s">
        <v>282</v>
      </c>
      <c r="C219" s="92">
        <f t="shared" ref="C219:J219" si="430">(C212-C210)/C217</f>
        <v>5.2843605695228009E-2</v>
      </c>
      <c r="D219" s="92">
        <f t="shared" si="430"/>
        <v>0.44323080789529629</v>
      </c>
      <c r="E219" s="92">
        <f t="shared" si="430"/>
        <v>0.58096448570586534</v>
      </c>
      <c r="F219" s="92">
        <f t="shared" si="430"/>
        <v>0.72169479606188469</v>
      </c>
      <c r="G219" s="92">
        <f>(G212-G210)/G217</f>
        <v>0.99249472589222376</v>
      </c>
      <c r="H219" s="92">
        <f t="shared" si="430"/>
        <v>0.99696352384979059</v>
      </c>
      <c r="I219" s="92">
        <f t="shared" si="430"/>
        <v>1.3687909407994852</v>
      </c>
      <c r="J219" s="92">
        <f t="shared" si="430"/>
        <v>1.7763642964866235</v>
      </c>
      <c r="K219" s="92">
        <f>(K212-K210)/K217</f>
        <v>1.765088729469511</v>
      </c>
      <c r="L219" s="92">
        <f t="shared" ref="L219:AJ219" si="431">(L212-L210)/L217</f>
        <v>2.0298269613843107</v>
      </c>
      <c r="M219" s="92">
        <f t="shared" si="431"/>
        <v>1.9610999524544188</v>
      </c>
      <c r="N219" s="92">
        <f t="shared" si="431"/>
        <v>2.5696815563750883</v>
      </c>
      <c r="O219" s="92">
        <f t="shared" si="431"/>
        <v>2.7357126088332255</v>
      </c>
      <c r="P219" s="92">
        <f t="shared" si="431"/>
        <v>2.8880259261328693</v>
      </c>
      <c r="Q219" s="92">
        <f t="shared" si="431"/>
        <v>3.3327939813854432</v>
      </c>
      <c r="R219" s="92">
        <f t="shared" si="431"/>
        <v>1.2487144627564133</v>
      </c>
      <c r="S219" s="92">
        <f t="shared" si="431"/>
        <v>4.297586686513263</v>
      </c>
      <c r="T219" s="92">
        <f t="shared" si="431"/>
        <v>4.7627946840589708</v>
      </c>
      <c r="U219" s="92">
        <f t="shared" si="431"/>
        <v>3.5761030371595179</v>
      </c>
      <c r="V219" s="92">
        <f t="shared" si="431"/>
        <v>4.5895313759654712</v>
      </c>
      <c r="W219" s="92">
        <f t="shared" si="431"/>
        <v>6.3905303246536116</v>
      </c>
      <c r="X219" s="92">
        <f t="shared" si="431"/>
        <v>8.900689416815224</v>
      </c>
      <c r="Y219" s="92">
        <f t="shared" si="431"/>
        <v>5.7063568253438239</v>
      </c>
      <c r="Z219" s="92">
        <f t="shared" ca="1" si="431"/>
        <v>5.6911547970670204</v>
      </c>
      <c r="AA219" s="92">
        <f t="shared" ca="1" si="431"/>
        <v>6.6535381298213103</v>
      </c>
      <c r="AB219" s="92">
        <f t="shared" ca="1" si="431"/>
        <v>7.7922745332821339</v>
      </c>
      <c r="AC219" s="92">
        <f t="shared" ca="1" si="431"/>
        <v>9.0635500727570637</v>
      </c>
      <c r="AD219" s="92">
        <f t="shared" ca="1" si="431"/>
        <v>10.735561169350822</v>
      </c>
      <c r="AE219" s="92">
        <f t="shared" ca="1" si="431"/>
        <v>12.551829514066469</v>
      </c>
      <c r="AF219" s="92">
        <f t="shared" ca="1" si="431"/>
        <v>14.534416706964482</v>
      </c>
      <c r="AG219" s="92">
        <f t="shared" ca="1" si="431"/>
        <v>16.694542131228562</v>
      </c>
      <c r="AH219" s="92">
        <f t="shared" ca="1" si="431"/>
        <v>18.414739496202326</v>
      </c>
      <c r="AI219" s="92">
        <f t="shared" ca="1" si="431"/>
        <v>19.994005531282216</v>
      </c>
      <c r="AJ219" s="92">
        <f t="shared" ca="1" si="431"/>
        <v>22.610454157140506</v>
      </c>
    </row>
    <row r="220" spans="2:36" hidden="1" outlineLevel="1" x14ac:dyDescent="0.35"/>
    <row r="221" spans="2:36" collapsed="1" x14ac:dyDescent="0.35">
      <c r="B221" s="90" t="s">
        <v>26</v>
      </c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</row>
    <row r="222" spans="2:36" ht="5" customHeight="1" x14ac:dyDescent="0.35"/>
    <row r="223" spans="2:36" hidden="1" outlineLevel="1" x14ac:dyDescent="0.35">
      <c r="B223" t="s">
        <v>4</v>
      </c>
      <c r="C223" s="3">
        <f t="shared" ref="C223:X223" si="432">+C209+C210</f>
        <v>19.124999999999922</v>
      </c>
      <c r="D223" s="3">
        <f t="shared" si="432"/>
        <v>144.69599999999997</v>
      </c>
      <c r="E223" s="3">
        <f t="shared" si="432"/>
        <v>165.20300000000009</v>
      </c>
      <c r="F223" s="3">
        <f t="shared" si="432"/>
        <v>182.173</v>
      </c>
      <c r="G223" s="3">
        <f t="shared" si="432"/>
        <v>234.17300000000006</v>
      </c>
      <c r="H223" s="3">
        <f t="shared" si="432"/>
        <v>250.81400000000002</v>
      </c>
      <c r="I223" s="3">
        <f t="shared" si="432"/>
        <v>325.86199999999991</v>
      </c>
      <c r="J223" s="3">
        <f t="shared" si="432"/>
        <v>428.4920000000003</v>
      </c>
      <c r="K223" s="3">
        <f t="shared" si="432"/>
        <v>421.14699999999999</v>
      </c>
      <c r="L223" s="3">
        <f t="shared" si="432"/>
        <v>479.9590000000004</v>
      </c>
      <c r="M223" s="3">
        <f t="shared" si="432"/>
        <v>484.60899999999992</v>
      </c>
      <c r="N223" s="3">
        <f t="shared" si="432"/>
        <v>573.58900000000006</v>
      </c>
      <c r="O223" s="3">
        <f t="shared" si="432"/>
        <v>641.03899999999999</v>
      </c>
      <c r="P223" s="3">
        <f t="shared" si="432"/>
        <v>757.23499999999956</v>
      </c>
      <c r="Q223" s="3">
        <f t="shared" si="432"/>
        <v>863.18900000000008</v>
      </c>
      <c r="R223" s="3">
        <f t="shared" si="432"/>
        <v>427.71499999999992</v>
      </c>
      <c r="S223" s="3">
        <f t="shared" si="432"/>
        <v>1033.8050000000001</v>
      </c>
      <c r="T223" s="3">
        <f t="shared" si="432"/>
        <v>832.92100000000005</v>
      </c>
      <c r="U223" s="3">
        <f t="shared" si="432"/>
        <v>333.00300000000027</v>
      </c>
      <c r="V223" s="3">
        <f t="shared" si="432"/>
        <v>1021.7210000000011</v>
      </c>
      <c r="W223" s="3">
        <f t="shared" si="432"/>
        <v>995.00799999999981</v>
      </c>
      <c r="X223" s="3">
        <f t="shared" si="432"/>
        <v>1211.9250000000002</v>
      </c>
      <c r="Y223" s="3">
        <f>+Y209+Y210</f>
        <v>781.55799999999999</v>
      </c>
      <c r="Z223" s="3">
        <f t="shared" ref="Z223:AJ223" ca="1" si="433">+Z209+Z210</f>
        <v>777.91393847173049</v>
      </c>
      <c r="AA223" s="3">
        <f t="shared" ca="1" si="433"/>
        <v>859.40385972128831</v>
      </c>
      <c r="AB223" s="3">
        <f t="shared" ca="1" si="433"/>
        <v>927.52220500144904</v>
      </c>
      <c r="AC223" s="3">
        <f t="shared" ca="1" si="433"/>
        <v>981.08497839632491</v>
      </c>
      <c r="AD223" s="3">
        <f t="shared" ca="1" si="433"/>
        <v>1036.9670845885589</v>
      </c>
      <c r="AE223" s="3">
        <f t="shared" ca="1" si="433"/>
        <v>1081.9968514095797</v>
      </c>
      <c r="AF223" s="3">
        <f t="shared" ca="1" si="433"/>
        <v>1117.2243576759836</v>
      </c>
      <c r="AG223" s="3">
        <f t="shared" ca="1" si="433"/>
        <v>1142.7498414178704</v>
      </c>
      <c r="AH223" s="3">
        <f t="shared" ca="1" si="433"/>
        <v>1129.9927765588932</v>
      </c>
      <c r="AI223" s="3">
        <f t="shared" ca="1" si="433"/>
        <v>1100.2595800286158</v>
      </c>
      <c r="AJ223" s="3">
        <f t="shared" ca="1" si="433"/>
        <v>1103.399668583985</v>
      </c>
    </row>
    <row r="224" spans="2:36" hidden="1" outlineLevel="1" x14ac:dyDescent="0.35">
      <c r="B224" s="10" t="s">
        <v>171</v>
      </c>
      <c r="C224" s="12">
        <f t="shared" ref="C224:M224" si="434">-C201</f>
        <v>111.605</v>
      </c>
      <c r="D224" s="12">
        <f t="shared" si="434"/>
        <v>105.209</v>
      </c>
      <c r="E224" s="12">
        <f t="shared" si="434"/>
        <v>64.665000000000006</v>
      </c>
      <c r="F224" s="12">
        <f t="shared" si="434"/>
        <v>71.447999999999993</v>
      </c>
      <c r="G224" s="12">
        <f t="shared" si="434"/>
        <v>82.912000000000006</v>
      </c>
      <c r="H224" s="12">
        <f t="shared" si="434"/>
        <v>116.836</v>
      </c>
      <c r="I224" s="12">
        <f t="shared" si="434"/>
        <v>173.29499999999999</v>
      </c>
      <c r="J224" s="12">
        <f t="shared" si="434"/>
        <v>193.47</v>
      </c>
      <c r="K224" s="12">
        <f t="shared" si="434"/>
        <v>216.917</v>
      </c>
      <c r="L224" s="12">
        <f t="shared" si="434"/>
        <v>228.98599999999999</v>
      </c>
      <c r="M224" s="12">
        <f t="shared" si="434"/>
        <v>231.548</v>
      </c>
      <c r="N224" s="12">
        <f t="shared" ref="N224:V224" si="435">-N201</f>
        <v>264.22500000000002</v>
      </c>
      <c r="O224" s="12">
        <f t="shared" si="435"/>
        <v>341.96899999999999</v>
      </c>
      <c r="P224" s="12">
        <f t="shared" si="435"/>
        <v>528.73699999999997</v>
      </c>
      <c r="Q224" s="12">
        <f t="shared" si="435"/>
        <v>591</v>
      </c>
      <c r="R224" s="12">
        <f t="shared" si="435"/>
        <v>638</v>
      </c>
      <c r="S224" s="12">
        <f t="shared" si="435"/>
        <v>720</v>
      </c>
      <c r="T224" s="12">
        <f t="shared" si="435"/>
        <v>559.91099999999994</v>
      </c>
      <c r="U224" s="12">
        <f t="shared" si="435"/>
        <v>591.03499999999997</v>
      </c>
      <c r="V224" s="12">
        <f t="shared" si="435"/>
        <v>615.15200000000004</v>
      </c>
      <c r="W224" s="12">
        <f t="shared" ref="W224:X224" si="436">-W201</f>
        <v>630.43499999999995</v>
      </c>
      <c r="X224" s="12">
        <f t="shared" si="436"/>
        <v>680.61500000000001</v>
      </c>
      <c r="Y224" s="12">
        <f>-Y201</f>
        <v>732.60199999999998</v>
      </c>
      <c r="Z224" s="12">
        <f t="shared" ref="Z224:AJ224" si="437">-Z201</f>
        <v>691.02094350394657</v>
      </c>
      <c r="AA224" s="12">
        <f t="shared" ca="1" si="437"/>
        <v>663.94761282971797</v>
      </c>
      <c r="AB224" s="12">
        <f t="shared" ca="1" si="437"/>
        <v>675.59143152622516</v>
      </c>
      <c r="AC224" s="12">
        <f t="shared" ca="1" si="437"/>
        <v>688.12403451254022</v>
      </c>
      <c r="AD224" s="12">
        <f t="shared" ca="1" si="437"/>
        <v>699.63451504406021</v>
      </c>
      <c r="AE224" s="12">
        <f t="shared" ca="1" si="437"/>
        <v>705.09468030329379</v>
      </c>
      <c r="AF224" s="12">
        <f t="shared" ca="1" si="437"/>
        <v>704.61914096821408</v>
      </c>
      <c r="AG224" s="12">
        <f t="shared" ca="1" si="437"/>
        <v>698.87154228584711</v>
      </c>
      <c r="AH224" s="12">
        <f t="shared" ca="1" si="437"/>
        <v>688.37196177440853</v>
      </c>
      <c r="AI224" s="12">
        <f t="shared" ca="1" si="437"/>
        <v>673.88607749278708</v>
      </c>
      <c r="AJ224" s="12">
        <f t="shared" si="437"/>
        <v>670.32406782124133</v>
      </c>
    </row>
    <row r="225" spans="2:38" hidden="1" outlineLevel="1" x14ac:dyDescent="0.35">
      <c r="B225" s="10" t="s">
        <v>27</v>
      </c>
      <c r="C225" s="16">
        <v>2.9079999999999999</v>
      </c>
      <c r="D225" s="16">
        <v>17.754000000000001</v>
      </c>
      <c r="E225" s="16">
        <v>22.212</v>
      </c>
      <c r="F225" s="16">
        <v>20.18</v>
      </c>
      <c r="G225" s="16">
        <v>42.77</v>
      </c>
      <c r="H225" s="16">
        <v>41.837000000000003</v>
      </c>
      <c r="I225" s="16">
        <v>26.388999999999999</v>
      </c>
      <c r="J225" s="16">
        <v>34.149000000000001</v>
      </c>
      <c r="K225" s="16">
        <v>41.234999999999999</v>
      </c>
      <c r="L225" s="16">
        <v>44.421999999999997</v>
      </c>
      <c r="M225" s="16">
        <v>45.551000000000002</v>
      </c>
      <c r="N225" s="16">
        <v>48.718000000000004</v>
      </c>
      <c r="O225" s="16">
        <v>45.384</v>
      </c>
      <c r="P225" s="16">
        <v>59.997999999999998</v>
      </c>
      <c r="Q225" s="16">
        <v>56.743000000000002</v>
      </c>
      <c r="R225" s="16">
        <v>56.664000000000001</v>
      </c>
      <c r="S225" s="16">
        <v>38.338000000000001</v>
      </c>
      <c r="T225" s="16">
        <v>35.091999999999999</v>
      </c>
      <c r="U225" s="16">
        <v>73.061000000000007</v>
      </c>
      <c r="V225" s="16">
        <v>67.849999999999994</v>
      </c>
      <c r="W225" s="16">
        <v>91.457999999999998</v>
      </c>
      <c r="X225" s="16">
        <v>102.209</v>
      </c>
      <c r="Y225" s="16">
        <v>95.427000000000007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</v>
      </c>
    </row>
    <row r="226" spans="2:38" hidden="1" outlineLevel="1" x14ac:dyDescent="0.35">
      <c r="B226" s="10" t="s">
        <v>28</v>
      </c>
      <c r="C226" s="12">
        <f t="shared" ref="C226:T226" si="438">-C207</f>
        <v>8.9060000000000006</v>
      </c>
      <c r="D226" s="12">
        <f t="shared" si="438"/>
        <v>10.092000000000001</v>
      </c>
      <c r="E226" s="12">
        <f t="shared" si="438"/>
        <v>62.468000000000004</v>
      </c>
      <c r="F226" s="12">
        <f t="shared" si="438"/>
        <v>21.507000000000001</v>
      </c>
      <c r="G226" s="12">
        <f t="shared" si="438"/>
        <v>27.381</v>
      </c>
      <c r="H226" s="12">
        <f t="shared" si="438"/>
        <v>-71.367999999999995</v>
      </c>
      <c r="I226" s="12">
        <f t="shared" si="438"/>
        <v>2.3420000000000001</v>
      </c>
      <c r="J226" s="12">
        <f t="shared" si="438"/>
        <v>18.600999999999999</v>
      </c>
      <c r="K226" s="12">
        <f t="shared" si="438"/>
        <v>96.111999999999995</v>
      </c>
      <c r="L226" s="12">
        <f t="shared" si="438"/>
        <v>50.869</v>
      </c>
      <c r="M226" s="12">
        <f t="shared" si="438"/>
        <v>74.034000000000006</v>
      </c>
      <c r="N226" s="12">
        <f t="shared" si="438"/>
        <v>63.002999999999993</v>
      </c>
      <c r="O226" s="12">
        <f t="shared" si="438"/>
        <v>70.692999999999998</v>
      </c>
      <c r="P226" s="12">
        <f t="shared" si="438"/>
        <v>-23.808</v>
      </c>
      <c r="Q226" s="12">
        <f t="shared" si="438"/>
        <v>225.565</v>
      </c>
      <c r="R226" s="12">
        <f t="shared" si="438"/>
        <v>80.840999999999994</v>
      </c>
      <c r="S226" s="12">
        <f t="shared" si="438"/>
        <v>67.936000000000007</v>
      </c>
      <c r="T226" s="12">
        <f t="shared" si="438"/>
        <v>-59.981999999999999</v>
      </c>
      <c r="U226" s="12">
        <f t="shared" ref="U226:V226" si="439">-U207</f>
        <v>77.789000000000001</v>
      </c>
      <c r="V226" s="12">
        <f t="shared" si="439"/>
        <v>-2.282</v>
      </c>
      <c r="W226" s="12">
        <f>-W207</f>
        <v>227.83799999999999</v>
      </c>
      <c r="X226" s="12">
        <f>-X207</f>
        <v>60.344999999999999</v>
      </c>
      <c r="Y226" s="12">
        <f>-Y207</f>
        <v>-75.691000000000003</v>
      </c>
      <c r="Z226" s="12">
        <f t="shared" ref="Z226:AJ226" ca="1" si="440">-Z207</f>
        <v>0</v>
      </c>
      <c r="AA226" s="12">
        <f t="shared" ca="1" si="440"/>
        <v>0</v>
      </c>
      <c r="AB226" s="12">
        <f t="shared" ca="1" si="440"/>
        <v>0</v>
      </c>
      <c r="AC226" s="12">
        <f t="shared" ca="1" si="440"/>
        <v>0</v>
      </c>
      <c r="AD226" s="12">
        <f t="shared" ca="1" si="440"/>
        <v>0</v>
      </c>
      <c r="AE226" s="12">
        <f t="shared" ca="1" si="440"/>
        <v>0</v>
      </c>
      <c r="AF226" s="12">
        <f t="shared" ca="1" si="440"/>
        <v>0</v>
      </c>
      <c r="AG226" s="12">
        <f t="shared" ca="1" si="440"/>
        <v>0</v>
      </c>
      <c r="AH226" s="12">
        <f t="shared" ca="1" si="440"/>
        <v>0</v>
      </c>
      <c r="AI226" s="12">
        <f t="shared" ca="1" si="440"/>
        <v>0</v>
      </c>
      <c r="AJ226" s="12">
        <f t="shared" ca="1" si="440"/>
        <v>0</v>
      </c>
    </row>
    <row r="227" spans="2:38" hidden="1" outlineLevel="1" x14ac:dyDescent="0.35">
      <c r="B227" s="10" t="s">
        <v>1</v>
      </c>
      <c r="C227" s="12">
        <f t="shared" ref="C227" si="441">+C228-SUM(C223:C226)</f>
        <v>7.5660000000000878</v>
      </c>
      <c r="D227" s="12">
        <f t="shared" ref="D227" si="442">+D228-SUM(D223:D226)</f>
        <v>-7.4889999999999759</v>
      </c>
      <c r="E227" s="12">
        <f t="shared" ref="E227" si="443">+E228-SUM(E223:E226)</f>
        <v>44.168999999999869</v>
      </c>
      <c r="F227" s="12">
        <f t="shared" ref="F227" si="444">+F228-SUM(F223:F226)</f>
        <v>27.668000000000006</v>
      </c>
      <c r="G227" s="12">
        <f t="shared" ref="G227" si="445">+G228-SUM(G223:G226)</f>
        <v>-0.34600000000000364</v>
      </c>
      <c r="H227" s="12">
        <f t="shared" ref="H227" si="446">+H228-SUM(H223:H226)</f>
        <v>-11.29200000000003</v>
      </c>
      <c r="I227" s="12">
        <f t="shared" ref="I227" si="447">+I228-SUM(I223:I226)</f>
        <v>-39.477999999999895</v>
      </c>
      <c r="J227" s="12">
        <f t="shared" ref="J227" si="448">+J228-SUM(J223:J226)</f>
        <v>-36.206000000000245</v>
      </c>
      <c r="K227" s="12">
        <f t="shared" ref="K227" si="449">+K228-SUM(K223:K226)</f>
        <v>31.162000000000035</v>
      </c>
      <c r="L227" s="12">
        <f t="shared" ref="L227" si="450">+L228-SUM(L223:L226)</f>
        <v>31.831999999999539</v>
      </c>
      <c r="M227" s="12">
        <f t="shared" ref="M227" si="451">+M228-SUM(M223:M226)</f>
        <v>104.89700000000005</v>
      </c>
      <c r="N227" s="12">
        <f t="shared" ref="N227" si="452">+N228-SUM(N223:N226)</f>
        <v>55.378999999999905</v>
      </c>
      <c r="O227" s="12">
        <f t="shared" ref="O227" si="453">+O228-SUM(O223:O226)</f>
        <v>35.911000000000058</v>
      </c>
      <c r="P227" s="12">
        <f t="shared" ref="P227" si="454">+P228-SUM(P223:P226)</f>
        <v>376.99800000000027</v>
      </c>
      <c r="Q227" s="12">
        <f t="shared" ref="Q227" si="455">+Q228-SUM(Q223:Q226)</f>
        <v>163.26099999999997</v>
      </c>
      <c r="R227" s="12">
        <f t="shared" ref="R227" si="456">+R228-SUM(R223:R226)</f>
        <v>805.50400000000036</v>
      </c>
      <c r="S227" s="12">
        <f t="shared" ref="S227" si="457">+S228-SUM(S223:S226)</f>
        <v>-98.579999999999927</v>
      </c>
      <c r="T227" s="12">
        <f t="shared" ref="T227" si="458">+T228-SUM(T223:T226)</f>
        <v>934.00500000000011</v>
      </c>
      <c r="U227" s="12">
        <f t="shared" ref="U227:V227" si="459">+U228-SUM(U223:U226)</f>
        <v>597.85299999999961</v>
      </c>
      <c r="V227" s="12">
        <f t="shared" si="459"/>
        <v>283.05499999999893</v>
      </c>
      <c r="W227" s="12">
        <f>+W228-SUM(W223:W226)</f>
        <v>138.46400000000017</v>
      </c>
      <c r="X227" s="12">
        <f t="shared" ref="X227:Y227" si="460">+X228-SUM(X223:X226)</f>
        <v>16.420999999999822</v>
      </c>
      <c r="Y227" s="12">
        <f t="shared" si="460"/>
        <v>30.57300000000032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</row>
    <row r="228" spans="2:38" hidden="1" outlineLevel="1" x14ac:dyDescent="0.35">
      <c r="B228" s="24" t="s">
        <v>29</v>
      </c>
      <c r="C228" s="25">
        <f t="shared" ref="C228:T228" si="461">+C230-C229</f>
        <v>150.11000000000001</v>
      </c>
      <c r="D228" s="25">
        <f t="shared" si="461"/>
        <v>270.262</v>
      </c>
      <c r="E228" s="25">
        <f t="shared" si="461"/>
        <v>358.71699999999998</v>
      </c>
      <c r="F228" s="25">
        <f t="shared" si="461"/>
        <v>322.976</v>
      </c>
      <c r="G228" s="25">
        <f t="shared" si="461"/>
        <v>386.89</v>
      </c>
      <c r="H228" s="25">
        <f t="shared" si="461"/>
        <v>326.827</v>
      </c>
      <c r="I228" s="25">
        <f t="shared" si="461"/>
        <v>488.41</v>
      </c>
      <c r="J228" s="25">
        <f t="shared" si="461"/>
        <v>638.50600000000009</v>
      </c>
      <c r="K228" s="25">
        <f t="shared" si="461"/>
        <v>806.57299999999998</v>
      </c>
      <c r="L228" s="25">
        <f t="shared" si="461"/>
        <v>836.06799999999998</v>
      </c>
      <c r="M228" s="25">
        <f t="shared" si="461"/>
        <v>940.63900000000001</v>
      </c>
      <c r="N228" s="25">
        <f t="shared" si="461"/>
        <v>1004.914</v>
      </c>
      <c r="O228" s="25">
        <f t="shared" si="461"/>
        <v>1134.9960000000001</v>
      </c>
      <c r="P228" s="25">
        <f t="shared" si="461"/>
        <v>1699.1599999999999</v>
      </c>
      <c r="Q228" s="25">
        <f t="shared" si="461"/>
        <v>1899.758</v>
      </c>
      <c r="R228" s="25">
        <f t="shared" si="461"/>
        <v>2008.7240000000002</v>
      </c>
      <c r="S228" s="25">
        <f t="shared" si="461"/>
        <v>1761.499</v>
      </c>
      <c r="T228" s="25">
        <f t="shared" si="461"/>
        <v>2301.9470000000001</v>
      </c>
      <c r="U228" s="25">
        <f>+U230-U229</f>
        <v>1672.741</v>
      </c>
      <c r="V228" s="25">
        <f>+V230-V229</f>
        <v>1985.4960000000001</v>
      </c>
      <c r="W228" s="25">
        <f t="shared" ref="W228:X228" si="462">+W230-W229</f>
        <v>2083.203</v>
      </c>
      <c r="X228" s="25">
        <f t="shared" si="462"/>
        <v>2071.5149999999999</v>
      </c>
      <c r="Y228" s="25">
        <f t="shared" ref="Y228" si="463">+Y230-Y229</f>
        <v>1564.4690000000001</v>
      </c>
      <c r="Z228" s="26">
        <f t="shared" ref="Z228:AJ228" ca="1" si="464">SUM(Z223:Z227)</f>
        <v>1468.9348819756769</v>
      </c>
      <c r="AA228" s="26">
        <f t="shared" ca="1" si="464"/>
        <v>1523.3514725510063</v>
      </c>
      <c r="AB228" s="26">
        <f t="shared" ca="1" si="464"/>
        <v>1603.1136365276743</v>
      </c>
      <c r="AC228" s="26">
        <f t="shared" ca="1" si="464"/>
        <v>1669.2090129088651</v>
      </c>
      <c r="AD228" s="26">
        <f t="shared" ca="1" si="464"/>
        <v>1736.6015996326191</v>
      </c>
      <c r="AE228" s="26">
        <f t="shared" ca="1" si="464"/>
        <v>1787.0915317128733</v>
      </c>
      <c r="AF228" s="26">
        <f t="shared" ca="1" si="464"/>
        <v>1821.8434986441976</v>
      </c>
      <c r="AG228" s="26">
        <f t="shared" ca="1" si="464"/>
        <v>1841.6213837037176</v>
      </c>
      <c r="AH228" s="26">
        <f t="shared" ca="1" si="464"/>
        <v>1818.3647383333018</v>
      </c>
      <c r="AI228" s="26">
        <f t="shared" ca="1" si="464"/>
        <v>1774.1456575214029</v>
      </c>
      <c r="AJ228" s="26">
        <f t="shared" ca="1" si="464"/>
        <v>1773.7237364052262</v>
      </c>
      <c r="AL228" s="97"/>
    </row>
    <row r="229" spans="2:38" hidden="1" outlineLevel="1" x14ac:dyDescent="0.35">
      <c r="B229" s="10" t="s">
        <v>5</v>
      </c>
      <c r="C229" s="16">
        <f>59.564+9.402+15.15+2.683-28.716+26.365+19.445+45.473+1.608</f>
        <v>150.97399999999999</v>
      </c>
      <c r="D229" s="16">
        <f>-37.167-13.575+3.321+0.227-3.906+17.99+9.728+17.754+0.157</f>
        <v>-5.4710000000000107</v>
      </c>
      <c r="E229" s="16">
        <f>-17.699-0.342-19.089+0.527+10.822+6.837+2.585-4.821+4.458</f>
        <v>-16.721999999999994</v>
      </c>
      <c r="F229" s="16">
        <f>-61.55-19+3.159+6.884+4.692-6.875+5.821+9.958+17.81+9.773</f>
        <v>-29.327999999999999</v>
      </c>
      <c r="G229" s="16">
        <f>-40.263+4.257-0.381+3.345+17.764+32.899+42.784-25.995-1.355</f>
        <v>33.055</v>
      </c>
      <c r="H229" s="16">
        <f>-62.021+11.98+1.893-2.039+28.869+21.664+72.615+90.958-5.192</f>
        <v>158.72699999999998</v>
      </c>
      <c r="I229" s="16">
        <f>-74.737-18.587-34.044-9.791+40.712+101.555+88.841-67.329+4.541</f>
        <v>31.161000000000019</v>
      </c>
      <c r="J229" s="16">
        <f>15.911+11.271-61.049-14.528-9.216+6.691+0.657-12.942+5.764</f>
        <v>-57.440999999999988</v>
      </c>
      <c r="K229" s="16">
        <f>-149.939-2.715-40.96-11.929+57.422-31.602+8.871-30.087+8.067</f>
        <v>-192.87199999999999</v>
      </c>
      <c r="L229" s="16">
        <f>-32.313+15.115-35.104+7.288-104.879-9.138-43.543+44.578-11.362</f>
        <v>-169.358</v>
      </c>
      <c r="M229" s="16">
        <f>55.379-3.892-44.719+0.901+4.228+39.588-111.444-45.737+4.74</f>
        <v>-100.95600000000002</v>
      </c>
      <c r="N229" s="16">
        <f>-88.848+10.27+53.697+2.039+84.4+77.074-51.979+77.418+11.061</f>
        <v>175.13200000000003</v>
      </c>
      <c r="O229" s="16">
        <f>-47.673+4.052+51.73-1.775+40.878+18.476+11.083-129.948+19.029</f>
        <v>-34.148000000000025</v>
      </c>
      <c r="P229" s="16">
        <f>-59.64-8.971-108.434+17.731+16.666+38.368+78.817+33.499+66.145</f>
        <v>74.180999999999955</v>
      </c>
      <c r="Q229" s="16">
        <f>-40.676-46.398-61.674+2.916-2.956+97.261+83.59-410.356-60.475-1.583</f>
        <v>-440.35100000000006</v>
      </c>
      <c r="R229" s="16">
        <f>-202.867-48.313+32.761+3.723+30.998+54.95+113.47-493.775+24.175+33.354</f>
        <v>-451.524</v>
      </c>
      <c r="S229" s="16">
        <f>-152.24+22.92-54.038+35.893+11.897+68.272+176.494+62.23+30.517</f>
        <v>201.94499999999999</v>
      </c>
      <c r="T229" s="16">
        <f>-156.305-18.625-111.432-11.945+26.876-78.239+1.908-52.176+11.157</f>
        <v>-388.78100000000006</v>
      </c>
      <c r="U229" s="16">
        <f>-81.176+73.505+236.995+3.497-35.959+84.165-157.462-23.635-1.031</f>
        <v>98.899000000000044</v>
      </c>
      <c r="V229" s="16">
        <f>-79.957+10.158+2.79+6.965-84.539-14.697+181.94+95.645-31.446</f>
        <v>86.859000000000023</v>
      </c>
      <c r="W229" s="16">
        <f>-21.087-12.349-79.277-6.123+37.2-20.931+105.634-87.391-19.851</f>
        <v>-104.175</v>
      </c>
      <c r="X229" s="16">
        <f>-138.14+5.72+128.661-26.387-30.32-16.717-93.645+36.921-6.732</f>
        <v>-140.63899999999998</v>
      </c>
      <c r="Y229" s="16">
        <f>-148.394-0.757+27.533-50.549+87.481+34.536+89.955-24.103-15.601</f>
        <v>0.10099999999999021</v>
      </c>
      <c r="Z229" s="12">
        <f ca="1">Z297</f>
        <v>-98.665143879086486</v>
      </c>
      <c r="AA229" s="12">
        <f t="shared" ref="AA229:AJ229" ca="1" si="465">AA297</f>
        <v>-31.309442502539241</v>
      </c>
      <c r="AB229" s="12">
        <f t="shared" ca="1" si="465"/>
        <v>-33.710092219686203</v>
      </c>
      <c r="AC229" s="12">
        <f t="shared" ca="1" si="465"/>
        <v>-33.62914344721014</v>
      </c>
      <c r="AD229" s="12">
        <f t="shared" ca="1" si="465"/>
        <v>-26.503867803897379</v>
      </c>
      <c r="AE229" s="12">
        <f t="shared" ca="1" si="465"/>
        <v>-19.106080334629382</v>
      </c>
      <c r="AF229" s="12">
        <f t="shared" ca="1" si="465"/>
        <v>-12.213747133778497</v>
      </c>
      <c r="AG229" s="12">
        <f t="shared" ca="1" si="465"/>
        <v>-5.656061308938888</v>
      </c>
      <c r="AH229" s="12">
        <f t="shared" ca="1" si="465"/>
        <v>0.1641374148638306</v>
      </c>
      <c r="AI229" s="12">
        <f t="shared" ca="1" si="465"/>
        <v>5.4204495001785062</v>
      </c>
      <c r="AJ229" s="12">
        <f t="shared" si="465"/>
        <v>-2.7356150495583051</v>
      </c>
    </row>
    <row r="230" spans="2:38" hidden="1" outlineLevel="1" x14ac:dyDescent="0.35">
      <c r="B230" s="24" t="s">
        <v>30</v>
      </c>
      <c r="C230" s="29">
        <v>301.084</v>
      </c>
      <c r="D230" s="29">
        <v>264.791</v>
      </c>
      <c r="E230" s="29">
        <v>341.995</v>
      </c>
      <c r="F230" s="29">
        <v>293.64800000000002</v>
      </c>
      <c r="G230" s="29">
        <v>419.94499999999999</v>
      </c>
      <c r="H230" s="29">
        <v>485.55399999999997</v>
      </c>
      <c r="I230" s="29">
        <v>519.57100000000003</v>
      </c>
      <c r="J230" s="29">
        <v>581.06500000000005</v>
      </c>
      <c r="K230" s="29">
        <v>613.70100000000002</v>
      </c>
      <c r="L230" s="29">
        <v>666.71</v>
      </c>
      <c r="M230" s="29">
        <v>839.68299999999999</v>
      </c>
      <c r="N230" s="29">
        <v>1180.046</v>
      </c>
      <c r="O230" s="29">
        <v>1100.848</v>
      </c>
      <c r="P230" s="29">
        <v>1773.3409999999999</v>
      </c>
      <c r="Q230" s="29">
        <v>1459.4069999999999</v>
      </c>
      <c r="R230" s="29">
        <v>1557.2</v>
      </c>
      <c r="S230" s="29">
        <v>1963.444</v>
      </c>
      <c r="T230" s="29">
        <v>1913.1659999999999</v>
      </c>
      <c r="U230" s="29">
        <v>1771.64</v>
      </c>
      <c r="V230" s="29">
        <v>2072.355</v>
      </c>
      <c r="W230" s="29">
        <v>1979.028</v>
      </c>
      <c r="X230" s="29">
        <v>1930.876</v>
      </c>
      <c r="Y230" s="29">
        <v>1564.57</v>
      </c>
      <c r="Z230" s="25">
        <f ca="1">SUM(Z228:Z229)</f>
        <v>1370.2697380965906</v>
      </c>
      <c r="AA230" s="25">
        <f t="shared" ref="AA230:AJ230" ca="1" si="466">SUM(AA228:AA229)</f>
        <v>1492.042030048467</v>
      </c>
      <c r="AB230" s="25">
        <f t="shared" ca="1" si="466"/>
        <v>1569.4035443079881</v>
      </c>
      <c r="AC230" s="25">
        <f t="shared" ca="1" si="466"/>
        <v>1635.5798694616551</v>
      </c>
      <c r="AD230" s="25">
        <f t="shared" ca="1" si="466"/>
        <v>1710.0977318287219</v>
      </c>
      <c r="AE230" s="25">
        <f t="shared" ca="1" si="466"/>
        <v>1767.9854513782439</v>
      </c>
      <c r="AF230" s="25">
        <f t="shared" ca="1" si="466"/>
        <v>1809.6297515104191</v>
      </c>
      <c r="AG230" s="25">
        <f t="shared" ca="1" si="466"/>
        <v>1835.9653223947787</v>
      </c>
      <c r="AH230" s="25">
        <f t="shared" ca="1" si="466"/>
        <v>1818.5288757481658</v>
      </c>
      <c r="AI230" s="25">
        <f t="shared" ca="1" si="466"/>
        <v>1779.5661070215815</v>
      </c>
      <c r="AJ230" s="25">
        <f t="shared" ca="1" si="466"/>
        <v>1770.9881213556678</v>
      </c>
    </row>
    <row r="231" spans="2:38" hidden="1" outlineLevel="1" x14ac:dyDescent="0.35">
      <c r="P231" s="3"/>
      <c r="Q231" s="3"/>
      <c r="R231" s="7"/>
      <c r="S231" s="7"/>
      <c r="T231" s="3"/>
      <c r="U231" s="3"/>
    </row>
    <row r="232" spans="2:38" hidden="1" outlineLevel="1" x14ac:dyDescent="0.35">
      <c r="B232" s="10" t="s">
        <v>6</v>
      </c>
      <c r="C232" s="16">
        <v>-41.088000000000001</v>
      </c>
      <c r="D232" s="16">
        <v>-51.232999999999997</v>
      </c>
      <c r="E232" s="16">
        <v>-102.712</v>
      </c>
      <c r="F232" s="16">
        <v>-100.27200000000001</v>
      </c>
      <c r="G232" s="16">
        <v>-128.328</v>
      </c>
      <c r="H232" s="16">
        <v>-161.36500000000001</v>
      </c>
      <c r="I232" s="16">
        <v>-262.70800000000003</v>
      </c>
      <c r="J232" s="16">
        <v>-272.21199999999999</v>
      </c>
      <c r="K232" s="16">
        <v>-317.96199999999999</v>
      </c>
      <c r="L232" s="16">
        <v>-274.60500000000002</v>
      </c>
      <c r="M232" s="16">
        <v>-273.60199999999998</v>
      </c>
      <c r="N232" s="16">
        <v>-400.15600000000001</v>
      </c>
      <c r="O232" s="16">
        <v>-550.14599999999996</v>
      </c>
      <c r="P232" s="16">
        <v>-617.59699999999998</v>
      </c>
      <c r="Q232" s="16">
        <v>-641.33000000000004</v>
      </c>
      <c r="R232" s="16">
        <v>-707.99800000000005</v>
      </c>
      <c r="S232" s="16">
        <v>-829.09500000000003</v>
      </c>
      <c r="T232" s="16">
        <v>-905.25</v>
      </c>
      <c r="U232" s="16">
        <v>-987.13800000000003</v>
      </c>
      <c r="V232" s="16">
        <v>-766.54600000000005</v>
      </c>
      <c r="W232" s="16">
        <v>-674.54100000000005</v>
      </c>
      <c r="X232" s="16">
        <v>-641.46500000000003</v>
      </c>
      <c r="Y232" s="16">
        <v>-603.42899999999997</v>
      </c>
      <c r="Z232" s="3">
        <f ca="1">-Z369</f>
        <v>-678.73259662885766</v>
      </c>
      <c r="AA232" s="3">
        <f t="shared" ref="AA232:AJ232" ca="1" si="467">-AA369</f>
        <v>-709.561804474974</v>
      </c>
      <c r="AB232" s="3">
        <f t="shared" ca="1" si="467"/>
        <v>-725.64954462052037</v>
      </c>
      <c r="AC232" s="3">
        <f t="shared" ca="1" si="467"/>
        <v>-733.07153533286055</v>
      </c>
      <c r="AD232" s="3">
        <f t="shared" ca="1" si="467"/>
        <v>-714.33043950294814</v>
      </c>
      <c r="AE232" s="3">
        <f t="shared" ca="1" si="467"/>
        <v>-690.11208179061532</v>
      </c>
      <c r="AF232" s="3">
        <f t="shared" ca="1" si="467"/>
        <v>-663.27624571909928</v>
      </c>
      <c r="AG232" s="3">
        <f t="shared" ca="1" si="467"/>
        <v>-633.76873789137426</v>
      </c>
      <c r="AH232" s="3">
        <f t="shared" ca="1" si="467"/>
        <v>-603.33763852902166</v>
      </c>
      <c r="AI232" s="3">
        <f t="shared" ca="1" si="467"/>
        <v>-643.47112729777837</v>
      </c>
      <c r="AJ232" s="3">
        <f t="shared" si="467"/>
        <v>-666.70761543251001</v>
      </c>
    </row>
    <row r="233" spans="2:38" hidden="1" outlineLevel="1" x14ac:dyDescent="0.35">
      <c r="B233" s="10" t="s">
        <v>214</v>
      </c>
      <c r="C233" s="16">
        <v>0</v>
      </c>
      <c r="D233" s="16">
        <v>-66.938999999999993</v>
      </c>
      <c r="E233" s="16">
        <v>-18.510999999999999</v>
      </c>
      <c r="F233" s="16">
        <v>-99.644999999999996</v>
      </c>
      <c r="G233" s="16">
        <v>-266.26499999999999</v>
      </c>
      <c r="H233" s="16">
        <v>-3202.404</v>
      </c>
      <c r="I233" s="16">
        <v>-86.504000000000005</v>
      </c>
      <c r="J233" s="16">
        <v>-127.09399999999999</v>
      </c>
      <c r="K233" s="16">
        <v>-101.959</v>
      </c>
      <c r="L233" s="16">
        <v>-87.617000000000004</v>
      </c>
      <c r="M233" s="16">
        <v>-188.50200000000001</v>
      </c>
      <c r="N233" s="16">
        <v>-1077.442</v>
      </c>
      <c r="O233" s="16">
        <v>-4294.0770000000002</v>
      </c>
      <c r="P233" s="16">
        <v>-310.39400000000001</v>
      </c>
      <c r="Q233" s="16">
        <v>-272.09399999999999</v>
      </c>
      <c r="R233" s="16">
        <v>-96.468999999999994</v>
      </c>
      <c r="S233" s="16">
        <v>-563.85599999999999</v>
      </c>
      <c r="T233" s="16">
        <v>-803.87900000000002</v>
      </c>
      <c r="U233" s="16">
        <v>-183.15600000000001</v>
      </c>
      <c r="V233" s="16">
        <v>-100.861</v>
      </c>
      <c r="W233" s="16">
        <v>-182.01300000000001</v>
      </c>
      <c r="X233" s="16">
        <v>-187.05</v>
      </c>
      <c r="Y233" s="16">
        <v>-57.308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  <c r="AI233" s="16">
        <v>0</v>
      </c>
      <c r="AJ233" s="16">
        <v>0</v>
      </c>
    </row>
    <row r="234" spans="2:38" hidden="1" outlineLevel="1" x14ac:dyDescent="0.35">
      <c r="B234" s="10" t="s">
        <v>215</v>
      </c>
      <c r="C234" s="16">
        <f>1.12+133.177</f>
        <v>134.297</v>
      </c>
      <c r="D234" s="16">
        <v>0</v>
      </c>
      <c r="E234" s="16">
        <v>5.0640000000000001</v>
      </c>
      <c r="F234" s="16">
        <v>2.2749999999999999</v>
      </c>
      <c r="G234" s="16">
        <v>1.2230000000000001</v>
      </c>
      <c r="H234" s="16">
        <v>298.84899999999999</v>
      </c>
      <c r="I234" s="16">
        <v>22.178999999999998</v>
      </c>
      <c r="J234" s="16">
        <v>12.289</v>
      </c>
      <c r="K234" s="16">
        <v>0.53</v>
      </c>
      <c r="L234" s="16">
        <v>7.6970000000000001</v>
      </c>
      <c r="M234" s="16">
        <v>22.727</v>
      </c>
      <c r="N234" s="16">
        <v>75.183000000000007</v>
      </c>
      <c r="O234" s="16">
        <v>3.5590000000000002</v>
      </c>
      <c r="P234" s="16">
        <v>62.258000000000003</v>
      </c>
      <c r="Q234" s="16">
        <v>8.7910000000000004</v>
      </c>
      <c r="R234" s="16">
        <v>19.715</v>
      </c>
      <c r="S234" s="16">
        <v>64.724999999999994</v>
      </c>
      <c r="T234" s="16">
        <v>92.335999999999999</v>
      </c>
      <c r="U234" s="16">
        <v>150.20500000000001</v>
      </c>
      <c r="V234" s="16">
        <v>3877.3919999999998</v>
      </c>
      <c r="W234" s="16">
        <v>50.139000000000003</v>
      </c>
      <c r="X234" s="16">
        <v>61.463999999999999</v>
      </c>
      <c r="Y234" s="16">
        <v>117.58199999999999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  <c r="AI234" s="16">
        <v>0</v>
      </c>
      <c r="AJ234" s="16">
        <v>0</v>
      </c>
    </row>
    <row r="235" spans="2:38" hidden="1" outlineLevel="1" x14ac:dyDescent="0.35">
      <c r="B235" s="10" t="s">
        <v>1</v>
      </c>
      <c r="C235" s="12">
        <f t="shared" ref="C235" si="468">C236-SUM(C232:C234)</f>
        <v>0.1460000000000008</v>
      </c>
      <c r="D235" s="12">
        <f t="shared" ref="D235" si="469">D236-SUM(D232:D234)</f>
        <v>25.206000000000003</v>
      </c>
      <c r="E235" s="12">
        <f t="shared" ref="E235" si="470">E236-SUM(E232:E234)</f>
        <v>-0.34200000000001296</v>
      </c>
      <c r="F235" s="12">
        <f t="shared" ref="F235" si="471">F236-SUM(F232:F234)</f>
        <v>3.6659999999999968</v>
      </c>
      <c r="G235" s="12">
        <f t="shared" ref="G235" si="472">G236-SUM(G232:G234)</f>
        <v>13.708999999999946</v>
      </c>
      <c r="H235" s="12">
        <f t="shared" ref="H235" si="473">H236-SUM(H232:H234)</f>
        <v>19.557000000000244</v>
      </c>
      <c r="I235" s="12">
        <f t="shared" ref="I235" si="474">I236-SUM(I232:I234)</f>
        <v>14.970000000000084</v>
      </c>
      <c r="J235" s="12">
        <f t="shared" ref="J235" si="475">J236-SUM(J232:J234)</f>
        <v>-59.725999999999999</v>
      </c>
      <c r="K235" s="12">
        <f t="shared" ref="K235" si="476">K236-SUM(K232:K234)</f>
        <v>21.652000000000044</v>
      </c>
      <c r="L235" s="12">
        <f t="shared" ref="L235" si="477">L236-SUM(L232:L234)</f>
        <v>8.4650000000000318</v>
      </c>
      <c r="M235" s="12">
        <f t="shared" ref="M235" si="478">M236-SUM(M232:M234)</f>
        <v>2.7440000000000282</v>
      </c>
      <c r="N235" s="12">
        <f t="shared" ref="N235" si="479">N236-SUM(N232:N234)</f>
        <v>3.1869999999998981</v>
      </c>
      <c r="O235" s="12">
        <f t="shared" ref="O235" si="480">O236-SUM(O232:O234)</f>
        <v>8.2139999999999418</v>
      </c>
      <c r="P235" s="12">
        <f t="shared" ref="P235" si="481">P236-SUM(P232:P234)</f>
        <v>-11.149000000000001</v>
      </c>
      <c r="Q235" s="12">
        <f t="shared" ref="Q235" si="482">Q236-SUM(Q232:Q234)</f>
        <v>-373.09600000000012</v>
      </c>
      <c r="R235" s="12">
        <f t="shared" ref="R235" si="483">R236-SUM(R232:R234)</f>
        <v>-97.031999999999925</v>
      </c>
      <c r="S235" s="12">
        <f t="shared" ref="S235" si="484">S236-SUM(S232:S234)</f>
        <v>126.55800000000022</v>
      </c>
      <c r="T235" s="12">
        <f t="shared" ref="T235" si="485">T236-SUM(T232:T234)</f>
        <v>252.06099999999992</v>
      </c>
      <c r="U235" s="12">
        <f t="shared" ref="U235:V235" si="486">U236-SUM(U232:U234)</f>
        <v>14.446000000000026</v>
      </c>
      <c r="V235" s="12">
        <f t="shared" si="486"/>
        <v>-14.644999999999527</v>
      </c>
      <c r="W235" s="12">
        <f>W236-SUM(W232:W234)</f>
        <v>-18.955999999999904</v>
      </c>
      <c r="X235" s="12">
        <f>X236-SUM(X232:X234)</f>
        <v>-17.681999999999789</v>
      </c>
      <c r="Y235" s="12">
        <f>Y236-SUM(Y232:Y234)</f>
        <v>-87.192000000000007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  <c r="AI235" s="16">
        <v>0</v>
      </c>
      <c r="AJ235" s="16">
        <v>0</v>
      </c>
    </row>
    <row r="236" spans="2:38" hidden="1" outlineLevel="1" x14ac:dyDescent="0.35">
      <c r="B236" s="24" t="s">
        <v>31</v>
      </c>
      <c r="C236" s="29">
        <v>93.355000000000004</v>
      </c>
      <c r="D236" s="29">
        <v>-92.965999999999994</v>
      </c>
      <c r="E236" s="29">
        <v>-116.501</v>
      </c>
      <c r="F236" s="29">
        <v>-193.976</v>
      </c>
      <c r="G236" s="29">
        <v>-379.661</v>
      </c>
      <c r="H236" s="29">
        <v>-3045.3629999999998</v>
      </c>
      <c r="I236" s="29">
        <v>-312.06299999999999</v>
      </c>
      <c r="J236" s="29">
        <v>-446.74299999999999</v>
      </c>
      <c r="K236" s="29">
        <v>-397.73899999999998</v>
      </c>
      <c r="L236" s="29">
        <v>-346.06</v>
      </c>
      <c r="M236" s="29">
        <v>-436.63299999999998</v>
      </c>
      <c r="N236" s="29">
        <v>-1399.2280000000001</v>
      </c>
      <c r="O236" s="29">
        <v>-4832.45</v>
      </c>
      <c r="P236" s="29">
        <v>-876.88199999999995</v>
      </c>
      <c r="Q236" s="29">
        <v>-1277.729</v>
      </c>
      <c r="R236" s="29">
        <v>-881.78399999999999</v>
      </c>
      <c r="S236" s="29">
        <v>-1201.6679999999999</v>
      </c>
      <c r="T236" s="29">
        <v>-1364.732</v>
      </c>
      <c r="U236" s="29">
        <v>-1005.643</v>
      </c>
      <c r="V236" s="29">
        <v>2995.34</v>
      </c>
      <c r="W236" s="29">
        <v>-825.37099999999998</v>
      </c>
      <c r="X236" s="29">
        <v>-784.73299999999995</v>
      </c>
      <c r="Y236" s="29">
        <v>-630.34699999999998</v>
      </c>
      <c r="Z236" s="25">
        <f ca="1">SUM(Z232:Z235)</f>
        <v>-678.73259662885766</v>
      </c>
      <c r="AA236" s="25">
        <f t="shared" ref="AA236:AJ236" ca="1" si="487">SUM(AA232:AA235)</f>
        <v>-709.561804474974</v>
      </c>
      <c r="AB236" s="25">
        <f t="shared" ca="1" si="487"/>
        <v>-725.64954462052037</v>
      </c>
      <c r="AC236" s="25">
        <f t="shared" ca="1" si="487"/>
        <v>-733.07153533286055</v>
      </c>
      <c r="AD236" s="25">
        <f t="shared" ca="1" si="487"/>
        <v>-714.33043950294814</v>
      </c>
      <c r="AE236" s="25">
        <f t="shared" ca="1" si="487"/>
        <v>-690.11208179061532</v>
      </c>
      <c r="AF236" s="25">
        <f t="shared" ca="1" si="487"/>
        <v>-663.27624571909928</v>
      </c>
      <c r="AG236" s="25">
        <f t="shared" ca="1" si="487"/>
        <v>-633.76873789137426</v>
      </c>
      <c r="AH236" s="25">
        <f t="shared" ca="1" si="487"/>
        <v>-603.33763852902166</v>
      </c>
      <c r="AI236" s="25">
        <f t="shared" ca="1" si="487"/>
        <v>-643.47112729777837</v>
      </c>
      <c r="AJ236" s="25">
        <f t="shared" si="487"/>
        <v>-666.70761543251001</v>
      </c>
    </row>
    <row r="237" spans="2:38" hidden="1" outlineLevel="1" x14ac:dyDescent="0.35"/>
    <row r="238" spans="2:38" hidden="1" outlineLevel="1" x14ac:dyDescent="0.35">
      <c r="B238" s="10" t="s">
        <v>150</v>
      </c>
      <c r="C238" s="16">
        <f>1913.893-2390.929</f>
        <v>-477.03600000000006</v>
      </c>
      <c r="D238" s="16">
        <f>1709.996-1866.232</f>
        <v>-156.23599999999988</v>
      </c>
      <c r="E238" s="16">
        <f>2357.105-1855.199</f>
        <v>501.90599999999995</v>
      </c>
      <c r="F238" s="16">
        <f>4766.276-4797.994</f>
        <v>-31.717999999999847</v>
      </c>
      <c r="G238" s="16">
        <f>4444.16-4236.861</f>
        <v>207.29899999999998</v>
      </c>
      <c r="H238" s="16">
        <f>6832.557-4058.951</f>
        <v>2773.6059999999998</v>
      </c>
      <c r="I238" s="16">
        <f>6354.784-6761.743</f>
        <v>-406.95900000000074</v>
      </c>
      <c r="J238" s="16">
        <f>13113.64-13160.942</f>
        <v>-47.30199999999968</v>
      </c>
      <c r="K238" s="16">
        <f>17089.018-17102.569</f>
        <v>-13.550999999999476</v>
      </c>
      <c r="L238" s="16">
        <f>18767.592-18828.824</f>
        <v>-61.231999999999971</v>
      </c>
      <c r="M238" s="16">
        <f>24809.258-24134.502</f>
        <v>674.75600000000122</v>
      </c>
      <c r="N238" s="16">
        <f>36395.105-36249.584</f>
        <v>145.52100000000064</v>
      </c>
      <c r="O238" s="16">
        <f>43248.175-39286.027</f>
        <v>3962.148000000001</v>
      </c>
      <c r="P238" s="16">
        <f>66286.097-66723.385</f>
        <v>-437.28800000000047</v>
      </c>
      <c r="Q238" s="16">
        <f>60038.508-60046.487</f>
        <v>-7.9789999999993597</v>
      </c>
      <c r="R238" s="16">
        <f>54541.988-53922.29</f>
        <v>619.69799999999668</v>
      </c>
      <c r="S238" s="16">
        <f>51991.49-52116.12</f>
        <v>-124.63000000000466</v>
      </c>
      <c r="T238" s="16">
        <f>50991.96-50837.112</f>
        <v>154.84799999999814</v>
      </c>
      <c r="U238" s="16">
        <f>59934.75-59234.946</f>
        <v>699.80399999999645</v>
      </c>
      <c r="V238" s="16">
        <f>38525.85-40520.722</f>
        <v>-1994.872000000003</v>
      </c>
      <c r="W238" s="16">
        <f>4046.775-4110.304</f>
        <v>-63.528999999999996</v>
      </c>
      <c r="X238" s="16">
        <f>1615.37-861.115</f>
        <v>754.25499999999988</v>
      </c>
      <c r="Y238" s="16">
        <f>2393.116-2404.395</f>
        <v>-11.278999999999996</v>
      </c>
      <c r="Z238" s="12">
        <f ca="1">Z315</f>
        <v>-676.0484451564862</v>
      </c>
      <c r="AA238" s="12">
        <f t="shared" ref="AA238:AJ238" ca="1" si="488">AA315</f>
        <v>-141.60279803102458</v>
      </c>
      <c r="AB238" s="12">
        <f t="shared" ca="1" si="488"/>
        <v>-39.723234939144277</v>
      </c>
      <c r="AC238" s="12">
        <f t="shared" ca="1" si="488"/>
        <v>145.09056135462106</v>
      </c>
      <c r="AD238" s="12">
        <f t="shared" ca="1" si="488"/>
        <v>58.734109478516984</v>
      </c>
      <c r="AE238" s="12">
        <f t="shared" ca="1" si="488"/>
        <v>-46.169480323485914</v>
      </c>
      <c r="AF238" s="12">
        <f t="shared" ca="1" si="488"/>
        <v>-135.52331182183752</v>
      </c>
      <c r="AG238" s="12">
        <f t="shared" ca="1" si="488"/>
        <v>-212.68700274948424</v>
      </c>
      <c r="AH238" s="12">
        <f t="shared" ca="1" si="488"/>
        <v>-273.43804135120899</v>
      </c>
      <c r="AI238" s="12">
        <f t="shared" ca="1" si="488"/>
        <v>-70.362228990505173</v>
      </c>
      <c r="AJ238" s="12">
        <f t="shared" ca="1" si="488"/>
        <v>0.87463530714740045</v>
      </c>
    </row>
    <row r="239" spans="2:38" hidden="1" outlineLevel="1" x14ac:dyDescent="0.35">
      <c r="B239" s="10" t="s">
        <v>151</v>
      </c>
      <c r="C239" s="16">
        <v>0</v>
      </c>
      <c r="D239" s="16">
        <v>-20.36</v>
      </c>
      <c r="E239" s="16">
        <v>-642.17100000000005</v>
      </c>
      <c r="F239" s="16">
        <v>-107.16200000000001</v>
      </c>
      <c r="G239" s="16">
        <v>-96.54</v>
      </c>
      <c r="H239" s="16">
        <v>0</v>
      </c>
      <c r="I239" s="16">
        <v>0</v>
      </c>
      <c r="J239" s="16">
        <v>-6.35</v>
      </c>
      <c r="K239" s="16">
        <v>-232.715</v>
      </c>
      <c r="L239" s="16">
        <v>-153.495</v>
      </c>
      <c r="M239" s="16">
        <v>-618.49599999999998</v>
      </c>
      <c r="N239" s="16">
        <v>-323.34800000000001</v>
      </c>
      <c r="O239" s="16">
        <v>0</v>
      </c>
      <c r="P239" s="16">
        <v>0</v>
      </c>
      <c r="Q239" s="16">
        <v>0</v>
      </c>
      <c r="R239" s="16">
        <v>-549.93499999999995</v>
      </c>
      <c r="S239" s="16">
        <v>-1097.8219999999999</v>
      </c>
      <c r="T239" s="16">
        <v>-802.94899999999996</v>
      </c>
      <c r="U239" s="16">
        <v>-1161.511</v>
      </c>
      <c r="V239" s="16">
        <v>-2383.8159999999998</v>
      </c>
      <c r="W239" s="16">
        <v>-1458.442</v>
      </c>
      <c r="X239" s="16">
        <v>-1538.626</v>
      </c>
      <c r="Y239" s="16">
        <v>-802.22799999999995</v>
      </c>
      <c r="Z239" s="16">
        <v>0</v>
      </c>
      <c r="AA239" s="16">
        <v>-400</v>
      </c>
      <c r="AB239" s="16">
        <v>-500</v>
      </c>
      <c r="AC239" s="16">
        <v>-700</v>
      </c>
      <c r="AD239" s="16">
        <v>-700</v>
      </c>
      <c r="AE239" s="16">
        <v>-700</v>
      </c>
      <c r="AF239" s="16">
        <v>-700</v>
      </c>
      <c r="AG239" s="16">
        <v>-700</v>
      </c>
      <c r="AH239" s="16">
        <v>-700</v>
      </c>
      <c r="AI239" s="16">
        <v>-700</v>
      </c>
      <c r="AJ239" s="16">
        <v>-700</v>
      </c>
    </row>
    <row r="240" spans="2:38" hidden="1" outlineLevel="1" x14ac:dyDescent="0.35">
      <c r="B240" s="10" t="s">
        <v>216</v>
      </c>
      <c r="C240" s="4">
        <f t="shared" ref="C240:H240" si="489">C211</f>
        <v>-5.9420000000000002</v>
      </c>
      <c r="D240" s="4">
        <f t="shared" si="489"/>
        <v>-7.1340000000000003</v>
      </c>
      <c r="E240" s="4">
        <f t="shared" si="489"/>
        <v>-7.5060000000000002</v>
      </c>
      <c r="F240" s="4">
        <f t="shared" si="489"/>
        <v>-6.66</v>
      </c>
      <c r="G240" s="4">
        <f t="shared" si="489"/>
        <v>-12.249000000000001</v>
      </c>
      <c r="H240" s="4">
        <f t="shared" si="489"/>
        <v>-22.088999999999999</v>
      </c>
      <c r="I240" s="4">
        <f>I211</f>
        <v>-35.883000000000003</v>
      </c>
      <c r="J240" s="16">
        <v>-48.029000000000003</v>
      </c>
      <c r="K240" s="16">
        <v>-59.356999999999999</v>
      </c>
      <c r="L240" s="16">
        <v>-67.748000000000005</v>
      </c>
      <c r="M240" s="16">
        <v>-83.590999999999994</v>
      </c>
      <c r="N240" s="16">
        <v>-100.65300000000001</v>
      </c>
      <c r="O240" s="16">
        <v>-113.504</v>
      </c>
      <c r="P240" s="16">
        <v>-139.32599999999999</v>
      </c>
      <c r="Q240" s="16">
        <v>-149.339</v>
      </c>
      <c r="R240" s="16">
        <v>-174.63499999999999</v>
      </c>
      <c r="S240" s="16">
        <v>-192.40100000000001</v>
      </c>
      <c r="T240" s="16">
        <v>-211.46700000000001</v>
      </c>
      <c r="U240" s="16">
        <v>-196.441</v>
      </c>
      <c r="V240" s="16">
        <v>-233.12299999999999</v>
      </c>
      <c r="W240" s="16">
        <f t="shared" ref="W240:X240" si="490">W211</f>
        <v>-221.035</v>
      </c>
      <c r="X240" s="16">
        <f t="shared" si="490"/>
        <v>-233.31200000000001</v>
      </c>
      <c r="Y240" s="16">
        <f>Y211</f>
        <v>-221.24299999999999</v>
      </c>
      <c r="Z240" s="12">
        <f ca="1">+Z211</f>
        <v>-241.23804110831043</v>
      </c>
      <c r="AA240" s="12">
        <f t="shared" ref="AA240:AJ240" ca="1" si="491">+AA211</f>
        <v>-250.18359610903593</v>
      </c>
      <c r="AB240" s="12">
        <f t="shared" ca="1" si="491"/>
        <v>-259.8150510289463</v>
      </c>
      <c r="AC240" s="12">
        <f t="shared" ca="1" si="491"/>
        <v>-269.42337772814915</v>
      </c>
      <c r="AD240" s="12">
        <f t="shared" ca="1" si="491"/>
        <v>-276.99591138640557</v>
      </c>
      <c r="AE240" s="12">
        <f t="shared" ca="1" si="491"/>
        <v>-282.454791482014</v>
      </c>
      <c r="AF240" s="12">
        <f t="shared" ca="1" si="491"/>
        <v>-285.94443352023637</v>
      </c>
      <c r="AG240" s="12">
        <f t="shared" ca="1" si="491"/>
        <v>-287.56045103707606</v>
      </c>
      <c r="AH240" s="12">
        <f t="shared" ca="1" si="491"/>
        <v>-287.51355463282925</v>
      </c>
      <c r="AI240" s="12">
        <f t="shared" si="491"/>
        <v>-285.96485477563539</v>
      </c>
      <c r="AJ240" s="12">
        <f t="shared" si="491"/>
        <v>-286.74645907550922</v>
      </c>
    </row>
    <row r="241" spans="2:36" hidden="1" outlineLevel="1" x14ac:dyDescent="0.35">
      <c r="B241" s="10" t="s">
        <v>1</v>
      </c>
      <c r="C241" s="12">
        <f t="shared" ref="C241" si="492">C242-SUM(C238:C240)</f>
        <v>11.765000000000043</v>
      </c>
      <c r="D241" s="12">
        <f t="shared" ref="D241" si="493">D242-SUM(D238:D240)</f>
        <v>17.408999999999907</v>
      </c>
      <c r="E241" s="12">
        <f t="shared" ref="E241" si="494">E242-SUM(E238:E240)</f>
        <v>-17.958999999999889</v>
      </c>
      <c r="F241" s="12">
        <f t="shared" ref="F241" si="495">F242-SUM(F238:F240)</f>
        <v>11.049999999999841</v>
      </c>
      <c r="G241" s="12">
        <f t="shared" ref="G241" si="496">G242-SUM(G238:G240)</f>
        <v>51.528000000000034</v>
      </c>
      <c r="H241" s="12">
        <f t="shared" ref="H241" si="497">H242-SUM(H238:H240)</f>
        <v>-11.875999999999749</v>
      </c>
      <c r="I241" s="12">
        <f t="shared" ref="I241" si="498">I242-SUM(I238:I240)</f>
        <v>113.7250000000007</v>
      </c>
      <c r="J241" s="12">
        <f t="shared" ref="J241" si="499">J242-SUM(J238:J240)</f>
        <v>104.20299999999969</v>
      </c>
      <c r="K241" s="12">
        <f t="shared" ref="K241" si="500">K242-SUM(K238:K240)</f>
        <v>53.495999999999469</v>
      </c>
      <c r="L241" s="12">
        <f t="shared" ref="L241" si="501">L242-SUM(L238:L240)</f>
        <v>90.402999999999963</v>
      </c>
      <c r="M241" s="12">
        <f t="shared" ref="M241" si="502">M242-SUM(M238:M240)</f>
        <v>-55.061000000001243</v>
      </c>
      <c r="N241" s="12">
        <f t="shared" ref="N241" si="503">N242-SUM(N238:N240)</f>
        <v>31.2969999999994</v>
      </c>
      <c r="O241" s="12">
        <f t="shared" ref="O241" si="504">O242-SUM(O238:O240)</f>
        <v>23.739999999998872</v>
      </c>
      <c r="P241" s="12">
        <f t="shared" ref="P241" si="505">P242-SUM(P238:P240)</f>
        <v>93.623000000000502</v>
      </c>
      <c r="Q241" s="12">
        <f t="shared" ref="Q241" si="506">Q242-SUM(Q238:Q240)</f>
        <v>-7.6610000000006551</v>
      </c>
      <c r="R241" s="12">
        <f t="shared" ref="R241" si="507">R242-SUM(R238:R240)</f>
        <v>-34.097999999996745</v>
      </c>
      <c r="S241" s="12">
        <f t="shared" ref="S241" si="508">S242-SUM(S238:S240)</f>
        <v>62.872000000004618</v>
      </c>
      <c r="T241" s="12">
        <f t="shared" ref="T241" si="509">T242-SUM(T238:T240)</f>
        <v>93.311000000001854</v>
      </c>
      <c r="U241" s="12">
        <f t="shared" ref="U241:V241" si="510">U242-SUM(U238:U240)</f>
        <v>32.794000000003507</v>
      </c>
      <c r="V241" s="12">
        <f t="shared" si="510"/>
        <v>-84.638999999997395</v>
      </c>
      <c r="W241" s="12">
        <f>W242-SUM(W238:W240)</f>
        <v>-103.77099999999996</v>
      </c>
      <c r="X241" s="12">
        <f t="shared" ref="X241:Y241" si="511">X242-SUM(X238:X240)</f>
        <v>-65.282999999999788</v>
      </c>
      <c r="Y241" s="12">
        <f t="shared" si="511"/>
        <v>-86.377999999999929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0</v>
      </c>
    </row>
    <row r="242" spans="2:36" hidden="1" outlineLevel="1" x14ac:dyDescent="0.35">
      <c r="B242" s="24" t="s">
        <v>33</v>
      </c>
      <c r="C242" s="29">
        <v>-471.21300000000002</v>
      </c>
      <c r="D242" s="29">
        <v>-166.321</v>
      </c>
      <c r="E242" s="29">
        <v>-165.73</v>
      </c>
      <c r="F242" s="29">
        <v>-134.49</v>
      </c>
      <c r="G242" s="29">
        <v>150.03800000000001</v>
      </c>
      <c r="H242" s="29">
        <v>2739.6410000000001</v>
      </c>
      <c r="I242" s="29">
        <v>-329.11700000000002</v>
      </c>
      <c r="J242" s="29">
        <v>2.5219999999999998</v>
      </c>
      <c r="K242" s="29">
        <v>-252.12700000000001</v>
      </c>
      <c r="L242" s="29">
        <v>-192.072</v>
      </c>
      <c r="M242" s="29">
        <v>-82.391999999999996</v>
      </c>
      <c r="N242" s="29">
        <v>-247.18299999999999</v>
      </c>
      <c r="O242" s="29">
        <v>3872.384</v>
      </c>
      <c r="P242" s="29">
        <v>-482.99099999999999</v>
      </c>
      <c r="Q242" s="29">
        <v>-164.97900000000001</v>
      </c>
      <c r="R242" s="29">
        <v>-138.97</v>
      </c>
      <c r="S242" s="29">
        <v>-1351.981</v>
      </c>
      <c r="T242" s="29">
        <v>-766.25699999999995</v>
      </c>
      <c r="U242" s="29">
        <v>-625.35400000000004</v>
      </c>
      <c r="V242" s="29">
        <v>-4696.45</v>
      </c>
      <c r="W242" s="29">
        <v>-1846.777</v>
      </c>
      <c r="X242" s="29">
        <v>-1082.9659999999999</v>
      </c>
      <c r="Y242" s="29">
        <v>-1121.1279999999999</v>
      </c>
      <c r="Z242" s="25">
        <f ca="1">SUM(Z238:Z241)</f>
        <v>-917.28648626479662</v>
      </c>
      <c r="AA242" s="25">
        <f t="shared" ref="AA242:AJ242" ca="1" si="512">SUM(AA238:AA241)</f>
        <v>-791.78639414006057</v>
      </c>
      <c r="AB242" s="25">
        <f t="shared" ca="1" si="512"/>
        <v>-799.53828596809058</v>
      </c>
      <c r="AC242" s="25">
        <f t="shared" ca="1" si="512"/>
        <v>-824.33281637352809</v>
      </c>
      <c r="AD242" s="25">
        <f t="shared" ca="1" si="512"/>
        <v>-918.26180190788864</v>
      </c>
      <c r="AE242" s="25">
        <f t="shared" ca="1" si="512"/>
        <v>-1028.6242718055</v>
      </c>
      <c r="AF242" s="25">
        <f t="shared" ca="1" si="512"/>
        <v>-1121.4677453420738</v>
      </c>
      <c r="AG242" s="25">
        <f t="shared" ca="1" si="512"/>
        <v>-1200.2474537865603</v>
      </c>
      <c r="AH242" s="25">
        <f t="shared" ca="1" si="512"/>
        <v>-1260.9515959840382</v>
      </c>
      <c r="AI242" s="25">
        <f t="shared" ca="1" si="512"/>
        <v>-1056.3270837661405</v>
      </c>
      <c r="AJ242" s="25">
        <f t="shared" ca="1" si="512"/>
        <v>-985.87182376836176</v>
      </c>
    </row>
    <row r="243" spans="2:36" hidden="1" outlineLevel="1" x14ac:dyDescent="0.35">
      <c r="X243" s="28"/>
    </row>
    <row r="244" spans="2:36" hidden="1" outlineLevel="1" x14ac:dyDescent="0.35">
      <c r="B244" t="s">
        <v>34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-0.78600000000000003</v>
      </c>
      <c r="P244" s="16">
        <v>-0.96699999999999997</v>
      </c>
      <c r="Q244" s="16">
        <v>2.2930000000000001</v>
      </c>
      <c r="R244" s="16">
        <v>-2.5710000000000002</v>
      </c>
      <c r="S244" s="16">
        <v>4.2759999999999998</v>
      </c>
      <c r="T244" s="16">
        <v>0.254</v>
      </c>
      <c r="U244" s="16">
        <v>-3.35</v>
      </c>
      <c r="V244" s="16">
        <v>-1.76</v>
      </c>
      <c r="W244" s="16">
        <v>-13.808</v>
      </c>
      <c r="X244" s="16">
        <v>-10.007</v>
      </c>
      <c r="Y244" s="16">
        <v>-29.065999999999999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  <c r="AH244" s="16">
        <v>0</v>
      </c>
      <c r="AI244" s="16">
        <v>0</v>
      </c>
      <c r="AJ244" s="16">
        <v>0</v>
      </c>
    </row>
    <row r="245" spans="2:36" hidden="1" outlineLevel="1" x14ac:dyDescent="0.35">
      <c r="B245" t="s">
        <v>35</v>
      </c>
      <c r="C245" s="3">
        <f t="shared" ref="C245:AJ245" si="513">+C242+C236+C230+C244</f>
        <v>-76.774000000000001</v>
      </c>
      <c r="D245" s="3">
        <f t="shared" si="513"/>
        <v>5.5040000000000191</v>
      </c>
      <c r="E245" s="3">
        <f t="shared" si="513"/>
        <v>59.76400000000001</v>
      </c>
      <c r="F245" s="3">
        <f t="shared" si="513"/>
        <v>-34.817999999999984</v>
      </c>
      <c r="G245" s="3">
        <f t="shared" si="513"/>
        <v>190.322</v>
      </c>
      <c r="H245" s="3">
        <f t="shared" si="513"/>
        <v>179.83200000000022</v>
      </c>
      <c r="I245" s="3">
        <f t="shared" si="513"/>
        <v>-121.60900000000004</v>
      </c>
      <c r="J245" s="3">
        <f t="shared" si="513"/>
        <v>136.84400000000005</v>
      </c>
      <c r="K245" s="3">
        <f t="shared" si="513"/>
        <v>-36.164999999999964</v>
      </c>
      <c r="L245" s="3">
        <f t="shared" si="513"/>
        <v>128.57799999999997</v>
      </c>
      <c r="M245" s="3">
        <f t="shared" si="513"/>
        <v>320.65800000000002</v>
      </c>
      <c r="N245" s="3">
        <f t="shared" si="513"/>
        <v>-466.36500000000001</v>
      </c>
      <c r="O245" s="3">
        <f t="shared" si="513"/>
        <v>139.99600000000015</v>
      </c>
      <c r="P245" s="3">
        <f t="shared" si="513"/>
        <v>412.50099999999986</v>
      </c>
      <c r="Q245" s="3">
        <f t="shared" si="513"/>
        <v>18.991999999999841</v>
      </c>
      <c r="R245" s="3">
        <f t="shared" si="513"/>
        <v>533.875</v>
      </c>
      <c r="S245" s="3">
        <f t="shared" si="513"/>
        <v>-585.92899999999997</v>
      </c>
      <c r="T245" s="3">
        <f t="shared" si="513"/>
        <v>-217.5690000000001</v>
      </c>
      <c r="U245" s="3">
        <f t="shared" si="513"/>
        <v>137.29300000000003</v>
      </c>
      <c r="V245" s="3">
        <f t="shared" si="513"/>
        <v>369.48500000000035</v>
      </c>
      <c r="W245" s="3">
        <f t="shared" si="513"/>
        <v>-706.92800000000011</v>
      </c>
      <c r="X245" s="3">
        <f t="shared" si="513"/>
        <v>53.170000000000137</v>
      </c>
      <c r="Y245" s="3">
        <f t="shared" si="513"/>
        <v>-215.97099999999998</v>
      </c>
      <c r="Z245" s="3">
        <f t="shared" ca="1" si="513"/>
        <v>-225.74934479706371</v>
      </c>
      <c r="AA245" s="3">
        <f t="shared" ca="1" si="513"/>
        <v>-9.3061685665675213</v>
      </c>
      <c r="AB245" s="3">
        <f t="shared" ca="1" si="513"/>
        <v>44.215713719377163</v>
      </c>
      <c r="AC245" s="3">
        <f t="shared" ca="1" si="513"/>
        <v>78.175517755266355</v>
      </c>
      <c r="AD245" s="3">
        <f t="shared" ca="1" si="513"/>
        <v>77.505490417885085</v>
      </c>
      <c r="AE245" s="3">
        <f t="shared" ca="1" si="513"/>
        <v>49.249097782128501</v>
      </c>
      <c r="AF245" s="3">
        <f t="shared" ca="1" si="513"/>
        <v>24.885760449245936</v>
      </c>
      <c r="AG245" s="3">
        <f t="shared" ca="1" si="513"/>
        <v>1.9491307168441381</v>
      </c>
      <c r="AH245" s="3">
        <f t="shared" ca="1" si="513"/>
        <v>-45.760358764894136</v>
      </c>
      <c r="AI245" s="3">
        <f t="shared" ca="1" si="513"/>
        <v>79.767895957662631</v>
      </c>
      <c r="AJ245" s="3">
        <f t="shared" ca="1" si="513"/>
        <v>118.408682154796</v>
      </c>
    </row>
    <row r="246" spans="2:36" hidden="1" outlineLevel="1" x14ac:dyDescent="0.35">
      <c r="B246" t="s">
        <v>169</v>
      </c>
      <c r="C246" s="168">
        <f t="shared" ref="C246:D246" si="514">+C230+C232+C240</f>
        <v>254.05399999999997</v>
      </c>
      <c r="D246" s="168">
        <f t="shared" si="514"/>
        <v>206.42399999999998</v>
      </c>
      <c r="E246" s="168">
        <f>+E230-E224+E240</f>
        <v>269.82399999999996</v>
      </c>
      <c r="F246" s="168">
        <f t="shared" ref="F246:AJ246" si="515">+F230-F224+F240</f>
        <v>215.54000000000005</v>
      </c>
      <c r="G246" s="168">
        <f t="shared" si="515"/>
        <v>324.78399999999999</v>
      </c>
      <c r="H246" s="168">
        <f t="shared" si="515"/>
        <v>346.62899999999996</v>
      </c>
      <c r="I246" s="168">
        <f t="shared" si="515"/>
        <v>310.39300000000009</v>
      </c>
      <c r="J246" s="168">
        <f t="shared" si="515"/>
        <v>339.56600000000003</v>
      </c>
      <c r="K246" s="168">
        <f t="shared" si="515"/>
        <v>337.42700000000002</v>
      </c>
      <c r="L246" s="168">
        <f t="shared" si="515"/>
        <v>369.97600000000006</v>
      </c>
      <c r="M246" s="168">
        <f t="shared" si="515"/>
        <v>524.54399999999998</v>
      </c>
      <c r="N246" s="168">
        <f t="shared" si="515"/>
        <v>815.16800000000001</v>
      </c>
      <c r="O246" s="168">
        <f t="shared" si="515"/>
        <v>645.37499999999989</v>
      </c>
      <c r="P246" s="168">
        <f t="shared" si="515"/>
        <v>1105.2779999999998</v>
      </c>
      <c r="Q246" s="168">
        <f t="shared" si="515"/>
        <v>719.06799999999998</v>
      </c>
      <c r="R246" s="168">
        <f t="shared" si="515"/>
        <v>744.56500000000005</v>
      </c>
      <c r="S246" s="168">
        <f t="shared" si="515"/>
        <v>1051.0429999999999</v>
      </c>
      <c r="T246" s="168">
        <f t="shared" si="515"/>
        <v>1141.788</v>
      </c>
      <c r="U246" s="168">
        <f t="shared" si="515"/>
        <v>984.16399999999999</v>
      </c>
      <c r="V246" s="168">
        <f t="shared" si="515"/>
        <v>1224.08</v>
      </c>
      <c r="W246" s="168">
        <f t="shared" si="515"/>
        <v>1127.558</v>
      </c>
      <c r="X246" s="168">
        <f t="shared" si="515"/>
        <v>1016.949</v>
      </c>
      <c r="Y246" s="168">
        <f t="shared" si="515"/>
        <v>610.72499999999991</v>
      </c>
      <c r="Z246" s="168">
        <f t="shared" ca="1" si="515"/>
        <v>438.01075348433358</v>
      </c>
      <c r="AA246" s="168">
        <f t="shared" ca="1" si="515"/>
        <v>577.9108211097132</v>
      </c>
      <c r="AB246" s="168">
        <f t="shared" ca="1" si="515"/>
        <v>633.99706175281665</v>
      </c>
      <c r="AC246" s="168">
        <f t="shared" ca="1" si="515"/>
        <v>678.03245722096574</v>
      </c>
      <c r="AD246" s="168">
        <f t="shared" ca="1" si="515"/>
        <v>733.46730539825603</v>
      </c>
      <c r="AE246" s="168">
        <f t="shared" ca="1" si="515"/>
        <v>780.43597959293595</v>
      </c>
      <c r="AF246" s="168">
        <f t="shared" ca="1" si="515"/>
        <v>819.06617702196877</v>
      </c>
      <c r="AG246" s="168">
        <f t="shared" ca="1" si="515"/>
        <v>849.53332907185563</v>
      </c>
      <c r="AH246" s="168">
        <f t="shared" ca="1" si="515"/>
        <v>842.64335934092787</v>
      </c>
      <c r="AI246" s="168">
        <f t="shared" ca="1" si="515"/>
        <v>819.71517475315909</v>
      </c>
      <c r="AJ246" s="168">
        <f t="shared" ca="1" si="515"/>
        <v>813.91759445891716</v>
      </c>
    </row>
    <row r="247" spans="2:36" hidden="1" outlineLevel="1" x14ac:dyDescent="0.35">
      <c r="B247" t="s">
        <v>238</v>
      </c>
      <c r="C247" s="34">
        <f t="shared" ref="C247" si="516">+C246/C217</f>
        <v>1.0183667906618779</v>
      </c>
      <c r="D247" s="34">
        <f t="shared" ref="D247" si="517">+D246/D217</f>
        <v>0.66510719740174362</v>
      </c>
      <c r="E247" s="34">
        <f t="shared" ref="E247" si="518">+E246/E217</f>
        <v>0.99404656646035938</v>
      </c>
      <c r="F247" s="34">
        <f t="shared" ref="F247" si="519">+F246/F217</f>
        <v>0.94734528832630116</v>
      </c>
      <c r="G247" s="34">
        <f t="shared" ref="G247" si="520">+G246/G217</f>
        <v>1.5787519079145642</v>
      </c>
      <c r="H247" s="34">
        <f t="shared" ref="H247" si="521">+H246/H217</f>
        <v>1.6653966637198754</v>
      </c>
      <c r="I247" s="34">
        <f t="shared" ref="I247" si="522">+I246/I217</f>
        <v>1.466982692616714</v>
      </c>
      <c r="J247" s="34">
        <f t="shared" ref="J247" si="523">+J246/J217</f>
        <v>1.5805823977359474</v>
      </c>
      <c r="K247" s="34">
        <f t="shared" ref="K247" si="524">+K246/K217</f>
        <v>1.5925382291863319</v>
      </c>
      <c r="L247" s="34">
        <f t="shared" ref="L247" si="525">+L246/L217</f>
        <v>1.7758705930352559</v>
      </c>
      <c r="M247" s="34">
        <f t="shared" ref="M247" si="526">+M246/M217</f>
        <v>2.5448723546706256</v>
      </c>
      <c r="N247" s="34">
        <f t="shared" ref="N247" si="527">+N246/N217</f>
        <v>4.2222682633738033</v>
      </c>
      <c r="O247" s="34">
        <f t="shared" ref="O247" si="528">+O246/O217</f>
        <v>3.2937042594237065</v>
      </c>
      <c r="P247" s="34">
        <f t="shared" ref="P247" si="529">+P246/P217</f>
        <v>5.1464770631949479</v>
      </c>
      <c r="Q247" s="34">
        <f t="shared" ref="Q247" si="530">+Q246/Q217</f>
        <v>3.3147925338938906</v>
      </c>
      <c r="R247" s="34">
        <f t="shared" ref="R247" si="531">+R246/R217</f>
        <v>3.4430433013336295</v>
      </c>
      <c r="S247" s="34">
        <f t="shared" ref="S247:X247" si="532">+S246/S217</f>
        <v>5.1294160708621064</v>
      </c>
      <c r="T247" s="34">
        <f t="shared" si="532"/>
        <v>5.9670445102927117</v>
      </c>
      <c r="U247" s="34">
        <f t="shared" si="532"/>
        <v>5.7097670640791343</v>
      </c>
      <c r="V247" s="34">
        <f t="shared" si="532"/>
        <v>7.9582867396562023</v>
      </c>
      <c r="W247" s="34">
        <f t="shared" si="532"/>
        <v>9.1953222478654091</v>
      </c>
      <c r="X247" s="34">
        <f t="shared" si="532"/>
        <v>9.2493633353949143</v>
      </c>
      <c r="Y247" s="34">
        <f>+Y246/Y217</f>
        <v>6.3727382766032923</v>
      </c>
      <c r="Z247" s="34">
        <f t="shared" ref="Z247:AJ247" ca="1" si="533">+Z246/Z217</f>
        <v>4.6448648301626037</v>
      </c>
      <c r="AA247" s="34">
        <f t="shared" ca="1" si="533"/>
        <v>6.3115951874134062</v>
      </c>
      <c r="AB247" s="34">
        <f t="shared" ca="1" si="533"/>
        <v>7.398871090537428</v>
      </c>
      <c r="AC247" s="34">
        <f t="shared" ca="1" si="533"/>
        <v>8.6352574330368039</v>
      </c>
      <c r="AD247" s="34">
        <f t="shared" ca="1" si="533"/>
        <v>10.361160265650438</v>
      </c>
      <c r="AE247" s="34">
        <f t="shared" ca="1" si="533"/>
        <v>12.251887490923801</v>
      </c>
      <c r="AF247" s="34">
        <f t="shared" ca="1" si="533"/>
        <v>14.320866872260943</v>
      </c>
      <c r="AG247" s="34">
        <f t="shared" ca="1" si="533"/>
        <v>16.584127578755172</v>
      </c>
      <c r="AH247" s="34">
        <f t="shared" ca="1" si="533"/>
        <v>18.418327178435476</v>
      </c>
      <c r="AI247" s="34">
        <f t="shared" ca="1" si="533"/>
        <v>20.127098002506241</v>
      </c>
      <c r="AJ247" s="34">
        <f t="shared" ca="1" si="533"/>
        <v>22.53471393111867</v>
      </c>
    </row>
    <row r="248" spans="2:36" hidden="1" outlineLevel="1" x14ac:dyDescent="0.3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Z248" s="108"/>
      <c r="AE248" s="3"/>
      <c r="AF248" s="3"/>
    </row>
    <row r="249" spans="2:36" collapsed="1" x14ac:dyDescent="0.35">
      <c r="B249" s="90" t="s">
        <v>36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1"/>
      <c r="P249" s="90"/>
      <c r="Q249" s="90"/>
      <c r="R249" s="90"/>
      <c r="S249" s="90"/>
      <c r="T249" s="91"/>
      <c r="U249" s="91"/>
      <c r="V249" s="91"/>
      <c r="W249" s="91"/>
      <c r="X249" s="91"/>
      <c r="Y249" s="91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</row>
    <row r="250" spans="2:36" ht="5" customHeight="1" x14ac:dyDescent="0.35"/>
    <row r="251" spans="2:36" hidden="1" outlineLevel="1" x14ac:dyDescent="0.35">
      <c r="B251" s="10" t="s">
        <v>37</v>
      </c>
      <c r="C251" s="16">
        <v>31.207000000000001</v>
      </c>
      <c r="D251" s="16">
        <v>36.710999999999999</v>
      </c>
      <c r="E251" s="16">
        <v>96.474999999999994</v>
      </c>
      <c r="F251" s="16">
        <v>61.656999999999996</v>
      </c>
      <c r="G251" s="16">
        <v>251.97900000000001</v>
      </c>
      <c r="H251" s="16">
        <v>431.81099999999998</v>
      </c>
      <c r="I251" s="16">
        <v>310.202</v>
      </c>
      <c r="J251" s="16">
        <v>447.04599999999999</v>
      </c>
      <c r="K251" s="16">
        <v>410.88099999999997</v>
      </c>
      <c r="L251" s="16">
        <v>539.45899999999995</v>
      </c>
      <c r="M251" s="16">
        <v>860.11699999999996</v>
      </c>
      <c r="N251" s="16">
        <v>393.75200000000001</v>
      </c>
      <c r="O251" s="16">
        <v>533.74800000000005</v>
      </c>
      <c r="P251" s="16">
        <v>946.24900000000002</v>
      </c>
      <c r="Q251" s="16">
        <v>965.24099999999999</v>
      </c>
      <c r="R251" s="16">
        <v>1499.16</v>
      </c>
      <c r="S251" s="16">
        <v>913.18700000000001</v>
      </c>
      <c r="T251" s="16">
        <v>508.23399999999998</v>
      </c>
      <c r="U251" s="16">
        <v>323.03800000000001</v>
      </c>
      <c r="V251" s="16">
        <v>1102.3720000000001</v>
      </c>
      <c r="W251" s="16">
        <v>324.95800000000003</v>
      </c>
      <c r="X251" s="16">
        <v>461.9</v>
      </c>
      <c r="Y251" s="16">
        <v>244.08600000000001</v>
      </c>
      <c r="Z251" s="3">
        <f ca="1">+Y251+Z245</f>
        <v>18.336655202936299</v>
      </c>
      <c r="AA251" s="3">
        <f t="shared" ref="AA251:AJ251" ca="1" si="534">+Z251+AA245</f>
        <v>9.0304866363687779</v>
      </c>
      <c r="AB251" s="3">
        <f t="shared" ca="1" si="534"/>
        <v>53.246200355745941</v>
      </c>
      <c r="AC251" s="3">
        <f t="shared" ca="1" si="534"/>
        <v>131.4217181110123</v>
      </c>
      <c r="AD251" s="3">
        <f t="shared" ca="1" si="534"/>
        <v>208.92720852889738</v>
      </c>
      <c r="AE251" s="3">
        <f t="shared" ca="1" si="534"/>
        <v>258.17630631102588</v>
      </c>
      <c r="AF251" s="3">
        <f t="shared" ca="1" si="534"/>
        <v>283.06206676027182</v>
      </c>
      <c r="AG251" s="3">
        <f t="shared" ca="1" si="534"/>
        <v>285.01119747711596</v>
      </c>
      <c r="AH251" s="3">
        <f t="shared" ca="1" si="534"/>
        <v>239.25083871222182</v>
      </c>
      <c r="AI251" s="3">
        <f t="shared" ca="1" si="534"/>
        <v>319.01873466988445</v>
      </c>
      <c r="AJ251" s="3">
        <f t="shared" ca="1" si="534"/>
        <v>437.42741682468045</v>
      </c>
    </row>
    <row r="252" spans="2:36" hidden="1" outlineLevel="1" x14ac:dyDescent="0.35">
      <c r="B252" s="10" t="s">
        <v>217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10.686</v>
      </c>
      <c r="U252" s="16">
        <v>92.382000000000005</v>
      </c>
      <c r="V252" s="16">
        <v>106.346</v>
      </c>
      <c r="W252" s="16">
        <v>176.83199999999999</v>
      </c>
      <c r="X252" s="16">
        <v>93.06</v>
      </c>
      <c r="Y252" s="16">
        <v>94.903000000000006</v>
      </c>
      <c r="Z252" s="3">
        <f>+Y252</f>
        <v>94.903000000000006</v>
      </c>
      <c r="AA252" s="3">
        <f t="shared" ref="AA252:AJ252" si="535">+Z252</f>
        <v>94.903000000000006</v>
      </c>
      <c r="AB252" s="3">
        <f t="shared" si="535"/>
        <v>94.903000000000006</v>
      </c>
      <c r="AC252" s="3">
        <f t="shared" si="535"/>
        <v>94.903000000000006</v>
      </c>
      <c r="AD252" s="3">
        <f t="shared" si="535"/>
        <v>94.903000000000006</v>
      </c>
      <c r="AE252" s="3">
        <f t="shared" si="535"/>
        <v>94.903000000000006</v>
      </c>
      <c r="AF252" s="3">
        <f t="shared" si="535"/>
        <v>94.903000000000006</v>
      </c>
      <c r="AG252" s="3">
        <f t="shared" si="535"/>
        <v>94.903000000000006</v>
      </c>
      <c r="AH252" s="3">
        <f t="shared" si="535"/>
        <v>94.903000000000006</v>
      </c>
      <c r="AI252" s="3">
        <f t="shared" si="535"/>
        <v>94.903000000000006</v>
      </c>
      <c r="AJ252" s="3">
        <f t="shared" si="535"/>
        <v>94.903000000000006</v>
      </c>
    </row>
    <row r="253" spans="2:36" hidden="1" outlineLevel="1" x14ac:dyDescent="0.35">
      <c r="B253" s="10" t="s">
        <v>218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4.734</v>
      </c>
      <c r="J253" s="16">
        <v>40.277999999999999</v>
      </c>
      <c r="K253" s="16">
        <v>35.531999999999996</v>
      </c>
      <c r="L253" s="16">
        <v>26.475000000000001</v>
      </c>
      <c r="M253" s="16">
        <v>23.003</v>
      </c>
      <c r="N253" s="16">
        <v>17.399000000000001</v>
      </c>
      <c r="O253" s="16">
        <v>7.1379999999999999</v>
      </c>
      <c r="P253" s="16">
        <v>6.8010000000000002</v>
      </c>
      <c r="Q253" s="16">
        <v>337.399</v>
      </c>
      <c r="R253" s="16">
        <v>408.084</v>
      </c>
      <c r="S253" s="16">
        <v>310.19799999999998</v>
      </c>
      <c r="T253" s="16">
        <v>32.83</v>
      </c>
      <c r="U253" s="16">
        <v>2.9350000000000001</v>
      </c>
      <c r="V253" s="16">
        <v>11.571999999999999</v>
      </c>
      <c r="W253" s="16">
        <v>20.100999999999999</v>
      </c>
      <c r="X253" s="16">
        <v>22.31</v>
      </c>
      <c r="Y253" s="16">
        <v>77.692999999999998</v>
      </c>
      <c r="Z253" s="3">
        <f>+Y253</f>
        <v>77.692999999999998</v>
      </c>
      <c r="AA253" s="3">
        <f t="shared" ref="AA253:AJ253" si="536">+Z253</f>
        <v>77.692999999999998</v>
      </c>
      <c r="AB253" s="3">
        <f t="shared" si="536"/>
        <v>77.692999999999998</v>
      </c>
      <c r="AC253" s="3">
        <f t="shared" si="536"/>
        <v>77.692999999999998</v>
      </c>
      <c r="AD253" s="3">
        <f t="shared" si="536"/>
        <v>77.692999999999998</v>
      </c>
      <c r="AE253" s="3">
        <f t="shared" si="536"/>
        <v>77.692999999999998</v>
      </c>
      <c r="AF253" s="3">
        <f t="shared" si="536"/>
        <v>77.692999999999998</v>
      </c>
      <c r="AG253" s="3">
        <f t="shared" si="536"/>
        <v>77.692999999999998</v>
      </c>
      <c r="AH253" s="3">
        <f t="shared" si="536"/>
        <v>77.692999999999998</v>
      </c>
      <c r="AI253" s="3">
        <f t="shared" si="536"/>
        <v>77.692999999999998</v>
      </c>
      <c r="AJ253" s="3">
        <f t="shared" si="536"/>
        <v>77.692999999999998</v>
      </c>
    </row>
    <row r="254" spans="2:36" hidden="1" outlineLevel="1" x14ac:dyDescent="0.35">
      <c r="B254" s="10" t="s">
        <v>38</v>
      </c>
      <c r="C254" s="16">
        <v>290.41199999999998</v>
      </c>
      <c r="D254" s="16">
        <v>333.54599999999999</v>
      </c>
      <c r="E254" s="16">
        <v>344.29199999999997</v>
      </c>
      <c r="F254" s="16">
        <v>387.93299999999999</v>
      </c>
      <c r="G254" s="16">
        <v>453.29500000000002</v>
      </c>
      <c r="H254" s="16">
        <v>853.56</v>
      </c>
      <c r="I254" s="16">
        <v>932.38499999999999</v>
      </c>
      <c r="J254" s="16">
        <v>927.94899999999996</v>
      </c>
      <c r="K254" s="16">
        <v>1075.4570000000001</v>
      </c>
      <c r="L254" s="16">
        <v>1105.903</v>
      </c>
      <c r="M254" s="16">
        <v>1048.9760000000001</v>
      </c>
      <c r="N254" s="16">
        <v>1195.163</v>
      </c>
      <c r="O254" s="16">
        <v>1424.3030000000001</v>
      </c>
      <c r="P254" s="16">
        <v>1485.163</v>
      </c>
      <c r="Q254" s="16">
        <v>1525.8489999999999</v>
      </c>
      <c r="R254" s="16">
        <v>1724</v>
      </c>
      <c r="S254" s="16">
        <v>1917.3019999999999</v>
      </c>
      <c r="T254" s="16">
        <v>1714.75</v>
      </c>
      <c r="U254" s="16">
        <v>1858.6079999999999</v>
      </c>
      <c r="V254" s="16">
        <v>1795.598</v>
      </c>
      <c r="W254" s="16">
        <v>1824.2819999999999</v>
      </c>
      <c r="X254" s="16">
        <v>1957.5830000000001</v>
      </c>
      <c r="Y254" s="16">
        <v>2132.0700000000002</v>
      </c>
      <c r="Z254" s="3">
        <f ca="1">-Z$297*(Y254/SUM(Y$254:Y$258))+Y254</f>
        <v>2208.8830523551305</v>
      </c>
      <c r="AA254" s="3">
        <f t="shared" ref="AA254:AJ254" ca="1" si="537">-AA$297*(Z254/SUM(Z$254:Z$258))+Z254</f>
        <v>2233.2581634795288</v>
      </c>
      <c r="AB254" s="3">
        <f t="shared" ca="1" si="537"/>
        <v>2259.5022348583766</v>
      </c>
      <c r="AC254" s="3">
        <f t="shared" ca="1" si="537"/>
        <v>2285.6832857818354</v>
      </c>
      <c r="AD254" s="3">
        <f t="shared" ca="1" si="537"/>
        <v>2306.3171480070719</v>
      </c>
      <c r="AE254" s="3">
        <f t="shared" ca="1" si="537"/>
        <v>2321.1916648966812</v>
      </c>
      <c r="AF254" s="3">
        <f t="shared" ca="1" si="537"/>
        <v>2330.7003440629428</v>
      </c>
      <c r="AG254" s="3">
        <f t="shared" ca="1" si="537"/>
        <v>2335.1037160782898</v>
      </c>
      <c r="AH254" s="3">
        <f t="shared" ca="1" si="537"/>
        <v>2334.9759313779823</v>
      </c>
      <c r="AI254" s="3">
        <f t="shared" ca="1" si="537"/>
        <v>2330.7559884997172</v>
      </c>
      <c r="AJ254" s="3">
        <f t="shared" ca="1" si="537"/>
        <v>2332.8857268628694</v>
      </c>
    </row>
    <row r="255" spans="2:36" hidden="1" outlineLevel="1" x14ac:dyDescent="0.35">
      <c r="B255" s="10" t="s">
        <v>39</v>
      </c>
      <c r="C255" s="16">
        <v>20.640999999999998</v>
      </c>
      <c r="D255" s="16">
        <v>34.901000000000003</v>
      </c>
      <c r="E255" s="16">
        <v>34.929000000000002</v>
      </c>
      <c r="F255" s="16">
        <v>32.853000000000002</v>
      </c>
      <c r="G255" s="16">
        <v>31.843</v>
      </c>
      <c r="H255" s="16">
        <v>69.13</v>
      </c>
      <c r="I255" s="16">
        <v>89.119</v>
      </c>
      <c r="J255" s="16">
        <v>80.173000000000002</v>
      </c>
      <c r="K255" s="16">
        <v>84.174000000000007</v>
      </c>
      <c r="L255" s="16">
        <v>70.040999999999997</v>
      </c>
      <c r="M255" s="16">
        <v>76.007999999999996</v>
      </c>
      <c r="N255" s="16">
        <v>75.730999999999995</v>
      </c>
      <c r="O255" s="16">
        <v>78.126000000000005</v>
      </c>
      <c r="P255" s="16">
        <v>88.805000000000007</v>
      </c>
      <c r="Q255" s="16">
        <v>136.084</v>
      </c>
      <c r="R255" s="16">
        <v>185.57499999999999</v>
      </c>
      <c r="S255" s="16">
        <v>164.858</v>
      </c>
      <c r="T255" s="16">
        <v>181.79900000000001</v>
      </c>
      <c r="U255" s="16">
        <v>107.381</v>
      </c>
      <c r="V255" s="16">
        <v>97.948999999999998</v>
      </c>
      <c r="W255" s="16">
        <v>111.625</v>
      </c>
      <c r="X255" s="16">
        <v>107.428</v>
      </c>
      <c r="Y255" s="16">
        <v>109.122</v>
      </c>
      <c r="Z255" s="3">
        <f t="shared" ref="Z255:AJ258" ca="1" si="538">-Z$297*(Y255/SUM(Y$254:Y$258))+Y255</f>
        <v>113.05338775888997</v>
      </c>
      <c r="AA255" s="3">
        <f t="shared" ca="1" si="538"/>
        <v>114.30093632723745</v>
      </c>
      <c r="AB255" s="3">
        <f t="shared" ca="1" si="538"/>
        <v>115.64414061086914</v>
      </c>
      <c r="AC255" s="3">
        <f t="shared" ca="1" si="538"/>
        <v>116.98411942904569</v>
      </c>
      <c r="AD255" s="3">
        <f t="shared" ca="1" si="538"/>
        <v>118.04018621566259</v>
      </c>
      <c r="AE255" s="3">
        <f t="shared" ca="1" si="538"/>
        <v>118.80148252958659</v>
      </c>
      <c r="AF255" s="3">
        <f t="shared" ca="1" si="538"/>
        <v>119.28814858087983</v>
      </c>
      <c r="AG255" s="3">
        <f t="shared" ca="1" si="538"/>
        <v>119.51351864896328</v>
      </c>
      <c r="AH255" s="3">
        <f t="shared" ca="1" si="538"/>
        <v>119.50697846873143</v>
      </c>
      <c r="AI255" s="3">
        <f t="shared" ca="1" si="538"/>
        <v>119.29099653250887</v>
      </c>
      <c r="AJ255" s="3">
        <f t="shared" ca="1" si="538"/>
        <v>119.39999919642885</v>
      </c>
    </row>
    <row r="256" spans="2:36" hidden="1" outlineLevel="1" x14ac:dyDescent="0.35">
      <c r="B256" s="10" t="s">
        <v>219</v>
      </c>
      <c r="C256" s="16">
        <v>10.292999999999999</v>
      </c>
      <c r="D256" s="16">
        <v>9.3640000000000008</v>
      </c>
      <c r="E256" s="16">
        <v>28.667000000000002</v>
      </c>
      <c r="F256" s="16">
        <v>43.875</v>
      </c>
      <c r="G256" s="16">
        <v>47.219000000000001</v>
      </c>
      <c r="H256" s="16">
        <v>116.62</v>
      </c>
      <c r="I256" s="16">
        <v>148.84200000000001</v>
      </c>
      <c r="J256" s="16">
        <v>198.744</v>
      </c>
      <c r="K256" s="16">
        <v>239.16499999999999</v>
      </c>
      <c r="L256" s="16">
        <v>263.45600000000002</v>
      </c>
      <c r="M256" s="16">
        <v>304.36599999999999</v>
      </c>
      <c r="N256" s="16">
        <v>281.46800000000002</v>
      </c>
      <c r="O256" s="16">
        <v>265.67099999999999</v>
      </c>
      <c r="P256" s="16">
        <v>349.09</v>
      </c>
      <c r="Q256" s="16">
        <v>400.916</v>
      </c>
      <c r="R256" s="16">
        <v>435.88499999999999</v>
      </c>
      <c r="S256" s="16">
        <v>453.483</v>
      </c>
      <c r="T256" s="16">
        <v>399.262</v>
      </c>
      <c r="U256" s="16">
        <v>469.79599999999999</v>
      </c>
      <c r="V256" s="16">
        <v>489.69499999999999</v>
      </c>
      <c r="W256" s="16">
        <v>544.37599999999998</v>
      </c>
      <c r="X256" s="16">
        <v>427.32100000000003</v>
      </c>
      <c r="Y256" s="16">
        <v>413.976</v>
      </c>
      <c r="Z256" s="3">
        <f t="shared" ca="1" si="538"/>
        <v>428.89050100689354</v>
      </c>
      <c r="AA256" s="3">
        <f t="shared" ca="1" si="538"/>
        <v>433.62332450838926</v>
      </c>
      <c r="AB256" s="3">
        <f t="shared" ca="1" si="538"/>
        <v>438.71903698177425</v>
      </c>
      <c r="AC256" s="3">
        <f t="shared" ca="1" si="538"/>
        <v>443.802513010746</v>
      </c>
      <c r="AD256" s="3">
        <f t="shared" ca="1" si="538"/>
        <v>447.80891230746448</v>
      </c>
      <c r="AE256" s="3">
        <f t="shared" ca="1" si="538"/>
        <v>450.69704121687784</v>
      </c>
      <c r="AF256" s="3">
        <f t="shared" ca="1" si="538"/>
        <v>452.54330562964674</v>
      </c>
      <c r="AG256" s="3">
        <f t="shared" ca="1" si="538"/>
        <v>453.39829178555402</v>
      </c>
      <c r="AH256" s="3">
        <f t="shared" ca="1" si="538"/>
        <v>453.37348031168381</v>
      </c>
      <c r="AI256" s="3">
        <f t="shared" ca="1" si="538"/>
        <v>452.55410990031237</v>
      </c>
      <c r="AJ256" s="3">
        <f t="shared" ca="1" si="538"/>
        <v>452.96763317516928</v>
      </c>
    </row>
    <row r="257" spans="2:42" hidden="1" outlineLevel="1" x14ac:dyDescent="0.35">
      <c r="B257" s="10" t="s">
        <v>141</v>
      </c>
      <c r="C257" s="16">
        <v>0</v>
      </c>
      <c r="D257" s="16">
        <v>0</v>
      </c>
      <c r="E257" s="16">
        <v>0</v>
      </c>
      <c r="F257" s="16">
        <v>19</v>
      </c>
      <c r="G257" s="16">
        <v>5.7910000000000004</v>
      </c>
      <c r="H257" s="16">
        <v>38.463000000000001</v>
      </c>
      <c r="I257" s="16">
        <v>25.123999999999999</v>
      </c>
      <c r="J257" s="16">
        <v>34.481999999999999</v>
      </c>
      <c r="K257" s="16">
        <v>33.761000000000003</v>
      </c>
      <c r="L257" s="16">
        <v>40.234000000000002</v>
      </c>
      <c r="M257" s="16">
        <v>43.994</v>
      </c>
      <c r="N257" s="16">
        <v>49.348999999999997</v>
      </c>
      <c r="O257" s="16">
        <v>201.572</v>
      </c>
      <c r="P257" s="16">
        <v>176.41399999999999</v>
      </c>
      <c r="Q257" s="16">
        <v>186.84200000000001</v>
      </c>
      <c r="R257" s="16">
        <v>190.322</v>
      </c>
      <c r="S257" s="16">
        <v>210.60400000000001</v>
      </c>
      <c r="T257" s="16">
        <v>112.05800000000001</v>
      </c>
      <c r="U257" s="16">
        <v>111.84</v>
      </c>
      <c r="V257" s="16">
        <v>66.866</v>
      </c>
      <c r="W257" s="16">
        <v>76.387</v>
      </c>
      <c r="X257" s="16">
        <v>72.516999999999996</v>
      </c>
      <c r="Y257" s="16">
        <v>78.838999999999999</v>
      </c>
      <c r="Z257" s="3">
        <f t="shared" ca="1" si="538"/>
        <v>81.679368390637336</v>
      </c>
      <c r="AA257" s="3">
        <f t="shared" ca="1" si="538"/>
        <v>82.580703424635487</v>
      </c>
      <c r="AB257" s="3">
        <f t="shared" ca="1" si="538"/>
        <v>83.551148270928991</v>
      </c>
      <c r="AC257" s="3">
        <f t="shared" ca="1" si="538"/>
        <v>84.519262767054613</v>
      </c>
      <c r="AD257" s="3">
        <f t="shared" ca="1" si="538"/>
        <v>85.282255100315453</v>
      </c>
      <c r="AE257" s="3">
        <f t="shared" ca="1" si="538"/>
        <v>85.832280210682342</v>
      </c>
      <c r="AF257" s="3">
        <f t="shared" ca="1" si="538"/>
        <v>86.18388909631409</v>
      </c>
      <c r="AG257" s="3">
        <f t="shared" ca="1" si="538"/>
        <v>86.346715573079834</v>
      </c>
      <c r="AH257" s="3">
        <f t="shared" ca="1" si="538"/>
        <v>86.341990391454686</v>
      </c>
      <c r="AI257" s="3">
        <f t="shared" ca="1" si="538"/>
        <v>86.185946698433568</v>
      </c>
      <c r="AJ257" s="3">
        <f t="shared" ca="1" si="538"/>
        <v>86.264699479914725</v>
      </c>
    </row>
    <row r="258" spans="2:42" hidden="1" outlineLevel="1" x14ac:dyDescent="0.35">
      <c r="B258" s="10" t="s">
        <v>220</v>
      </c>
      <c r="C258" s="16">
        <f>2.83+42.492</f>
        <v>45.321999999999996</v>
      </c>
      <c r="D258" s="16">
        <v>60.142000000000003</v>
      </c>
      <c r="E258" s="16">
        <v>40.162999999999997</v>
      </c>
      <c r="F258" s="16">
        <v>59.74</v>
      </c>
      <c r="G258" s="16">
        <v>78.593000000000004</v>
      </c>
      <c r="H258" s="16">
        <v>144.82400000000001</v>
      </c>
      <c r="I258" s="16">
        <v>199.09</v>
      </c>
      <c r="J258" s="16">
        <v>247.578</v>
      </c>
      <c r="K258" s="16">
        <f>32.13+217.196</f>
        <v>249.32599999999999</v>
      </c>
      <c r="L258" s="16">
        <v>256.95299999999997</v>
      </c>
      <c r="M258" s="16">
        <f>40.33+226.06</f>
        <v>266.39</v>
      </c>
      <c r="N258" s="16">
        <v>280.38200000000001</v>
      </c>
      <c r="O258" s="16">
        <f>52.345+324.147</f>
        <v>376.49199999999996</v>
      </c>
      <c r="P258" s="16">
        <f>10.315+409.441</f>
        <v>419.75599999999997</v>
      </c>
      <c r="Q258" s="16">
        <v>83.838999999999999</v>
      </c>
      <c r="R258" s="16">
        <v>60.07</v>
      </c>
      <c r="S258" s="16">
        <v>10.596</v>
      </c>
      <c r="T258" s="16">
        <v>49.44</v>
      </c>
      <c r="U258" s="16">
        <v>68.614000000000004</v>
      </c>
      <c r="V258" s="16">
        <v>19.771999999999998</v>
      </c>
      <c r="W258" s="16">
        <v>70.162999999999997</v>
      </c>
      <c r="X258" s="16">
        <v>25.603999999999999</v>
      </c>
      <c r="Y258" s="16">
        <v>4.6029999999999998</v>
      </c>
      <c r="Z258" s="3">
        <f t="shared" ca="1" si="538"/>
        <v>4.768834367535149</v>
      </c>
      <c r="AA258" s="3">
        <f t="shared" ca="1" si="538"/>
        <v>4.8214586418345888</v>
      </c>
      <c r="AB258" s="3">
        <f t="shared" ca="1" si="538"/>
        <v>4.8781178793628293</v>
      </c>
      <c r="AC258" s="3">
        <f t="shared" ca="1" si="538"/>
        <v>4.9346410598403372</v>
      </c>
      <c r="AD258" s="3">
        <f t="shared" ca="1" si="538"/>
        <v>4.9791882219047929</v>
      </c>
      <c r="AE258" s="3">
        <f t="shared" ca="1" si="538"/>
        <v>5.0113013332204961</v>
      </c>
      <c r="AF258" s="3">
        <f t="shared" ca="1" si="538"/>
        <v>5.0318299510436919</v>
      </c>
      <c r="AG258" s="3">
        <f t="shared" ca="1" si="538"/>
        <v>5.0413365438791251</v>
      </c>
      <c r="AH258" s="3">
        <f t="shared" ca="1" si="538"/>
        <v>5.0410606650498586</v>
      </c>
      <c r="AI258" s="3">
        <f t="shared" ca="1" si="538"/>
        <v>5.0319500837515641</v>
      </c>
      <c r="AJ258" s="3">
        <f t="shared" ca="1" si="538"/>
        <v>5.0365480498997623</v>
      </c>
    </row>
    <row r="259" spans="2:42" hidden="1" outlineLevel="1" x14ac:dyDescent="0.35">
      <c r="B259" s="10" t="s">
        <v>234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5761.6419999999998</v>
      </c>
      <c r="U259" s="16">
        <v>5389.5649999999996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  <c r="AI259" s="16">
        <v>0</v>
      </c>
      <c r="AJ259" s="16">
        <v>0</v>
      </c>
    </row>
    <row r="260" spans="2:42" hidden="1" outlineLevel="1" x14ac:dyDescent="0.35">
      <c r="B260" s="24" t="s">
        <v>40</v>
      </c>
      <c r="C260" s="25">
        <f t="shared" ref="C260:L260" si="539">SUM(C251:C259)</f>
        <v>397.875</v>
      </c>
      <c r="D260" s="25">
        <f t="shared" si="539"/>
        <v>474.66399999999999</v>
      </c>
      <c r="E260" s="25">
        <f t="shared" si="539"/>
        <v>544.52599999999995</v>
      </c>
      <c r="F260" s="25">
        <f t="shared" si="539"/>
        <v>605.05799999999999</v>
      </c>
      <c r="G260" s="25">
        <f t="shared" si="539"/>
        <v>868.72</v>
      </c>
      <c r="H260" s="25">
        <f t="shared" si="539"/>
        <v>1654.4079999999997</v>
      </c>
      <c r="I260" s="25">
        <f t="shared" si="539"/>
        <v>1709.4959999999999</v>
      </c>
      <c r="J260" s="25">
        <f t="shared" si="539"/>
        <v>1976.2499999999998</v>
      </c>
      <c r="K260" s="25">
        <f t="shared" si="539"/>
        <v>2128.2959999999998</v>
      </c>
      <c r="L260" s="25">
        <f t="shared" si="539"/>
        <v>2302.5209999999997</v>
      </c>
      <c r="M260" s="25">
        <f t="shared" ref="M260" si="540">SUM(M251:M259)</f>
        <v>2622.8540000000003</v>
      </c>
      <c r="N260" s="25">
        <f t="shared" ref="N260:AJ260" si="541">SUM(N251:N259)</f>
        <v>2293.2440000000001</v>
      </c>
      <c r="O260" s="25">
        <f t="shared" si="541"/>
        <v>2887.05</v>
      </c>
      <c r="P260" s="25">
        <f t="shared" si="541"/>
        <v>3472.2779999999998</v>
      </c>
      <c r="Q260" s="25">
        <f t="shared" si="541"/>
        <v>3636.1699999999996</v>
      </c>
      <c r="R260" s="25">
        <f t="shared" si="541"/>
        <v>4503.0959999999995</v>
      </c>
      <c r="S260" s="25">
        <f t="shared" si="541"/>
        <v>3980.2280000000001</v>
      </c>
      <c r="T260" s="25">
        <f t="shared" si="541"/>
        <v>8770.7010000000009</v>
      </c>
      <c r="U260" s="25">
        <f t="shared" si="541"/>
        <v>8424.1589999999997</v>
      </c>
      <c r="V260" s="25">
        <f t="shared" si="541"/>
        <v>3690.17</v>
      </c>
      <c r="W260" s="25">
        <f t="shared" si="541"/>
        <v>3148.7240000000002</v>
      </c>
      <c r="X260" s="25">
        <f t="shared" si="541"/>
        <v>3167.7229999999995</v>
      </c>
      <c r="Y260" s="25">
        <f t="shared" si="541"/>
        <v>3155.2920000000004</v>
      </c>
      <c r="Z260" s="25">
        <f t="shared" ca="1" si="541"/>
        <v>3028.2077990820221</v>
      </c>
      <c r="AA260" s="25">
        <f t="shared" ca="1" si="541"/>
        <v>3050.2110730179947</v>
      </c>
      <c r="AB260" s="25">
        <f t="shared" ca="1" si="541"/>
        <v>3128.1368789570574</v>
      </c>
      <c r="AC260" s="25">
        <f t="shared" ca="1" si="541"/>
        <v>3239.9415401595343</v>
      </c>
      <c r="AD260" s="25">
        <f t="shared" ca="1" si="541"/>
        <v>3343.9508983813171</v>
      </c>
      <c r="AE260" s="25">
        <f t="shared" ca="1" si="541"/>
        <v>3412.3060764980746</v>
      </c>
      <c r="AF260" s="25">
        <f t="shared" ca="1" si="541"/>
        <v>3449.4055840810984</v>
      </c>
      <c r="AG260" s="25">
        <f t="shared" ca="1" si="541"/>
        <v>3457.0107761068821</v>
      </c>
      <c r="AH260" s="25">
        <f t="shared" ca="1" si="541"/>
        <v>3411.086279927124</v>
      </c>
      <c r="AI260" s="25">
        <f t="shared" ca="1" si="541"/>
        <v>3485.4337263846082</v>
      </c>
      <c r="AJ260" s="25">
        <f t="shared" ca="1" si="541"/>
        <v>3606.5780235889624</v>
      </c>
    </row>
    <row r="261" spans="2:42" hidden="1" outlineLevel="1" x14ac:dyDescent="0.35">
      <c r="B261" s="10" t="s">
        <v>41</v>
      </c>
      <c r="C261" s="16">
        <v>236.65899999999999</v>
      </c>
      <c r="D261" s="16">
        <v>252.77799999999999</v>
      </c>
      <c r="E261" s="16">
        <v>298.47500000000002</v>
      </c>
      <c r="F261" s="16">
        <v>342.447</v>
      </c>
      <c r="G261" s="16">
        <v>412.06400000000002</v>
      </c>
      <c r="H261" s="16">
        <v>750.07799999999997</v>
      </c>
      <c r="I261" s="16">
        <v>849.96600000000001</v>
      </c>
      <c r="J261" s="16">
        <v>939.32600000000002</v>
      </c>
      <c r="K261" s="16">
        <v>1048.075</v>
      </c>
      <c r="L261" s="16">
        <v>1104.925</v>
      </c>
      <c r="M261" s="16">
        <v>1170.808</v>
      </c>
      <c r="N261" s="16">
        <v>1432.6510000000001</v>
      </c>
      <c r="O261" s="16">
        <v>1872.37</v>
      </c>
      <c r="P261" s="16">
        <v>2189.4110000000001</v>
      </c>
      <c r="Q261" s="16">
        <v>2469.009</v>
      </c>
      <c r="R261" s="16">
        <v>2788.74</v>
      </c>
      <c r="S261" s="16">
        <v>3175.3670000000002</v>
      </c>
      <c r="T261" s="16">
        <v>3149.2130000000002</v>
      </c>
      <c r="U261" s="16">
        <v>3393.6689999999999</v>
      </c>
      <c r="V261" s="16">
        <v>3473.384</v>
      </c>
      <c r="W261" s="16">
        <v>3521.8240000000001</v>
      </c>
      <c r="X261" s="16">
        <v>3479.9720000000002</v>
      </c>
      <c r="Y261" s="16">
        <v>3256.3969999999999</v>
      </c>
      <c r="Z261" s="3">
        <f ca="1">+Z371</f>
        <v>3256.7135549621908</v>
      </c>
      <c r="AA261" s="3">
        <f t="shared" ref="AA261:AJ261" ca="1" si="542">+AA371</f>
        <v>3314.9326484447265</v>
      </c>
      <c r="AB261" s="3">
        <f t="shared" ca="1" si="542"/>
        <v>3377.5956633763017</v>
      </c>
      <c r="AC261" s="3">
        <f t="shared" ca="1" si="542"/>
        <v>3435.1480660339021</v>
      </c>
      <c r="AD261" s="3">
        <f t="shared" ca="1" si="542"/>
        <v>3462.4488923300696</v>
      </c>
      <c r="AE261" s="3">
        <f t="shared" ca="1" si="542"/>
        <v>3460.0711956546711</v>
      </c>
      <c r="AF261" s="3">
        <f t="shared" ca="1" si="542"/>
        <v>3431.3332022428363</v>
      </c>
      <c r="AG261" s="3">
        <f t="shared" ca="1" si="542"/>
        <v>3378.8352996856433</v>
      </c>
      <c r="AH261" s="3">
        <f t="shared" ca="1" si="542"/>
        <v>3306.4058782775364</v>
      </c>
      <c r="AI261" s="3">
        <f t="shared" si="542"/>
        <v>3288.5958299198073</v>
      </c>
      <c r="AJ261" s="3">
        <f t="shared" si="542"/>
        <v>3297.584279368356</v>
      </c>
    </row>
    <row r="262" spans="2:42" hidden="1" outlineLevel="1" x14ac:dyDescent="0.35">
      <c r="B262" s="10" t="s">
        <v>43</v>
      </c>
      <c r="C262" s="16">
        <v>896.76900000000001</v>
      </c>
      <c r="D262" s="16">
        <v>855.76</v>
      </c>
      <c r="E262" s="16">
        <v>864.78599999999994</v>
      </c>
      <c r="F262" s="16">
        <v>934.18799999999999</v>
      </c>
      <c r="G262" s="16">
        <v>1156.2260000000001</v>
      </c>
      <c r="H262" s="16">
        <v>3594.3829999999998</v>
      </c>
      <c r="I262" s="16">
        <v>3667.8530000000001</v>
      </c>
      <c r="J262" s="16">
        <v>3767.933</v>
      </c>
      <c r="K262" s="16">
        <v>3876.931</v>
      </c>
      <c r="L262" s="16">
        <v>3951.1959999999999</v>
      </c>
      <c r="M262" s="16">
        <v>4091.3069999999998</v>
      </c>
      <c r="N262" s="16">
        <v>4946.9759999999997</v>
      </c>
      <c r="O262" s="16">
        <v>8952.75</v>
      </c>
      <c r="P262" s="16">
        <v>9212.9740000000002</v>
      </c>
      <c r="Q262" s="16">
        <v>9415.2950000000001</v>
      </c>
      <c r="R262" s="16">
        <v>9294.4789999999994</v>
      </c>
      <c r="S262" s="16">
        <v>9407.3169999999991</v>
      </c>
      <c r="T262" s="16">
        <v>6610.2790000000005</v>
      </c>
      <c r="U262" s="16">
        <v>6841.96</v>
      </c>
      <c r="V262" s="16">
        <v>6787.6350000000002</v>
      </c>
      <c r="W262" s="16">
        <v>6919.1090000000004</v>
      </c>
      <c r="X262" s="16">
        <v>7046.241</v>
      </c>
      <c r="Y262" s="16">
        <v>7076.61</v>
      </c>
      <c r="Z262" s="3">
        <f>+Y262</f>
        <v>7076.61</v>
      </c>
      <c r="AA262" s="3">
        <f t="shared" ref="AA262:AJ262" si="543">+Z262</f>
        <v>7076.61</v>
      </c>
      <c r="AB262" s="3">
        <f t="shared" si="543"/>
        <v>7076.61</v>
      </c>
      <c r="AC262" s="3">
        <f t="shared" si="543"/>
        <v>7076.61</v>
      </c>
      <c r="AD262" s="3">
        <f t="shared" si="543"/>
        <v>7076.61</v>
      </c>
      <c r="AE262" s="3">
        <f t="shared" si="543"/>
        <v>7076.61</v>
      </c>
      <c r="AF262" s="3">
        <f t="shared" si="543"/>
        <v>7076.61</v>
      </c>
      <c r="AG262" s="3">
        <f t="shared" si="543"/>
        <v>7076.61</v>
      </c>
      <c r="AH262" s="3">
        <f t="shared" si="543"/>
        <v>7076.61</v>
      </c>
      <c r="AI262" s="3">
        <f t="shared" si="543"/>
        <v>7076.61</v>
      </c>
      <c r="AJ262" s="3">
        <f t="shared" si="543"/>
        <v>7076.61</v>
      </c>
    </row>
    <row r="263" spans="2:42" hidden="1" outlineLevel="1" x14ac:dyDescent="0.35">
      <c r="B263" s="10" t="s">
        <v>42</v>
      </c>
      <c r="C263" s="16">
        <f>921.623-C262</f>
        <v>24.854000000000042</v>
      </c>
      <c r="D263" s="16">
        <v>73.108000000000004</v>
      </c>
      <c r="E263" s="16">
        <v>63.158999999999999</v>
      </c>
      <c r="F263" s="16">
        <v>49.970999999999997</v>
      </c>
      <c r="G263" s="16">
        <v>60.719000000000001</v>
      </c>
      <c r="H263" s="16">
        <v>235.94399999999999</v>
      </c>
      <c r="I263" s="16">
        <v>203.721</v>
      </c>
      <c r="J263" s="16">
        <v>183.042</v>
      </c>
      <c r="K263" s="16">
        <v>160.52099999999999</v>
      </c>
      <c r="L263" s="16">
        <v>136.732</v>
      </c>
      <c r="M263" s="16">
        <v>162.63499999999999</v>
      </c>
      <c r="N263" s="16">
        <v>159.49100000000001</v>
      </c>
      <c r="O263" s="16">
        <v>2128.1179999999999</v>
      </c>
      <c r="P263" s="16">
        <v>2024.373</v>
      </c>
      <c r="Q263" s="16">
        <v>1864.8420000000001</v>
      </c>
      <c r="R263" s="16">
        <v>1687.326</v>
      </c>
      <c r="S263" s="16">
        <v>1527.7670000000001</v>
      </c>
      <c r="T263" s="16">
        <v>113.827</v>
      </c>
      <c r="U263" s="16">
        <v>118.846</v>
      </c>
      <c r="V263" s="16">
        <v>135.684</v>
      </c>
      <c r="W263" s="16">
        <v>166.58500000000001</v>
      </c>
      <c r="X263" s="16">
        <v>177.69300000000001</v>
      </c>
      <c r="Y263" s="16">
        <v>182.68700000000001</v>
      </c>
      <c r="Z263" s="3">
        <f>+Z384</f>
        <v>170.0820981627202</v>
      </c>
      <c r="AA263" s="3">
        <f t="shared" ref="AA263:AJ263" si="544">+AA384</f>
        <v>157.47719632544039</v>
      </c>
      <c r="AB263" s="3">
        <f t="shared" si="544"/>
        <v>144.87229448816058</v>
      </c>
      <c r="AC263" s="3">
        <f t="shared" si="544"/>
        <v>132.26739265088077</v>
      </c>
      <c r="AD263" s="3">
        <f t="shared" si="544"/>
        <v>119.66249081360095</v>
      </c>
      <c r="AE263" s="3">
        <f t="shared" si="544"/>
        <v>107.05758897632114</v>
      </c>
      <c r="AF263" s="3">
        <f t="shared" si="544"/>
        <v>94.452687139041331</v>
      </c>
      <c r="AG263" s="3">
        <f t="shared" si="544"/>
        <v>81.847785301761519</v>
      </c>
      <c r="AH263" s="3">
        <f t="shared" si="544"/>
        <v>69.242883464481707</v>
      </c>
      <c r="AI263" s="3">
        <f t="shared" si="544"/>
        <v>56.637981627201889</v>
      </c>
      <c r="AJ263" s="3">
        <f t="shared" si="544"/>
        <v>44.03307978992207</v>
      </c>
    </row>
    <row r="264" spans="2:42" hidden="1" outlineLevel="1" x14ac:dyDescent="0.35">
      <c r="B264" s="10" t="s">
        <v>142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2830.047</v>
      </c>
      <c r="W264" s="16">
        <v>2863.0889999999999</v>
      </c>
      <c r="X264" s="16">
        <v>2824.7869999999998</v>
      </c>
      <c r="Y264" s="16">
        <v>2666.2420000000002</v>
      </c>
      <c r="Z264" s="3">
        <f>+Y264</f>
        <v>2666.2420000000002</v>
      </c>
      <c r="AA264" s="3">
        <f t="shared" ref="AA264:AJ264" si="545">+Z264</f>
        <v>2666.2420000000002</v>
      </c>
      <c r="AB264" s="3">
        <f t="shared" si="545"/>
        <v>2666.2420000000002</v>
      </c>
      <c r="AC264" s="3">
        <f t="shared" si="545"/>
        <v>2666.2420000000002</v>
      </c>
      <c r="AD264" s="3">
        <f t="shared" si="545"/>
        <v>2666.2420000000002</v>
      </c>
      <c r="AE264" s="3">
        <f t="shared" si="545"/>
        <v>2666.2420000000002</v>
      </c>
      <c r="AF264" s="3">
        <f t="shared" si="545"/>
        <v>2666.2420000000002</v>
      </c>
      <c r="AG264" s="3">
        <f t="shared" si="545"/>
        <v>2666.2420000000002</v>
      </c>
      <c r="AH264" s="3">
        <f t="shared" si="545"/>
        <v>2666.2420000000002</v>
      </c>
      <c r="AI264" s="3">
        <f t="shared" si="545"/>
        <v>2666.2420000000002</v>
      </c>
      <c r="AJ264" s="3">
        <f t="shared" si="545"/>
        <v>2666.2420000000002</v>
      </c>
    </row>
    <row r="265" spans="2:42" hidden="1" outlineLevel="1" x14ac:dyDescent="0.35">
      <c r="B265" s="10" t="s">
        <v>221</v>
      </c>
      <c r="C265" s="16">
        <v>34.194000000000003</v>
      </c>
      <c r="D265" s="16">
        <v>4.3460000000000001</v>
      </c>
      <c r="E265" s="16">
        <v>3.2269999999999999</v>
      </c>
      <c r="F265" s="16">
        <v>3.0950000000000002</v>
      </c>
      <c r="G265" s="16">
        <v>3.3319999999999999</v>
      </c>
      <c r="H265" s="16">
        <v>3.181</v>
      </c>
      <c r="I265" s="16">
        <f>1.813+13.174</f>
        <v>14.987</v>
      </c>
      <c r="J265" s="16">
        <f>19.446+22.562</f>
        <v>42.008000000000003</v>
      </c>
      <c r="K265" s="16">
        <f>19.274+5.656</f>
        <v>24.93</v>
      </c>
      <c r="L265" s="16">
        <f>22.631+7.616</f>
        <v>30.247</v>
      </c>
      <c r="M265" s="16">
        <f>25.918+8.848</f>
        <v>34.765999999999998</v>
      </c>
      <c r="N265" s="16">
        <f>27.325+9.89</f>
        <v>37.215000000000003</v>
      </c>
      <c r="O265" s="16">
        <f>35.15+59.341</f>
        <v>94.491</v>
      </c>
      <c r="P265" s="16">
        <f>40.686+79.557</f>
        <v>120.24299999999999</v>
      </c>
      <c r="Q265" s="16">
        <f>65.637+89.389</f>
        <v>155.02600000000001</v>
      </c>
      <c r="R265" s="16">
        <f>78.368+89.122</f>
        <v>167.49</v>
      </c>
      <c r="S265" s="16">
        <f>502.389+103.679</f>
        <v>606.06799999999998</v>
      </c>
      <c r="T265" s="16">
        <f>245.534+37.695</f>
        <v>283.22899999999998</v>
      </c>
      <c r="U265" s="16">
        <f>224.611+35.424</f>
        <v>260.03499999999997</v>
      </c>
      <c r="V265" s="16">
        <f>241.983+36.519</f>
        <v>278.50200000000001</v>
      </c>
      <c r="W265" s="16">
        <f>257.491+32.193</f>
        <v>289.68399999999997</v>
      </c>
      <c r="X265" s="16">
        <f>238.881+49.514</f>
        <v>288.39499999999998</v>
      </c>
      <c r="Y265" s="16">
        <f>44.329+231.108</f>
        <v>275.43700000000001</v>
      </c>
      <c r="Z265" s="3">
        <f>+Y265</f>
        <v>275.43700000000001</v>
      </c>
      <c r="AA265" s="3">
        <f t="shared" ref="AA265:AJ265" si="546">+Z265</f>
        <v>275.43700000000001</v>
      </c>
      <c r="AB265" s="3">
        <f t="shared" si="546"/>
        <v>275.43700000000001</v>
      </c>
      <c r="AC265" s="3">
        <f t="shared" si="546"/>
        <v>275.43700000000001</v>
      </c>
      <c r="AD265" s="3">
        <f t="shared" si="546"/>
        <v>275.43700000000001</v>
      </c>
      <c r="AE265" s="3">
        <f t="shared" si="546"/>
        <v>275.43700000000001</v>
      </c>
      <c r="AF265" s="3">
        <f t="shared" si="546"/>
        <v>275.43700000000001</v>
      </c>
      <c r="AG265" s="3">
        <f t="shared" si="546"/>
        <v>275.43700000000001</v>
      </c>
      <c r="AH265" s="3">
        <f t="shared" si="546"/>
        <v>275.43700000000001</v>
      </c>
      <c r="AI265" s="3">
        <f t="shared" si="546"/>
        <v>275.43700000000001</v>
      </c>
      <c r="AJ265" s="3">
        <f t="shared" si="546"/>
        <v>275.43700000000001</v>
      </c>
    </row>
    <row r="266" spans="2:42" hidden="1" outlineLevel="1" x14ac:dyDescent="0.35">
      <c r="B266" s="10" t="s">
        <v>1</v>
      </c>
      <c r="C266" s="16">
        <f>1.979+4.302</f>
        <v>6.2809999999999997</v>
      </c>
      <c r="D266" s="16">
        <v>2.0270000000000001</v>
      </c>
      <c r="E266" s="16">
        <v>1.52</v>
      </c>
      <c r="F266" s="16">
        <v>10.771000000000001</v>
      </c>
      <c r="G266" s="16">
        <v>10.898</v>
      </c>
      <c r="H266" s="16">
        <v>41.768000000000001</v>
      </c>
      <c r="I266" s="16">
        <v>45.792999999999999</v>
      </c>
      <c r="J266" s="16">
        <v>35.401000000000003</v>
      </c>
      <c r="K266" s="16">
        <v>47.33</v>
      </c>
      <c r="L266" s="16">
        <v>32.615000000000002</v>
      </c>
      <c r="M266" s="16">
        <v>32.054000000000002</v>
      </c>
      <c r="N266" s="16">
        <v>34.231000000000002</v>
      </c>
      <c r="O266" s="16">
        <v>79.853999999999999</v>
      </c>
      <c r="P266" s="16">
        <v>79.597999999999999</v>
      </c>
      <c r="Q266" s="16">
        <v>77</v>
      </c>
      <c r="R266" s="16">
        <v>73.56</v>
      </c>
      <c r="S266" s="16">
        <v>44.51</v>
      </c>
      <c r="T266" s="16">
        <v>47.286999999999999</v>
      </c>
      <c r="U266" s="16">
        <v>71.582999999999998</v>
      </c>
      <c r="V266" s="16">
        <v>115.97199999999999</v>
      </c>
      <c r="W266" s="16">
        <v>79.501000000000005</v>
      </c>
      <c r="X266" s="16">
        <v>136.67699999999999</v>
      </c>
      <c r="Y266" s="16">
        <v>315.58699999999999</v>
      </c>
      <c r="Z266" s="3">
        <f>+Y266</f>
        <v>315.58699999999999</v>
      </c>
      <c r="AA266" s="3">
        <f t="shared" ref="AA266:AJ266" si="547">+Z266</f>
        <v>315.58699999999999</v>
      </c>
      <c r="AB266" s="3">
        <f t="shared" si="547"/>
        <v>315.58699999999999</v>
      </c>
      <c r="AC266" s="3">
        <f t="shared" si="547"/>
        <v>315.58699999999999</v>
      </c>
      <c r="AD266" s="3">
        <f t="shared" si="547"/>
        <v>315.58699999999999</v>
      </c>
      <c r="AE266" s="3">
        <f t="shared" si="547"/>
        <v>315.58699999999999</v>
      </c>
      <c r="AF266" s="3">
        <f t="shared" si="547"/>
        <v>315.58699999999999</v>
      </c>
      <c r="AG266" s="3">
        <f t="shared" si="547"/>
        <v>315.58699999999999</v>
      </c>
      <c r="AH266" s="3">
        <f t="shared" si="547"/>
        <v>315.58699999999999</v>
      </c>
      <c r="AI266" s="3">
        <f t="shared" si="547"/>
        <v>315.58699999999999</v>
      </c>
      <c r="AJ266" s="3">
        <f t="shared" si="547"/>
        <v>315.58699999999999</v>
      </c>
    </row>
    <row r="267" spans="2:42" hidden="1" outlineLevel="1" x14ac:dyDescent="0.35">
      <c r="B267" s="24" t="s">
        <v>44</v>
      </c>
      <c r="C267" s="25">
        <f t="shared" ref="C267:L267" si="548">SUM(C260:C266)</f>
        <v>1596.6319999999998</v>
      </c>
      <c r="D267" s="25">
        <f t="shared" si="548"/>
        <v>1662.683</v>
      </c>
      <c r="E267" s="25">
        <f t="shared" si="548"/>
        <v>1775.693</v>
      </c>
      <c r="F267" s="25">
        <f t="shared" si="548"/>
        <v>1945.53</v>
      </c>
      <c r="G267" s="25">
        <f t="shared" si="548"/>
        <v>2511.9590000000003</v>
      </c>
      <c r="H267" s="25">
        <f t="shared" si="548"/>
        <v>6279.7619999999997</v>
      </c>
      <c r="I267" s="25">
        <f t="shared" si="548"/>
        <v>6491.8159999999998</v>
      </c>
      <c r="J267" s="25">
        <f t="shared" si="548"/>
        <v>6943.96</v>
      </c>
      <c r="K267" s="25">
        <f t="shared" si="548"/>
        <v>7286.0829999999996</v>
      </c>
      <c r="L267" s="25">
        <f t="shared" si="548"/>
        <v>7558.2359999999999</v>
      </c>
      <c r="M267" s="25">
        <f>SUM(M260:M266)</f>
        <v>8114.424</v>
      </c>
      <c r="N267" s="25">
        <f t="shared" ref="N267:AJ267" si="549">SUM(N260:N266)</f>
        <v>8903.8079999999991</v>
      </c>
      <c r="O267" s="25">
        <f t="shared" si="549"/>
        <v>16014.633</v>
      </c>
      <c r="P267" s="25">
        <f t="shared" si="549"/>
        <v>17098.877</v>
      </c>
      <c r="Q267" s="25">
        <f t="shared" si="549"/>
        <v>17617.342000000001</v>
      </c>
      <c r="R267" s="25">
        <f t="shared" si="549"/>
        <v>18514.691000000003</v>
      </c>
      <c r="S267" s="25">
        <f t="shared" si="549"/>
        <v>18741.256999999998</v>
      </c>
      <c r="T267" s="25">
        <f t="shared" si="549"/>
        <v>18974.536</v>
      </c>
      <c r="U267" s="25">
        <f t="shared" si="549"/>
        <v>19110.252</v>
      </c>
      <c r="V267" s="25">
        <f t="shared" si="549"/>
        <v>17311.394</v>
      </c>
      <c r="W267" s="25">
        <f t="shared" si="549"/>
        <v>16988.516</v>
      </c>
      <c r="X267" s="25">
        <f t="shared" si="549"/>
        <v>17121.487999999998</v>
      </c>
      <c r="Y267" s="25">
        <f t="shared" si="549"/>
        <v>16928.252</v>
      </c>
      <c r="Z267" s="25">
        <f t="shared" ca="1" si="549"/>
        <v>16788.879452206933</v>
      </c>
      <c r="AA267" s="25">
        <f t="shared" ca="1" si="549"/>
        <v>16856.496917788161</v>
      </c>
      <c r="AB267" s="25">
        <f t="shared" ca="1" si="549"/>
        <v>16984.48083682152</v>
      </c>
      <c r="AC267" s="25">
        <f t="shared" ca="1" si="549"/>
        <v>17141.23299884432</v>
      </c>
      <c r="AD267" s="25">
        <f t="shared" ca="1" si="549"/>
        <v>17259.938281524988</v>
      </c>
      <c r="AE267" s="25">
        <f t="shared" ca="1" si="549"/>
        <v>17313.31086112907</v>
      </c>
      <c r="AF267" s="25">
        <f t="shared" ca="1" si="549"/>
        <v>17309.067473462976</v>
      </c>
      <c r="AG267" s="25">
        <f t="shared" ca="1" si="549"/>
        <v>17251.569861094289</v>
      </c>
      <c r="AH267" s="25">
        <f t="shared" ca="1" si="549"/>
        <v>17120.611041669141</v>
      </c>
      <c r="AI267" s="25">
        <f t="shared" ca="1" si="549"/>
        <v>17164.543537931619</v>
      </c>
      <c r="AJ267" s="25">
        <f t="shared" ca="1" si="549"/>
        <v>17282.071382747239</v>
      </c>
    </row>
    <row r="268" spans="2:42" hidden="1" outlineLevel="1" x14ac:dyDescent="0.35"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2:42" hidden="1" outlineLevel="1" x14ac:dyDescent="0.35">
      <c r="B269" s="10" t="s">
        <v>45</v>
      </c>
      <c r="C269" s="16">
        <v>74.882000000000005</v>
      </c>
      <c r="D269" s="16">
        <v>74.63</v>
      </c>
      <c r="E269" s="16">
        <v>77.89</v>
      </c>
      <c r="F269" s="16">
        <v>71.867999999999995</v>
      </c>
      <c r="G269" s="16">
        <v>96.230999999999995</v>
      </c>
      <c r="H269" s="16">
        <v>212.04900000000001</v>
      </c>
      <c r="I269" s="16">
        <v>251.68600000000001</v>
      </c>
      <c r="J269" s="16">
        <v>225.46100000000001</v>
      </c>
      <c r="K269" s="16">
        <v>282.88299999999998</v>
      </c>
      <c r="L269" s="16">
        <v>176.65700000000001</v>
      </c>
      <c r="M269" s="16">
        <v>181.03299999999999</v>
      </c>
      <c r="N269" s="16">
        <v>289.65300000000002</v>
      </c>
      <c r="O269" s="16">
        <v>414.14299999999997</v>
      </c>
      <c r="P269" s="16">
        <v>435.46499999999997</v>
      </c>
      <c r="Q269" s="16">
        <v>445.45299999999997</v>
      </c>
      <c r="R269" s="16">
        <v>513.95000000000005</v>
      </c>
      <c r="S269" s="16">
        <v>522.41499999999996</v>
      </c>
      <c r="T269" s="16">
        <v>509.11599999999999</v>
      </c>
      <c r="U269" s="16">
        <v>463.27</v>
      </c>
      <c r="V269" s="16">
        <v>403.84</v>
      </c>
      <c r="W269" s="16">
        <v>434.25299999999999</v>
      </c>
      <c r="X269" s="16">
        <v>402.04899999999998</v>
      </c>
      <c r="Y269" s="16">
        <v>479.78</v>
      </c>
      <c r="Z269" s="3">
        <f t="shared" ref="Z269:Z274" si="550">+Y269</f>
        <v>479.78</v>
      </c>
      <c r="AA269" s="3">
        <f t="shared" ref="AA269:AJ269" si="551">+Z269</f>
        <v>479.78</v>
      </c>
      <c r="AB269" s="3">
        <f t="shared" si="551"/>
        <v>479.78</v>
      </c>
      <c r="AC269" s="3">
        <f t="shared" si="551"/>
        <v>479.78</v>
      </c>
      <c r="AD269" s="3">
        <f t="shared" si="551"/>
        <v>479.78</v>
      </c>
      <c r="AE269" s="3">
        <f t="shared" si="551"/>
        <v>479.78</v>
      </c>
      <c r="AF269" s="3">
        <f t="shared" si="551"/>
        <v>479.78</v>
      </c>
      <c r="AG269" s="3">
        <f t="shared" si="551"/>
        <v>479.78</v>
      </c>
      <c r="AH269" s="3">
        <f t="shared" si="551"/>
        <v>479.78</v>
      </c>
      <c r="AI269" s="3">
        <f t="shared" si="551"/>
        <v>479.78</v>
      </c>
      <c r="AJ269" s="3">
        <f t="shared" si="551"/>
        <v>479.78</v>
      </c>
      <c r="AM269" s="7"/>
      <c r="AN269" s="7"/>
      <c r="AO269" s="7"/>
      <c r="AP269" s="7"/>
    </row>
    <row r="270" spans="2:42" hidden="1" outlineLevel="1" x14ac:dyDescent="0.35">
      <c r="B270" s="10" t="s">
        <v>46</v>
      </c>
      <c r="C270" s="16">
        <v>70.406000000000006</v>
      </c>
      <c r="D270" s="16">
        <v>88.825999999999993</v>
      </c>
      <c r="E270" s="16">
        <v>95.435000000000002</v>
      </c>
      <c r="F270" s="16">
        <v>100.90900000000001</v>
      </c>
      <c r="G270" s="16">
        <v>133.91900000000001</v>
      </c>
      <c r="H270" s="16">
        <v>231.994</v>
      </c>
      <c r="I270" s="16">
        <v>341.76600000000002</v>
      </c>
      <c r="J270" s="16">
        <v>334.96100000000001</v>
      </c>
      <c r="K270" s="16">
        <v>312.21600000000001</v>
      </c>
      <c r="L270" s="16">
        <v>286.12099999999998</v>
      </c>
      <c r="M270" s="16">
        <v>325.47699999999998</v>
      </c>
      <c r="N270" s="16">
        <v>421.73500000000001</v>
      </c>
      <c r="O270" s="16">
        <v>566.91099999999994</v>
      </c>
      <c r="P270" s="16">
        <v>603.01599999999996</v>
      </c>
      <c r="Q270" s="16">
        <v>698.47500000000002</v>
      </c>
      <c r="R270" s="16">
        <v>741.92600000000004</v>
      </c>
      <c r="S270" s="16">
        <v>815.76099999999997</v>
      </c>
      <c r="T270" s="16">
        <v>616.11599999999999</v>
      </c>
      <c r="U270" s="16">
        <v>658.91300000000001</v>
      </c>
      <c r="V270" s="16">
        <v>695.05200000000002</v>
      </c>
      <c r="W270" s="16">
        <v>685.55499999999995</v>
      </c>
      <c r="X270" s="16">
        <v>659.96</v>
      </c>
      <c r="Y270" s="16">
        <v>692.654</v>
      </c>
      <c r="Z270" s="3">
        <f t="shared" si="550"/>
        <v>692.654</v>
      </c>
      <c r="AA270" s="3">
        <f t="shared" ref="AA270:AJ270" si="552">+Z270</f>
        <v>692.654</v>
      </c>
      <c r="AB270" s="3">
        <f t="shared" si="552"/>
        <v>692.654</v>
      </c>
      <c r="AC270" s="3">
        <f t="shared" si="552"/>
        <v>692.654</v>
      </c>
      <c r="AD270" s="3">
        <f t="shared" si="552"/>
        <v>692.654</v>
      </c>
      <c r="AE270" s="3">
        <f t="shared" si="552"/>
        <v>692.654</v>
      </c>
      <c r="AF270" s="3">
        <f t="shared" si="552"/>
        <v>692.654</v>
      </c>
      <c r="AG270" s="3">
        <f t="shared" si="552"/>
        <v>692.654</v>
      </c>
      <c r="AH270" s="3">
        <f t="shared" si="552"/>
        <v>692.654</v>
      </c>
      <c r="AI270" s="3">
        <f t="shared" si="552"/>
        <v>692.654</v>
      </c>
      <c r="AJ270" s="3">
        <f t="shared" si="552"/>
        <v>692.654</v>
      </c>
      <c r="AM270" s="7"/>
      <c r="AN270" s="7"/>
      <c r="AO270" s="7"/>
      <c r="AP270" s="7"/>
    </row>
    <row r="271" spans="2:42" hidden="1" outlineLevel="1" x14ac:dyDescent="0.35">
      <c r="B271" s="10" t="s">
        <v>243</v>
      </c>
      <c r="C271" s="99">
        <v>102.563</v>
      </c>
      <c r="D271" s="99">
        <v>111.164</v>
      </c>
      <c r="E271" s="99">
        <v>101.389</v>
      </c>
      <c r="F271" s="99">
        <v>112.654</v>
      </c>
      <c r="G271" s="99">
        <v>157.214</v>
      </c>
      <c r="H271" s="99">
        <v>381.964</v>
      </c>
      <c r="I271" s="99">
        <v>473.21899999999999</v>
      </c>
      <c r="J271" s="99">
        <v>486.15100000000001</v>
      </c>
      <c r="K271" s="99">
        <v>495.23899999999998</v>
      </c>
      <c r="L271" s="99">
        <v>461.09199999999998</v>
      </c>
      <c r="M271" s="99">
        <v>342.94299999999998</v>
      </c>
      <c r="N271" s="99">
        <v>328.60700000000003</v>
      </c>
      <c r="O271" s="99">
        <f>563.365+238.964</f>
        <v>802.32899999999995</v>
      </c>
      <c r="P271" s="99">
        <f>464.422+287.452+397</f>
        <v>1148.874</v>
      </c>
      <c r="Q271" s="99">
        <f>510.223+314.346</f>
        <v>824.56899999999996</v>
      </c>
      <c r="R271" s="99">
        <f>682.123+332.102</f>
        <v>1014.225</v>
      </c>
      <c r="S271" s="99">
        <f>856.847+336.381</f>
        <v>1193.2280000000001</v>
      </c>
      <c r="T271" s="99">
        <v>579.005</v>
      </c>
      <c r="U271" s="16">
        <v>595.85</v>
      </c>
      <c r="V271" s="16">
        <v>756.17399999999998</v>
      </c>
      <c r="W271" s="16">
        <v>810.529</v>
      </c>
      <c r="X271" s="16">
        <v>709.34500000000003</v>
      </c>
      <c r="Y271" s="16">
        <v>802.46900000000005</v>
      </c>
      <c r="Z271" s="3">
        <f t="shared" si="550"/>
        <v>802.46900000000005</v>
      </c>
      <c r="AA271" s="3">
        <f t="shared" ref="AA271:AJ271" si="553">+Z271</f>
        <v>802.46900000000005</v>
      </c>
      <c r="AB271" s="3">
        <f t="shared" si="553"/>
        <v>802.46900000000005</v>
      </c>
      <c r="AC271" s="3">
        <f t="shared" si="553"/>
        <v>802.46900000000005</v>
      </c>
      <c r="AD271" s="3">
        <f t="shared" si="553"/>
        <v>802.46900000000005</v>
      </c>
      <c r="AE271" s="3">
        <f t="shared" si="553"/>
        <v>802.46900000000005</v>
      </c>
      <c r="AF271" s="3">
        <f t="shared" si="553"/>
        <v>802.46900000000005</v>
      </c>
      <c r="AG271" s="3">
        <f t="shared" si="553"/>
        <v>802.46900000000005</v>
      </c>
      <c r="AH271" s="3">
        <f t="shared" si="553"/>
        <v>802.46900000000005</v>
      </c>
      <c r="AI271" s="3">
        <f t="shared" si="553"/>
        <v>802.46900000000005</v>
      </c>
      <c r="AJ271" s="3">
        <f t="shared" si="553"/>
        <v>802.46900000000005</v>
      </c>
      <c r="AM271" s="7"/>
      <c r="AN271" s="7"/>
      <c r="AO271" s="7"/>
      <c r="AP271" s="7"/>
    </row>
    <row r="272" spans="2:42" hidden="1" outlineLevel="1" x14ac:dyDescent="0.35">
      <c r="B272" s="10" t="s">
        <v>222</v>
      </c>
      <c r="C272" s="99">
        <v>0</v>
      </c>
      <c r="D272" s="99">
        <v>0</v>
      </c>
      <c r="E272" s="99">
        <v>0</v>
      </c>
      <c r="F272" s="99">
        <v>0</v>
      </c>
      <c r="G272" s="99">
        <v>0</v>
      </c>
      <c r="H272" s="99">
        <v>0</v>
      </c>
      <c r="I272" s="99">
        <v>0</v>
      </c>
      <c r="J272" s="99">
        <v>0</v>
      </c>
      <c r="K272" s="99">
        <v>0</v>
      </c>
      <c r="L272" s="99">
        <v>0</v>
      </c>
      <c r="M272" s="99">
        <v>0</v>
      </c>
      <c r="N272" s="99">
        <v>0</v>
      </c>
      <c r="O272" s="99">
        <v>0</v>
      </c>
      <c r="P272" s="99">
        <v>0</v>
      </c>
      <c r="Q272" s="99">
        <v>0</v>
      </c>
      <c r="R272" s="99">
        <v>0</v>
      </c>
      <c r="S272" s="99">
        <v>0</v>
      </c>
      <c r="T272" s="99">
        <v>0</v>
      </c>
      <c r="U272" s="16">
        <v>0</v>
      </c>
      <c r="V272" s="16">
        <v>343.91199999999998</v>
      </c>
      <c r="W272" s="16">
        <v>369.49700000000001</v>
      </c>
      <c r="X272" s="16">
        <v>394.35700000000003</v>
      </c>
      <c r="Y272" s="16">
        <v>395.40100000000001</v>
      </c>
      <c r="Z272" s="3">
        <f t="shared" si="550"/>
        <v>395.40100000000001</v>
      </c>
      <c r="AA272" s="3">
        <f t="shared" ref="AA272:AJ272" si="554">+Z272</f>
        <v>395.40100000000001</v>
      </c>
      <c r="AB272" s="3">
        <f t="shared" si="554"/>
        <v>395.40100000000001</v>
      </c>
      <c r="AC272" s="3">
        <f t="shared" si="554"/>
        <v>395.40100000000001</v>
      </c>
      <c r="AD272" s="3">
        <f t="shared" si="554"/>
        <v>395.40100000000001</v>
      </c>
      <c r="AE272" s="3">
        <f t="shared" si="554"/>
        <v>395.40100000000001</v>
      </c>
      <c r="AF272" s="3">
        <f t="shared" si="554"/>
        <v>395.40100000000001</v>
      </c>
      <c r="AG272" s="3">
        <f t="shared" si="554"/>
        <v>395.40100000000001</v>
      </c>
      <c r="AH272" s="3">
        <f t="shared" si="554"/>
        <v>395.40100000000001</v>
      </c>
      <c r="AI272" s="3">
        <f t="shared" si="554"/>
        <v>395.40100000000001</v>
      </c>
      <c r="AJ272" s="3">
        <f t="shared" si="554"/>
        <v>395.40100000000001</v>
      </c>
      <c r="AM272" s="7"/>
      <c r="AN272" s="7"/>
      <c r="AO272" s="7"/>
      <c r="AP272" s="7"/>
    </row>
    <row r="273" spans="2:42" hidden="1" outlineLevel="1" x14ac:dyDescent="0.35">
      <c r="B273" s="10" t="s">
        <v>143</v>
      </c>
      <c r="C273" s="16">
        <v>1.6759999999999999</v>
      </c>
      <c r="D273" s="16">
        <v>9.0340000000000007</v>
      </c>
      <c r="E273" s="16">
        <v>7.9779999999999998</v>
      </c>
      <c r="F273" s="16">
        <v>50.557000000000002</v>
      </c>
      <c r="G273" s="16">
        <v>53.363999999999997</v>
      </c>
      <c r="H273" s="16">
        <v>71.766999999999996</v>
      </c>
      <c r="I273" s="16">
        <v>20.870999999999999</v>
      </c>
      <c r="J273" s="16">
        <v>23.431000000000001</v>
      </c>
      <c r="K273" s="16">
        <v>72.724999999999994</v>
      </c>
      <c r="L273" s="16">
        <v>100.00700000000001</v>
      </c>
      <c r="M273" s="16">
        <v>74.891999999999996</v>
      </c>
      <c r="N273" s="16">
        <v>87.344999999999999</v>
      </c>
      <c r="O273" s="16">
        <v>233.042</v>
      </c>
      <c r="P273" s="16">
        <v>274.697</v>
      </c>
      <c r="Q273" s="16">
        <v>120.154</v>
      </c>
      <c r="R273" s="16">
        <v>129.03700000000001</v>
      </c>
      <c r="S273" s="16">
        <v>165.041</v>
      </c>
      <c r="T273" s="16">
        <v>178.21299999999999</v>
      </c>
      <c r="U273" s="16">
        <v>1929.3689999999999</v>
      </c>
      <c r="V273" s="16">
        <v>130.708</v>
      </c>
      <c r="W273" s="16">
        <v>168.541</v>
      </c>
      <c r="X273" s="16">
        <v>179.03</v>
      </c>
      <c r="Y273" s="16">
        <v>231.404</v>
      </c>
      <c r="Z273" s="3">
        <f t="shared" si="550"/>
        <v>231.404</v>
      </c>
      <c r="AA273" s="3">
        <f t="shared" ref="AA273:AJ273" si="555">+Z273</f>
        <v>231.404</v>
      </c>
      <c r="AB273" s="3">
        <f t="shared" si="555"/>
        <v>231.404</v>
      </c>
      <c r="AC273" s="3">
        <f t="shared" si="555"/>
        <v>231.404</v>
      </c>
      <c r="AD273" s="3">
        <f t="shared" si="555"/>
        <v>231.404</v>
      </c>
      <c r="AE273" s="3">
        <f t="shared" si="555"/>
        <v>231.404</v>
      </c>
      <c r="AF273" s="3">
        <f t="shared" si="555"/>
        <v>231.404</v>
      </c>
      <c r="AG273" s="3">
        <f t="shared" si="555"/>
        <v>231.404</v>
      </c>
      <c r="AH273" s="3">
        <f t="shared" si="555"/>
        <v>231.404</v>
      </c>
      <c r="AI273" s="3">
        <f t="shared" si="555"/>
        <v>231.404</v>
      </c>
      <c r="AJ273" s="3">
        <f t="shared" si="555"/>
        <v>231.404</v>
      </c>
      <c r="AM273" s="7"/>
      <c r="AN273" s="7"/>
      <c r="AO273" s="7"/>
      <c r="AP273" s="7"/>
    </row>
    <row r="274" spans="2:42" hidden="1" outlineLevel="1" x14ac:dyDescent="0.35">
      <c r="B274" s="10" t="s">
        <v>223</v>
      </c>
      <c r="C274" s="16">
        <v>0</v>
      </c>
      <c r="D274" s="16">
        <v>15.026999999999999</v>
      </c>
      <c r="E274" s="16">
        <v>9.9090000000000007</v>
      </c>
      <c r="F274" s="16">
        <v>26.832000000000001</v>
      </c>
      <c r="G274" s="16">
        <v>1.0069999999999999</v>
      </c>
      <c r="H274" s="16">
        <v>91.959000000000003</v>
      </c>
      <c r="I274" s="16">
        <v>24.63</v>
      </c>
      <c r="J274" s="16">
        <v>16.492000000000001</v>
      </c>
      <c r="K274" s="16">
        <v>0</v>
      </c>
      <c r="L274" s="16">
        <v>23.064</v>
      </c>
      <c r="M274" s="16">
        <v>0</v>
      </c>
      <c r="N274" s="16">
        <v>37.411999999999999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42.411999999999999</v>
      </c>
      <c r="W274" s="16">
        <v>7.7679999999999998</v>
      </c>
      <c r="X274" s="16">
        <v>53.792000000000002</v>
      </c>
      <c r="Y274" s="16">
        <v>18.039000000000001</v>
      </c>
      <c r="Z274" s="3">
        <f t="shared" si="550"/>
        <v>18.039000000000001</v>
      </c>
      <c r="AA274" s="3">
        <f t="shared" ref="AA274:AJ274" si="556">+Z274</f>
        <v>18.039000000000001</v>
      </c>
      <c r="AB274" s="3">
        <f t="shared" si="556"/>
        <v>18.039000000000001</v>
      </c>
      <c r="AC274" s="3">
        <f t="shared" si="556"/>
        <v>18.039000000000001</v>
      </c>
      <c r="AD274" s="3">
        <f t="shared" si="556"/>
        <v>18.039000000000001</v>
      </c>
      <c r="AE274" s="3">
        <f t="shared" si="556"/>
        <v>18.039000000000001</v>
      </c>
      <c r="AF274" s="3">
        <f t="shared" si="556"/>
        <v>18.039000000000001</v>
      </c>
      <c r="AG274" s="3">
        <f t="shared" si="556"/>
        <v>18.039000000000001</v>
      </c>
      <c r="AH274" s="3">
        <f t="shared" si="556"/>
        <v>18.039000000000001</v>
      </c>
      <c r="AI274" s="3">
        <f t="shared" si="556"/>
        <v>18.039000000000001</v>
      </c>
      <c r="AJ274" s="3">
        <f t="shared" si="556"/>
        <v>18.039000000000001</v>
      </c>
      <c r="AM274" s="7"/>
      <c r="AN274" s="7"/>
      <c r="AO274" s="7"/>
      <c r="AP274" s="7"/>
    </row>
    <row r="275" spans="2:42" hidden="1" outlineLevel="1" x14ac:dyDescent="0.35">
      <c r="B275" s="10" t="s">
        <v>235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1185.07</v>
      </c>
      <c r="U275" s="16">
        <v>1243.759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  <c r="AI275" s="16">
        <v>0</v>
      </c>
      <c r="AJ275" s="16">
        <v>0</v>
      </c>
      <c r="AM275" s="7"/>
      <c r="AN275" s="7"/>
      <c r="AO275" s="7"/>
      <c r="AP275" s="7"/>
    </row>
    <row r="276" spans="2:42" hidden="1" outlineLevel="1" x14ac:dyDescent="0.35">
      <c r="B276" s="24" t="s">
        <v>47</v>
      </c>
      <c r="C276" s="25">
        <f t="shared" ref="C276:L276" si="557">SUM(C269:C275)</f>
        <v>249.52699999999999</v>
      </c>
      <c r="D276" s="25">
        <f t="shared" si="557"/>
        <v>298.68099999999998</v>
      </c>
      <c r="E276" s="25">
        <f t="shared" si="557"/>
        <v>292.601</v>
      </c>
      <c r="F276" s="25">
        <f t="shared" si="557"/>
        <v>362.82</v>
      </c>
      <c r="G276" s="25">
        <f t="shared" si="557"/>
        <v>441.73500000000001</v>
      </c>
      <c r="H276" s="25">
        <f t="shared" si="557"/>
        <v>989.73300000000017</v>
      </c>
      <c r="I276" s="25">
        <f t="shared" si="557"/>
        <v>1112.1720000000003</v>
      </c>
      <c r="J276" s="25">
        <f t="shared" si="557"/>
        <v>1086.4960000000001</v>
      </c>
      <c r="K276" s="25">
        <f t="shared" si="557"/>
        <v>1163.0629999999999</v>
      </c>
      <c r="L276" s="25">
        <f t="shared" si="557"/>
        <v>1046.941</v>
      </c>
      <c r="M276" s="25">
        <f t="shared" ref="M276" si="558">SUM(M269:M275)</f>
        <v>924.34500000000003</v>
      </c>
      <c r="N276" s="25">
        <f t="shared" ref="N276:T276" si="559">SUM(N269:N275)</f>
        <v>1164.7520000000002</v>
      </c>
      <c r="O276" s="25">
        <f t="shared" si="559"/>
        <v>2016.4249999999997</v>
      </c>
      <c r="P276" s="25">
        <f t="shared" si="559"/>
        <v>2462.0520000000001</v>
      </c>
      <c r="Q276" s="25">
        <f t="shared" si="559"/>
        <v>2088.6509999999998</v>
      </c>
      <c r="R276" s="25">
        <f t="shared" si="559"/>
        <v>2399.1379999999999</v>
      </c>
      <c r="S276" s="25">
        <f t="shared" si="559"/>
        <v>2696.4450000000002</v>
      </c>
      <c r="T276" s="25">
        <f t="shared" si="559"/>
        <v>3067.52</v>
      </c>
      <c r="U276" s="25">
        <f t="shared" ref="U276:V276" si="560">SUM(U269:U275)</f>
        <v>4891.1610000000001</v>
      </c>
      <c r="V276" s="25">
        <f t="shared" si="560"/>
        <v>2372.098</v>
      </c>
      <c r="W276" s="25">
        <f>SUM(W269:W275)</f>
        <v>2476.143</v>
      </c>
      <c r="X276" s="25">
        <f>SUM(X269:X275)</f>
        <v>2398.5330000000004</v>
      </c>
      <c r="Y276" s="25">
        <f>SUM(Y269:Y275)</f>
        <v>2619.7470000000003</v>
      </c>
      <c r="Z276" s="25">
        <f t="shared" ref="Z276:AI276" si="561">SUM(Z269:Z275)</f>
        <v>2619.7470000000003</v>
      </c>
      <c r="AA276" s="25">
        <f t="shared" si="561"/>
        <v>2619.7470000000003</v>
      </c>
      <c r="AB276" s="25">
        <f t="shared" si="561"/>
        <v>2619.7470000000003</v>
      </c>
      <c r="AC276" s="25">
        <f t="shared" si="561"/>
        <v>2619.7470000000003</v>
      </c>
      <c r="AD276" s="25">
        <f t="shared" si="561"/>
        <v>2619.7470000000003</v>
      </c>
      <c r="AE276" s="25">
        <f t="shared" si="561"/>
        <v>2619.7470000000003</v>
      </c>
      <c r="AF276" s="25">
        <f t="shared" si="561"/>
        <v>2619.7470000000003</v>
      </c>
      <c r="AG276" s="25">
        <f t="shared" si="561"/>
        <v>2619.7470000000003</v>
      </c>
      <c r="AH276" s="25">
        <f t="shared" si="561"/>
        <v>2619.7470000000003</v>
      </c>
      <c r="AI276" s="25">
        <f t="shared" si="561"/>
        <v>2619.7470000000003</v>
      </c>
      <c r="AJ276" s="25">
        <f t="shared" ref="AJ276" si="562">SUM(AJ269:AJ275)</f>
        <v>2619.7470000000003</v>
      </c>
      <c r="AM276" s="33"/>
      <c r="AN276" s="33"/>
      <c r="AO276" s="33"/>
      <c r="AP276" s="33"/>
    </row>
    <row r="277" spans="2:42" hidden="1" outlineLevel="1" x14ac:dyDescent="0.35">
      <c r="B277" s="10" t="s">
        <v>144</v>
      </c>
      <c r="C277" s="16">
        <v>974.00599999999997</v>
      </c>
      <c r="D277" s="16">
        <v>811.19</v>
      </c>
      <c r="E277" s="16">
        <v>1311.252</v>
      </c>
      <c r="F277" s="16">
        <v>1117.002</v>
      </c>
      <c r="G277" s="16">
        <v>1322.4680000000001</v>
      </c>
      <c r="H277" s="16">
        <v>4085.4349999999999</v>
      </c>
      <c r="I277" s="16">
        <v>3730.38</v>
      </c>
      <c r="J277" s="16">
        <v>3683.8870000000002</v>
      </c>
      <c r="K277" s="16">
        <v>3622.4209999999998</v>
      </c>
      <c r="L277" s="16">
        <v>3532.2170000000001</v>
      </c>
      <c r="M277" s="16">
        <v>4233.8500000000004</v>
      </c>
      <c r="N277" s="16">
        <v>4417.6239999999998</v>
      </c>
      <c r="O277" s="16">
        <v>8326.5339999999997</v>
      </c>
      <c r="P277" s="16">
        <v>8141.2309999999998</v>
      </c>
      <c r="Q277" s="16">
        <v>8298.6239999999998</v>
      </c>
      <c r="R277" s="16">
        <v>9001.3080000000009</v>
      </c>
      <c r="S277" s="16">
        <v>8947.3269999999993</v>
      </c>
      <c r="T277" s="16">
        <v>9158.018</v>
      </c>
      <c r="U277" s="16">
        <v>8172.8469999999998</v>
      </c>
      <c r="V277" s="16">
        <v>7977.5259999999998</v>
      </c>
      <c r="W277" s="16">
        <v>7917.2629999999999</v>
      </c>
      <c r="X277" s="16">
        <v>8729.15</v>
      </c>
      <c r="Y277" s="16">
        <v>8692.6170000000002</v>
      </c>
      <c r="Z277" s="3">
        <f ca="1">+Y277+Z238</f>
        <v>8016.568554843514</v>
      </c>
      <c r="AA277" s="3">
        <f t="shared" ref="AA277:AJ277" ca="1" si="563">+Z277+AA238</f>
        <v>7874.9657568124894</v>
      </c>
      <c r="AB277" s="3">
        <f t="shared" ca="1" si="563"/>
        <v>7835.2425218733451</v>
      </c>
      <c r="AC277" s="3">
        <f t="shared" ca="1" si="563"/>
        <v>7980.3330832279662</v>
      </c>
      <c r="AD277" s="3">
        <f t="shared" ca="1" si="563"/>
        <v>8039.0671927064832</v>
      </c>
      <c r="AE277" s="3">
        <f t="shared" ca="1" si="563"/>
        <v>7992.8977123829973</v>
      </c>
      <c r="AF277" s="3">
        <f t="shared" ca="1" si="563"/>
        <v>7857.3744005611597</v>
      </c>
      <c r="AG277" s="3">
        <f t="shared" ca="1" si="563"/>
        <v>7644.6873978116755</v>
      </c>
      <c r="AH277" s="3">
        <f t="shared" ca="1" si="563"/>
        <v>7371.2493564604665</v>
      </c>
      <c r="AI277" s="3">
        <f t="shared" ca="1" si="563"/>
        <v>7300.8871274699613</v>
      </c>
      <c r="AJ277" s="3">
        <f t="shared" ca="1" si="563"/>
        <v>7301.7617627771087</v>
      </c>
      <c r="AM277" s="7"/>
      <c r="AN277" s="7"/>
      <c r="AO277" s="7"/>
      <c r="AP277" s="7"/>
    </row>
    <row r="278" spans="2:42" hidden="1" outlineLevel="1" x14ac:dyDescent="0.35">
      <c r="B278" s="10" t="s">
        <v>65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2723.8</v>
      </c>
      <c r="W278" s="16">
        <v>2738.67</v>
      </c>
      <c r="X278" s="16">
        <v>2672.7130000000002</v>
      </c>
      <c r="Y278" s="16">
        <v>2503.0680000000002</v>
      </c>
      <c r="Z278" s="3">
        <f>+Y278</f>
        <v>2503.0680000000002</v>
      </c>
      <c r="AA278" s="3">
        <f t="shared" ref="AA278:AJ278" si="564">+Z278</f>
        <v>2503.0680000000002</v>
      </c>
      <c r="AB278" s="3">
        <f t="shared" si="564"/>
        <v>2503.0680000000002</v>
      </c>
      <c r="AC278" s="3">
        <f t="shared" si="564"/>
        <v>2503.0680000000002</v>
      </c>
      <c r="AD278" s="3">
        <f t="shared" si="564"/>
        <v>2503.0680000000002</v>
      </c>
      <c r="AE278" s="3">
        <f t="shared" si="564"/>
        <v>2503.0680000000002</v>
      </c>
      <c r="AF278" s="3">
        <f t="shared" si="564"/>
        <v>2503.0680000000002</v>
      </c>
      <c r="AG278" s="3">
        <f t="shared" si="564"/>
        <v>2503.0680000000002</v>
      </c>
      <c r="AH278" s="3">
        <f t="shared" si="564"/>
        <v>2503.0680000000002</v>
      </c>
      <c r="AI278" s="3">
        <f t="shared" si="564"/>
        <v>2503.0680000000002</v>
      </c>
      <c r="AJ278" s="3">
        <f t="shared" si="564"/>
        <v>2503.0680000000002</v>
      </c>
      <c r="AM278" s="7"/>
      <c r="AN278" s="7"/>
      <c r="AO278" s="7"/>
      <c r="AP278" s="7"/>
    </row>
    <row r="279" spans="2:42" hidden="1" outlineLevel="1" x14ac:dyDescent="0.35">
      <c r="B279" s="10" t="s">
        <v>145</v>
      </c>
      <c r="C279" s="16">
        <v>4.8550000000000004</v>
      </c>
      <c r="D279" s="16">
        <v>23.440999999999999</v>
      </c>
      <c r="E279" s="16">
        <v>65.930000000000007</v>
      </c>
      <c r="F279" s="16">
        <v>106.24</v>
      </c>
      <c r="G279" s="16">
        <v>22.57</v>
      </c>
      <c r="H279" s="16">
        <v>75.498999999999995</v>
      </c>
      <c r="I279" s="16">
        <v>125.642</v>
      </c>
      <c r="J279" s="16">
        <v>166.05500000000001</v>
      </c>
      <c r="K279" s="16">
        <v>244.88399999999999</v>
      </c>
      <c r="L279" s="16">
        <v>334.85500000000002</v>
      </c>
      <c r="M279" s="16">
        <v>421.43599999999998</v>
      </c>
      <c r="N279" s="16">
        <v>423.09800000000001</v>
      </c>
      <c r="O279" s="16">
        <v>715.65700000000004</v>
      </c>
      <c r="P279" s="16">
        <v>812.41899999999998</v>
      </c>
      <c r="Q279" s="16">
        <v>650.07500000000005</v>
      </c>
      <c r="R279" s="16">
        <v>726.96199999999999</v>
      </c>
      <c r="S279" s="16">
        <v>809.12800000000004</v>
      </c>
      <c r="T279" s="16">
        <v>486.24700000000001</v>
      </c>
      <c r="U279" s="16">
        <v>562.53599999999994</v>
      </c>
      <c r="V279" s="16">
        <v>577.54300000000001</v>
      </c>
      <c r="W279" s="16">
        <v>809.6</v>
      </c>
      <c r="X279" s="16">
        <v>830.95399999999995</v>
      </c>
      <c r="Y279" s="16">
        <v>782.78700000000003</v>
      </c>
      <c r="Z279" s="3">
        <f ca="1">+Y279+Z226</f>
        <v>782.78700000000003</v>
      </c>
      <c r="AA279" s="3">
        <f t="shared" ref="AA279:AJ279" ca="1" si="565">+Z279+AA226</f>
        <v>782.78700000000003</v>
      </c>
      <c r="AB279" s="3">
        <f t="shared" ca="1" si="565"/>
        <v>782.78700000000003</v>
      </c>
      <c r="AC279" s="3">
        <f t="shared" ca="1" si="565"/>
        <v>782.78700000000003</v>
      </c>
      <c r="AD279" s="3">
        <f t="shared" ca="1" si="565"/>
        <v>782.78700000000003</v>
      </c>
      <c r="AE279" s="3">
        <f t="shared" ca="1" si="565"/>
        <v>782.78700000000003</v>
      </c>
      <c r="AF279" s="3">
        <f t="shared" ca="1" si="565"/>
        <v>782.78700000000003</v>
      </c>
      <c r="AG279" s="3">
        <f t="shared" ca="1" si="565"/>
        <v>782.78700000000003</v>
      </c>
      <c r="AH279" s="3">
        <f t="shared" ca="1" si="565"/>
        <v>782.78700000000003</v>
      </c>
      <c r="AI279" s="3">
        <f t="shared" ca="1" si="565"/>
        <v>782.78700000000003</v>
      </c>
      <c r="AJ279" s="3">
        <f t="shared" ca="1" si="565"/>
        <v>782.78700000000003</v>
      </c>
      <c r="AM279" s="7"/>
      <c r="AN279" s="7"/>
      <c r="AO279" s="7"/>
      <c r="AP279" s="7"/>
    </row>
    <row r="280" spans="2:42" hidden="1" outlineLevel="1" x14ac:dyDescent="0.35">
      <c r="B280" s="10" t="s">
        <v>1</v>
      </c>
      <c r="C280" s="16">
        <v>0</v>
      </c>
      <c r="D280" s="16">
        <v>5.0119999999999996</v>
      </c>
      <c r="E280" s="16">
        <v>9.4169999999999998</v>
      </c>
      <c r="F280" s="16">
        <v>19.309999999999999</v>
      </c>
      <c r="G280" s="16">
        <v>148.85900000000001</v>
      </c>
      <c r="H280" s="16">
        <f>26.416+163.431</f>
        <v>189.84700000000001</v>
      </c>
      <c r="I280" s="16">
        <f>50.076+105.263</f>
        <v>155.339</v>
      </c>
      <c r="J280" s="16">
        <f>83.448+41.307</f>
        <v>124.755</v>
      </c>
      <c r="K280" s="16">
        <f>101.442+35.977</f>
        <v>137.41899999999998</v>
      </c>
      <c r="L280" s="16">
        <f>87.692+30.647</f>
        <v>118.339</v>
      </c>
      <c r="M280" s="16">
        <f>89.29+25.317</f>
        <v>114.607</v>
      </c>
      <c r="N280" s="16">
        <f>132.006+19.987</f>
        <v>151.99299999999999</v>
      </c>
      <c r="O280" s="16">
        <f>443.743+14.657</f>
        <v>458.4</v>
      </c>
      <c r="P280" s="16">
        <v>380.33699999999999</v>
      </c>
      <c r="Q280" s="16">
        <v>389.80599999999998</v>
      </c>
      <c r="R280" s="16">
        <v>439.22899999999998</v>
      </c>
      <c r="S280" s="16">
        <v>465.358</v>
      </c>
      <c r="T280" s="16">
        <v>365.32499999999999</v>
      </c>
      <c r="U280" s="16">
        <v>450.66899999999998</v>
      </c>
      <c r="V280" s="16">
        <v>160.809</v>
      </c>
      <c r="W280" s="16">
        <v>150.06</v>
      </c>
      <c r="X280" s="16">
        <v>119.158</v>
      </c>
      <c r="Y280" s="16">
        <v>105.233</v>
      </c>
      <c r="Z280" s="3">
        <f>+Y280</f>
        <v>105.233</v>
      </c>
      <c r="AA280" s="3">
        <f t="shared" ref="AA280:AJ280" si="566">+Z280</f>
        <v>105.233</v>
      </c>
      <c r="AB280" s="3">
        <f t="shared" si="566"/>
        <v>105.233</v>
      </c>
      <c r="AC280" s="3">
        <f t="shared" si="566"/>
        <v>105.233</v>
      </c>
      <c r="AD280" s="3">
        <f t="shared" si="566"/>
        <v>105.233</v>
      </c>
      <c r="AE280" s="3">
        <f t="shared" si="566"/>
        <v>105.233</v>
      </c>
      <c r="AF280" s="3">
        <f t="shared" si="566"/>
        <v>105.233</v>
      </c>
      <c r="AG280" s="3">
        <f t="shared" si="566"/>
        <v>105.233</v>
      </c>
      <c r="AH280" s="3">
        <f t="shared" si="566"/>
        <v>105.233</v>
      </c>
      <c r="AI280" s="3">
        <f t="shared" si="566"/>
        <v>105.233</v>
      </c>
      <c r="AJ280" s="3">
        <f t="shared" si="566"/>
        <v>105.233</v>
      </c>
      <c r="AM280" s="33"/>
      <c r="AN280" s="33"/>
      <c r="AO280" s="33"/>
      <c r="AP280" s="33"/>
    </row>
    <row r="281" spans="2:42" hidden="1" outlineLevel="1" x14ac:dyDescent="0.35">
      <c r="B281" s="24" t="s">
        <v>48</v>
      </c>
      <c r="C281" s="25">
        <f t="shared" ref="C281:L281" si="567">SUM(C276:C280)</f>
        <v>1228.3879999999999</v>
      </c>
      <c r="D281" s="25">
        <f t="shared" si="567"/>
        <v>1138.3240000000001</v>
      </c>
      <c r="E281" s="25">
        <f t="shared" si="567"/>
        <v>1679.2</v>
      </c>
      <c r="F281" s="25">
        <f t="shared" si="567"/>
        <v>1605.3719999999998</v>
      </c>
      <c r="G281" s="25">
        <f t="shared" si="567"/>
        <v>1935.6319999999998</v>
      </c>
      <c r="H281" s="25">
        <f t="shared" si="567"/>
        <v>5340.5139999999992</v>
      </c>
      <c r="I281" s="25">
        <f t="shared" si="567"/>
        <v>5123.5330000000004</v>
      </c>
      <c r="J281" s="25">
        <f t="shared" si="567"/>
        <v>5061.1930000000002</v>
      </c>
      <c r="K281" s="25">
        <f t="shared" si="567"/>
        <v>5167.7869999999994</v>
      </c>
      <c r="L281" s="25">
        <f t="shared" si="567"/>
        <v>5032.3520000000008</v>
      </c>
      <c r="M281" s="25">
        <f t="shared" ref="M281:AJ281" si="568">SUM(M276:M280)</f>
        <v>5694.2380000000003</v>
      </c>
      <c r="N281" s="25">
        <f t="shared" si="568"/>
        <v>6157.4670000000006</v>
      </c>
      <c r="O281" s="25">
        <f t="shared" si="568"/>
        <v>11517.015999999998</v>
      </c>
      <c r="P281" s="25">
        <f t="shared" si="568"/>
        <v>11796.038999999999</v>
      </c>
      <c r="Q281" s="25">
        <f t="shared" si="568"/>
        <v>11427.156000000001</v>
      </c>
      <c r="R281" s="25">
        <f t="shared" si="568"/>
        <v>12566.636999999999</v>
      </c>
      <c r="S281" s="25">
        <f t="shared" si="568"/>
        <v>12918.258</v>
      </c>
      <c r="T281" s="25">
        <f t="shared" si="568"/>
        <v>13077.11</v>
      </c>
      <c r="U281" s="25">
        <f t="shared" si="568"/>
        <v>14077.213</v>
      </c>
      <c r="V281" s="25">
        <f t="shared" si="568"/>
        <v>13811.775999999998</v>
      </c>
      <c r="W281" s="25">
        <f t="shared" si="568"/>
        <v>14091.735999999999</v>
      </c>
      <c r="X281" s="25">
        <f t="shared" si="568"/>
        <v>14750.508</v>
      </c>
      <c r="Y281" s="25">
        <f t="shared" si="568"/>
        <v>14703.452000000001</v>
      </c>
      <c r="Z281" s="25">
        <f t="shared" ca="1" si="568"/>
        <v>14027.403554843513</v>
      </c>
      <c r="AA281" s="25">
        <f t="shared" ca="1" si="568"/>
        <v>13885.800756812489</v>
      </c>
      <c r="AB281" s="25">
        <f t="shared" ca="1" si="568"/>
        <v>13846.077521873347</v>
      </c>
      <c r="AC281" s="25">
        <f t="shared" ca="1" si="568"/>
        <v>13991.168083227967</v>
      </c>
      <c r="AD281" s="25">
        <f t="shared" ca="1" si="568"/>
        <v>14049.902192706482</v>
      </c>
      <c r="AE281" s="25">
        <f t="shared" ca="1" si="568"/>
        <v>14003.732712382996</v>
      </c>
      <c r="AF281" s="25">
        <f t="shared" ca="1" si="568"/>
        <v>13868.209400561162</v>
      </c>
      <c r="AG281" s="25">
        <f t="shared" ca="1" si="568"/>
        <v>13655.522397811677</v>
      </c>
      <c r="AH281" s="25">
        <f t="shared" ca="1" si="568"/>
        <v>13382.084356460466</v>
      </c>
      <c r="AI281" s="25">
        <f t="shared" ca="1" si="568"/>
        <v>13311.722127469962</v>
      </c>
      <c r="AJ281" s="25">
        <f t="shared" ca="1" si="568"/>
        <v>13312.59676277711</v>
      </c>
    </row>
    <row r="282" spans="2:42" hidden="1" outlineLevel="1" x14ac:dyDescent="0.35">
      <c r="B282" s="10" t="s">
        <v>224</v>
      </c>
      <c r="C282" s="16">
        <v>18.876000000000001</v>
      </c>
      <c r="D282" s="16">
        <v>20.722000000000001</v>
      </c>
      <c r="E282" s="16">
        <v>26.228999999999999</v>
      </c>
      <c r="F282" s="16">
        <v>33.286999999999999</v>
      </c>
      <c r="G282" s="16">
        <v>53.192999999999998</v>
      </c>
      <c r="H282" s="16">
        <v>88.638999999999996</v>
      </c>
      <c r="I282" s="16">
        <v>122.35899999999999</v>
      </c>
      <c r="J282" s="16">
        <v>150.517</v>
      </c>
      <c r="K282" s="16">
        <f>291.397+59.152</f>
        <v>350.54899999999998</v>
      </c>
      <c r="L282" s="16">
        <f>331.725+59.093</f>
        <v>390.81800000000004</v>
      </c>
      <c r="M282" s="16">
        <f>383.052+58.712</f>
        <v>441.76400000000001</v>
      </c>
      <c r="N282" s="16">
        <f>478.216+127.05</f>
        <v>605.26599999999996</v>
      </c>
      <c r="O282" s="16">
        <f>580.692+153.788</f>
        <v>734.48</v>
      </c>
      <c r="P282" s="16">
        <f>697.3+173.062</f>
        <v>870.36199999999997</v>
      </c>
      <c r="Q282" s="16">
        <f>829.965+189.798</f>
        <v>1019.763</v>
      </c>
      <c r="R282" s="16">
        <f>864.066+213.392</f>
        <v>1077.4580000000001</v>
      </c>
      <c r="S282" s="16">
        <f>973.258+201.694</f>
        <v>1174.952</v>
      </c>
      <c r="T282" s="16">
        <f>1011.36+196.037</f>
        <v>1207.3969999999999</v>
      </c>
      <c r="U282" s="16">
        <f>1124.641+204.956</f>
        <v>1329.597</v>
      </c>
      <c r="V282" s="16">
        <f>1180.376+185.833</f>
        <v>1366.2090000000001</v>
      </c>
      <c r="W282" s="16">
        <f>1330.028+183.186</f>
        <v>1513.2139999999999</v>
      </c>
      <c r="X282" s="16">
        <f>1434.832+180.64</f>
        <v>1615.4720000000002</v>
      </c>
      <c r="Y282" s="16">
        <f>1348.908+163.566</f>
        <v>1512.4739999999999</v>
      </c>
      <c r="Z282" s="3">
        <f>+Y282</f>
        <v>1512.4739999999999</v>
      </c>
      <c r="AA282" s="3">
        <f t="shared" ref="AA282:AJ282" si="569">+Z282</f>
        <v>1512.4739999999999</v>
      </c>
      <c r="AB282" s="3">
        <f t="shared" si="569"/>
        <v>1512.4739999999999</v>
      </c>
      <c r="AC282" s="3">
        <f t="shared" si="569"/>
        <v>1512.4739999999999</v>
      </c>
      <c r="AD282" s="3">
        <f t="shared" si="569"/>
        <v>1512.4739999999999</v>
      </c>
      <c r="AE282" s="3">
        <f t="shared" si="569"/>
        <v>1512.4739999999999</v>
      </c>
      <c r="AF282" s="3">
        <f t="shared" si="569"/>
        <v>1512.4739999999999</v>
      </c>
      <c r="AG282" s="3">
        <f t="shared" si="569"/>
        <v>1512.4739999999999</v>
      </c>
      <c r="AH282" s="3">
        <f t="shared" si="569"/>
        <v>1512.4739999999999</v>
      </c>
      <c r="AI282" s="3">
        <f t="shared" si="569"/>
        <v>1512.4739999999999</v>
      </c>
      <c r="AJ282" s="3">
        <f t="shared" si="569"/>
        <v>1512.4739999999999</v>
      </c>
    </row>
    <row r="283" spans="2:42" hidden="1" outlineLevel="1" x14ac:dyDescent="0.35">
      <c r="B283" s="10" t="s">
        <v>146</v>
      </c>
      <c r="C283" s="16">
        <f>0.082+430.676-0.083</f>
        <v>430.67499999999995</v>
      </c>
      <c r="D283" s="16">
        <f>0.085+467.904-20.36</f>
        <v>447.62899999999996</v>
      </c>
      <c r="E283" s="16">
        <f>0.089+519.369-662.531</f>
        <v>-143.07299999999987</v>
      </c>
      <c r="F283" s="16">
        <f>0.135+539.575-620.998</f>
        <v>-81.288000000000011</v>
      </c>
      <c r="G283" s="16">
        <f>0.135+542.714-632.732</f>
        <v>-89.882999999999925</v>
      </c>
      <c r="H283" s="16">
        <f>0.135+569.751-574.013</f>
        <v>-4.1270000000000664</v>
      </c>
      <c r="I283" s="16">
        <f>0.135+630.091-526.92</f>
        <v>103.30600000000004</v>
      </c>
      <c r="J283" s="16">
        <f>0.135+707.08-487.744</f>
        <v>219.471</v>
      </c>
      <c r="K283" s="16">
        <f>0.135+584.358-691.857</f>
        <v>-107.36400000000003</v>
      </c>
      <c r="L283" s="16">
        <f>0.135+621.685-793.34</f>
        <v>-171.5200000000001</v>
      </c>
      <c r="M283" s="16">
        <f>0.135+620.546-1360.579</f>
        <v>-739.89799999999991</v>
      </c>
      <c r="N283" s="16">
        <f>0.135+596.3-1631.694</f>
        <v>-1035.259</v>
      </c>
      <c r="O283" s="16">
        <f>0.27+1208.665-1162.336</f>
        <v>46.598999999999933</v>
      </c>
      <c r="P283" s="16">
        <f>0.213+1070.922</f>
        <v>1071.135</v>
      </c>
      <c r="Q283" s="16">
        <f>0.216+1108.211</f>
        <v>1108.4269999999999</v>
      </c>
      <c r="R283" s="16">
        <f>0.217+1118.326</f>
        <v>1118.5430000000001</v>
      </c>
      <c r="S283" s="16">
        <f>0.195+1027.182</f>
        <v>1027.377</v>
      </c>
      <c r="T283" s="16">
        <f>0.182+1042.899</f>
        <v>1043.0809999999999</v>
      </c>
      <c r="U283" s="16">
        <f>0.166+995.006</f>
        <v>995.17200000000003</v>
      </c>
      <c r="V283" s="16">
        <f>0.126+749.043</f>
        <v>749.16899999999998</v>
      </c>
      <c r="W283" s="16">
        <f>0.11+597.073</f>
        <v>597.18299999999999</v>
      </c>
      <c r="X283" s="16">
        <f>0.097+540.321</f>
        <v>540.41800000000001</v>
      </c>
      <c r="Y283" s="16">
        <f>0.09+606.935</f>
        <v>607.02499999999998</v>
      </c>
      <c r="Z283" s="3">
        <f>+Y283</f>
        <v>607.02499999999998</v>
      </c>
      <c r="AA283" s="3">
        <f t="shared" ref="AA283:AJ283" si="570">+Z283</f>
        <v>607.02499999999998</v>
      </c>
      <c r="AB283" s="3">
        <f t="shared" si="570"/>
        <v>607.02499999999998</v>
      </c>
      <c r="AC283" s="3">
        <f t="shared" si="570"/>
        <v>607.02499999999998</v>
      </c>
      <c r="AD283" s="3">
        <f t="shared" si="570"/>
        <v>607.02499999999998</v>
      </c>
      <c r="AE283" s="3">
        <f t="shared" si="570"/>
        <v>607.02499999999998</v>
      </c>
      <c r="AF283" s="3">
        <f t="shared" si="570"/>
        <v>607.02499999999998</v>
      </c>
      <c r="AG283" s="3">
        <f t="shared" si="570"/>
        <v>607.02499999999998</v>
      </c>
      <c r="AH283" s="3">
        <f t="shared" si="570"/>
        <v>607.02499999999998</v>
      </c>
      <c r="AI283" s="3">
        <f t="shared" si="570"/>
        <v>607.02499999999998</v>
      </c>
      <c r="AJ283" s="3">
        <f t="shared" si="570"/>
        <v>607.02499999999998</v>
      </c>
    </row>
    <row r="284" spans="2:42" hidden="1" outlineLevel="1" x14ac:dyDescent="0.35">
      <c r="B284" s="10" t="s">
        <v>49</v>
      </c>
      <c r="C284" s="16">
        <v>-81.307000000000002</v>
      </c>
      <c r="D284" s="16">
        <v>56.008000000000003</v>
      </c>
      <c r="E284" s="16">
        <v>213.33699999999999</v>
      </c>
      <c r="F284" s="16">
        <v>389.08300000000003</v>
      </c>
      <c r="G284" s="16">
        <v>611.28700000000003</v>
      </c>
      <c r="H284" s="16">
        <v>839.93</v>
      </c>
      <c r="I284" s="16">
        <v>1129.6210000000001</v>
      </c>
      <c r="J284" s="16">
        <v>1515.29</v>
      </c>
      <c r="K284" s="16">
        <v>1889.45</v>
      </c>
      <c r="L284" s="16">
        <v>2312.134</v>
      </c>
      <c r="M284" s="16">
        <v>2717.817</v>
      </c>
      <c r="N284" s="16">
        <v>3195.8180000000002</v>
      </c>
      <c r="O284" s="16">
        <v>3731.835</v>
      </c>
      <c r="P284" s="16">
        <v>3363.989</v>
      </c>
      <c r="Q284" s="16">
        <v>4087.1030000000001</v>
      </c>
      <c r="R284" s="16">
        <f>4356.835-544.772</f>
        <v>3812.0630000000001</v>
      </c>
      <c r="S284" s="16">
        <v>3710.3130000000001</v>
      </c>
      <c r="T284" s="16">
        <v>3633.7130000000002</v>
      </c>
      <c r="U284" s="16">
        <v>2743.194</v>
      </c>
      <c r="V284" s="16">
        <v>1431.7380000000001</v>
      </c>
      <c r="W284" s="16">
        <v>852.53700000000003</v>
      </c>
      <c r="X284" s="16">
        <v>354.33699999999999</v>
      </c>
      <c r="Y284" s="16">
        <v>174.48699999999999</v>
      </c>
      <c r="Z284" s="3">
        <f ca="1">+Y284+Z212+Z239</f>
        <v>711.16289736342003</v>
      </c>
      <c r="AA284" s="3">
        <f t="shared" ref="AA284:AJ284" ca="1" si="571">+Z284+AA212+AA239</f>
        <v>920.38316097567258</v>
      </c>
      <c r="AB284" s="3">
        <f t="shared" ca="1" si="571"/>
        <v>1088.0903149481753</v>
      </c>
      <c r="AC284" s="3">
        <f t="shared" ca="1" si="571"/>
        <v>1099.7519156163512</v>
      </c>
      <c r="AD284" s="3">
        <f t="shared" ca="1" si="571"/>
        <v>1159.7230888185045</v>
      </c>
      <c r="AE284" s="3">
        <f t="shared" ca="1" si="571"/>
        <v>1259.2651487460703</v>
      </c>
      <c r="AF284" s="3">
        <f t="shared" ca="1" si="571"/>
        <v>1390.5450729018175</v>
      </c>
      <c r="AG284" s="3">
        <f t="shared" ca="1" si="571"/>
        <v>1545.7344632826116</v>
      </c>
      <c r="AH284" s="3">
        <f t="shared" ca="1" si="571"/>
        <v>1688.2136852086755</v>
      </c>
      <c r="AI284" s="3">
        <f t="shared" ca="1" si="571"/>
        <v>1802.5084104616562</v>
      </c>
      <c r="AJ284" s="3">
        <f t="shared" ca="1" si="571"/>
        <v>1919.1616199701321</v>
      </c>
    </row>
    <row r="285" spans="2:42" hidden="1" outlineLevel="1" x14ac:dyDescent="0.35">
      <c r="B285" s="10" t="s">
        <v>147</v>
      </c>
      <c r="C285" s="16">
        <v>0</v>
      </c>
      <c r="D285" s="16">
        <v>0</v>
      </c>
      <c r="E285" s="16">
        <v>0</v>
      </c>
      <c r="F285" s="16">
        <v>-0.92400000000000004</v>
      </c>
      <c r="G285" s="16">
        <v>1.73</v>
      </c>
      <c r="H285" s="16">
        <v>14.805999999999999</v>
      </c>
      <c r="I285" s="16">
        <v>12.997</v>
      </c>
      <c r="J285" s="16">
        <v>-2.5110000000000001</v>
      </c>
      <c r="K285" s="16">
        <v>-14.339</v>
      </c>
      <c r="L285" s="16">
        <v>-5.548</v>
      </c>
      <c r="M285" s="16">
        <v>0.503</v>
      </c>
      <c r="N285" s="16">
        <v>-19.484000000000002</v>
      </c>
      <c r="O285" s="16">
        <v>-15.297000000000001</v>
      </c>
      <c r="P285" s="16">
        <v>-2.645</v>
      </c>
      <c r="Q285" s="16">
        <v>-25.016999999999999</v>
      </c>
      <c r="R285" s="16">
        <v>-59.826000000000001</v>
      </c>
      <c r="S285" s="16">
        <v>-89.643000000000001</v>
      </c>
      <c r="T285" s="16">
        <v>13.234999999999999</v>
      </c>
      <c r="U285" s="16">
        <v>-34.923999999999999</v>
      </c>
      <c r="V285" s="16">
        <v>-47.497999999999998</v>
      </c>
      <c r="W285" s="16">
        <v>-66.153999999999996</v>
      </c>
      <c r="X285" s="16">
        <v>-139.24700000000001</v>
      </c>
      <c r="Y285" s="16">
        <v>-69.186000000000007</v>
      </c>
      <c r="Z285" s="12">
        <f>+Y285</f>
        <v>-69.186000000000007</v>
      </c>
      <c r="AA285" s="12">
        <f t="shared" ref="AA285:AJ285" si="572">+Z285</f>
        <v>-69.186000000000007</v>
      </c>
      <c r="AB285" s="12">
        <f t="shared" si="572"/>
        <v>-69.186000000000007</v>
      </c>
      <c r="AC285" s="12">
        <f t="shared" si="572"/>
        <v>-69.186000000000007</v>
      </c>
      <c r="AD285" s="12">
        <f t="shared" si="572"/>
        <v>-69.186000000000007</v>
      </c>
      <c r="AE285" s="12">
        <f t="shared" si="572"/>
        <v>-69.186000000000007</v>
      </c>
      <c r="AF285" s="12">
        <f t="shared" si="572"/>
        <v>-69.186000000000007</v>
      </c>
      <c r="AG285" s="12">
        <f t="shared" si="572"/>
        <v>-69.186000000000007</v>
      </c>
      <c r="AH285" s="12">
        <f t="shared" si="572"/>
        <v>-69.186000000000007</v>
      </c>
      <c r="AI285" s="12">
        <f t="shared" si="572"/>
        <v>-69.186000000000007</v>
      </c>
      <c r="AJ285" s="12">
        <f t="shared" si="572"/>
        <v>-69.186000000000007</v>
      </c>
    </row>
    <row r="286" spans="2:42" hidden="1" outlineLevel="1" x14ac:dyDescent="0.35">
      <c r="B286" s="24" t="s">
        <v>50</v>
      </c>
      <c r="C286" s="25">
        <f t="shared" ref="C286:L286" si="573">SUM(C281:C285)</f>
        <v>1596.6319999999998</v>
      </c>
      <c r="D286" s="25">
        <f t="shared" si="573"/>
        <v>1662.683</v>
      </c>
      <c r="E286" s="25">
        <f t="shared" si="573"/>
        <v>1775.6930000000002</v>
      </c>
      <c r="F286" s="25">
        <f t="shared" si="573"/>
        <v>1945.53</v>
      </c>
      <c r="G286" s="25">
        <f t="shared" si="573"/>
        <v>2511.9590000000003</v>
      </c>
      <c r="H286" s="25">
        <f t="shared" si="573"/>
        <v>6279.7619999999988</v>
      </c>
      <c r="I286" s="25">
        <f t="shared" si="573"/>
        <v>6491.8160000000007</v>
      </c>
      <c r="J286" s="25">
        <f t="shared" si="573"/>
        <v>6943.96</v>
      </c>
      <c r="K286" s="25">
        <f t="shared" si="573"/>
        <v>7286.0829999999996</v>
      </c>
      <c r="L286" s="25">
        <f t="shared" si="573"/>
        <v>7558.2360000000008</v>
      </c>
      <c r="M286" s="25">
        <f t="shared" ref="M286" si="574">SUM(M281:M285)</f>
        <v>8114.424</v>
      </c>
      <c r="N286" s="25">
        <f t="shared" ref="N286:AJ286" si="575">SUM(N281:N285)</f>
        <v>8903.8080000000009</v>
      </c>
      <c r="O286" s="25">
        <f t="shared" si="575"/>
        <v>16014.632999999996</v>
      </c>
      <c r="P286" s="25">
        <f t="shared" si="575"/>
        <v>17098.879999999997</v>
      </c>
      <c r="Q286" s="25">
        <f t="shared" si="575"/>
        <v>17617.432000000001</v>
      </c>
      <c r="R286" s="25">
        <f t="shared" si="575"/>
        <v>18514.875</v>
      </c>
      <c r="S286" s="25">
        <f t="shared" si="575"/>
        <v>18741.257000000001</v>
      </c>
      <c r="T286" s="25">
        <f t="shared" si="575"/>
        <v>18974.536000000004</v>
      </c>
      <c r="U286" s="25">
        <f t="shared" si="575"/>
        <v>19110.252</v>
      </c>
      <c r="V286" s="25">
        <f t="shared" si="575"/>
        <v>17311.394</v>
      </c>
      <c r="W286" s="25">
        <f t="shared" si="575"/>
        <v>16988.516</v>
      </c>
      <c r="X286" s="25">
        <f t="shared" si="575"/>
        <v>17121.488000000001</v>
      </c>
      <c r="Y286" s="25">
        <f t="shared" si="575"/>
        <v>16928.252</v>
      </c>
      <c r="Z286" s="25">
        <f t="shared" ca="1" si="575"/>
        <v>16788.879452206933</v>
      </c>
      <c r="AA286" s="25">
        <f t="shared" ca="1" si="575"/>
        <v>16856.496917788158</v>
      </c>
      <c r="AB286" s="25">
        <f t="shared" ca="1" si="575"/>
        <v>16984.48083682152</v>
      </c>
      <c r="AC286" s="25">
        <f t="shared" ca="1" si="575"/>
        <v>17141.232998844316</v>
      </c>
      <c r="AD286" s="25">
        <f t="shared" ca="1" si="575"/>
        <v>17259.938281524985</v>
      </c>
      <c r="AE286" s="25">
        <f t="shared" ca="1" si="575"/>
        <v>17313.310861129066</v>
      </c>
      <c r="AF286" s="25">
        <f t="shared" ca="1" si="575"/>
        <v>17309.067473462979</v>
      </c>
      <c r="AG286" s="25">
        <f t="shared" ca="1" si="575"/>
        <v>17251.569861094285</v>
      </c>
      <c r="AH286" s="25">
        <f t="shared" ca="1" si="575"/>
        <v>17120.611041669141</v>
      </c>
      <c r="AI286" s="25">
        <f t="shared" ca="1" si="575"/>
        <v>17164.543537931619</v>
      </c>
      <c r="AJ286" s="25">
        <f t="shared" ca="1" si="575"/>
        <v>17282.071382747239</v>
      </c>
    </row>
    <row r="287" spans="2:42" hidden="1" outlineLevel="1" x14ac:dyDescent="0.35">
      <c r="B287" s="10" t="s">
        <v>51</v>
      </c>
      <c r="C287" s="30" t="b">
        <f t="shared" ref="C287:L287" si="576">ABS(C286-C267)&lt;2</f>
        <v>1</v>
      </c>
      <c r="D287" s="30" t="b">
        <f t="shared" si="576"/>
        <v>1</v>
      </c>
      <c r="E287" s="30" t="b">
        <f t="shared" si="576"/>
        <v>1</v>
      </c>
      <c r="F287" s="30" t="b">
        <f t="shared" si="576"/>
        <v>1</v>
      </c>
      <c r="G287" s="30" t="b">
        <f t="shared" si="576"/>
        <v>1</v>
      </c>
      <c r="H287" s="30" t="b">
        <f t="shared" si="576"/>
        <v>1</v>
      </c>
      <c r="I287" s="30" t="b">
        <f t="shared" si="576"/>
        <v>1</v>
      </c>
      <c r="J287" s="30" t="b">
        <f t="shared" si="576"/>
        <v>1</v>
      </c>
      <c r="K287" s="30" t="b">
        <f t="shared" si="576"/>
        <v>1</v>
      </c>
      <c r="L287" s="30" t="b">
        <f t="shared" si="576"/>
        <v>1</v>
      </c>
      <c r="M287" s="30" t="b">
        <f t="shared" ref="M287:AJ287" si="577">ABS(M286-M267)&lt;2</f>
        <v>1</v>
      </c>
      <c r="N287" s="30" t="b">
        <f t="shared" si="577"/>
        <v>1</v>
      </c>
      <c r="O287" s="30" t="b">
        <f t="shared" si="577"/>
        <v>1</v>
      </c>
      <c r="P287" s="30" t="b">
        <f t="shared" si="577"/>
        <v>1</v>
      </c>
      <c r="Q287" s="30" t="b">
        <f t="shared" si="577"/>
        <v>1</v>
      </c>
      <c r="R287" s="30" t="b">
        <f t="shared" si="577"/>
        <v>1</v>
      </c>
      <c r="S287" s="30" t="b">
        <f t="shared" si="577"/>
        <v>1</v>
      </c>
      <c r="T287" s="30" t="b">
        <f t="shared" si="577"/>
        <v>1</v>
      </c>
      <c r="U287" s="30" t="b">
        <f t="shared" si="577"/>
        <v>1</v>
      </c>
      <c r="V287" s="30" t="b">
        <f t="shared" si="577"/>
        <v>1</v>
      </c>
      <c r="W287" s="30" t="b">
        <f t="shared" si="577"/>
        <v>1</v>
      </c>
      <c r="X287" s="30" t="b">
        <f t="shared" si="577"/>
        <v>1</v>
      </c>
      <c r="Y287" s="30" t="b">
        <f t="shared" si="577"/>
        <v>1</v>
      </c>
      <c r="Z287" s="30" t="b">
        <f t="shared" ca="1" si="577"/>
        <v>1</v>
      </c>
      <c r="AA287" s="30" t="b">
        <f t="shared" ca="1" si="577"/>
        <v>1</v>
      </c>
      <c r="AB287" s="30" t="b">
        <f t="shared" ca="1" si="577"/>
        <v>1</v>
      </c>
      <c r="AC287" s="30" t="b">
        <f t="shared" ca="1" si="577"/>
        <v>1</v>
      </c>
      <c r="AD287" s="30" t="b">
        <f t="shared" ca="1" si="577"/>
        <v>1</v>
      </c>
      <c r="AE287" s="30" t="b">
        <f t="shared" ca="1" si="577"/>
        <v>1</v>
      </c>
      <c r="AF287" s="30" t="b">
        <f t="shared" ca="1" si="577"/>
        <v>1</v>
      </c>
      <c r="AG287" s="30" t="b">
        <f t="shared" ca="1" si="577"/>
        <v>1</v>
      </c>
      <c r="AH287" s="30" t="b">
        <f t="shared" ca="1" si="577"/>
        <v>1</v>
      </c>
      <c r="AI287" s="30" t="b">
        <f t="shared" ca="1" si="577"/>
        <v>1</v>
      </c>
      <c r="AJ287" s="30" t="b">
        <f t="shared" ca="1" si="577"/>
        <v>1</v>
      </c>
    </row>
    <row r="288" spans="2:42" hidden="1" outlineLevel="1" x14ac:dyDescent="0.35">
      <c r="U288" s="16"/>
      <c r="V288" s="16"/>
      <c r="W288" s="16"/>
      <c r="X288" s="16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</row>
    <row r="289" spans="2:36" collapsed="1" x14ac:dyDescent="0.35">
      <c r="B289" s="32" t="s">
        <v>5</v>
      </c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</row>
    <row r="290" spans="2:36" ht="5" customHeight="1" x14ac:dyDescent="0.35"/>
    <row r="291" spans="2:36" hidden="1" outlineLevel="1" x14ac:dyDescent="0.35">
      <c r="B291" t="s">
        <v>278</v>
      </c>
      <c r="C291" s="12">
        <f t="shared" ref="C291:L291" si="578">SUM(C252,C254:C258)</f>
        <v>366.66800000000001</v>
      </c>
      <c r="D291" s="12">
        <f t="shared" si="578"/>
        <v>437.95299999999997</v>
      </c>
      <c r="E291" s="12">
        <f t="shared" si="578"/>
        <v>448.05100000000004</v>
      </c>
      <c r="F291" s="12">
        <f t="shared" si="578"/>
        <v>543.40099999999995</v>
      </c>
      <c r="G291" s="12">
        <f t="shared" si="578"/>
        <v>616.7410000000001</v>
      </c>
      <c r="H291" s="12">
        <f t="shared" si="578"/>
        <v>1222.597</v>
      </c>
      <c r="I291" s="12">
        <f t="shared" si="578"/>
        <v>1394.56</v>
      </c>
      <c r="J291" s="12">
        <f t="shared" si="578"/>
        <v>1488.9259999999999</v>
      </c>
      <c r="K291" s="12">
        <f t="shared" si="578"/>
        <v>1681.883</v>
      </c>
      <c r="L291" s="12">
        <f t="shared" si="578"/>
        <v>1736.587</v>
      </c>
      <c r="M291" s="12">
        <f t="shared" ref="M291:X291" si="579">SUM(M252,M254:M258)</f>
        <v>1739.7339999999999</v>
      </c>
      <c r="N291" s="12">
        <f t="shared" si="579"/>
        <v>1882.0930000000001</v>
      </c>
      <c r="O291" s="12">
        <f t="shared" si="579"/>
        <v>2346.1639999999998</v>
      </c>
      <c r="P291" s="12">
        <f t="shared" si="579"/>
        <v>2519.2279999999996</v>
      </c>
      <c r="Q291" s="12">
        <f t="shared" si="579"/>
        <v>2333.5300000000002</v>
      </c>
      <c r="R291" s="12">
        <f t="shared" si="579"/>
        <v>2595.8520000000003</v>
      </c>
      <c r="S291" s="12">
        <f t="shared" si="579"/>
        <v>2756.8429999999998</v>
      </c>
      <c r="T291" s="12">
        <f t="shared" si="579"/>
        <v>2467.9949999999999</v>
      </c>
      <c r="U291" s="12">
        <f t="shared" si="579"/>
        <v>2708.6210000000001</v>
      </c>
      <c r="V291" s="12">
        <f t="shared" si="579"/>
        <v>2576.2260000000001</v>
      </c>
      <c r="W291" s="12">
        <f t="shared" si="579"/>
        <v>2803.665</v>
      </c>
      <c r="X291" s="12">
        <f t="shared" si="579"/>
        <v>2683.5129999999995</v>
      </c>
      <c r="Y291" s="12">
        <f>SUM(Y254:Y258)</f>
        <v>2738.61</v>
      </c>
      <c r="Z291" s="12">
        <f t="shared" ref="Z291:AJ291" ca="1" si="580">SUM(Z254:Z258)</f>
        <v>2837.275143879086</v>
      </c>
      <c r="AA291" s="12">
        <f t="shared" ca="1" si="580"/>
        <v>2868.5845863816257</v>
      </c>
      <c r="AB291" s="12">
        <f t="shared" ca="1" si="580"/>
        <v>2902.2946786013122</v>
      </c>
      <c r="AC291" s="12">
        <f t="shared" ca="1" si="580"/>
        <v>2935.9238220485222</v>
      </c>
      <c r="AD291" s="12">
        <f t="shared" ca="1" si="580"/>
        <v>2962.4276898524195</v>
      </c>
      <c r="AE291" s="12">
        <f t="shared" ca="1" si="580"/>
        <v>2981.533770187049</v>
      </c>
      <c r="AF291" s="12">
        <f t="shared" ca="1" si="580"/>
        <v>2993.7475173208272</v>
      </c>
      <c r="AG291" s="12">
        <f t="shared" ca="1" si="580"/>
        <v>2999.4035786297663</v>
      </c>
      <c r="AH291" s="12">
        <f t="shared" ca="1" si="580"/>
        <v>2999.2394412149019</v>
      </c>
      <c r="AI291" s="12">
        <f t="shared" ca="1" si="580"/>
        <v>2993.8189917147238</v>
      </c>
      <c r="AJ291" s="12">
        <f t="shared" ca="1" si="580"/>
        <v>2996.5546067642822</v>
      </c>
    </row>
    <row r="292" spans="2:36" hidden="1" outlineLevel="1" x14ac:dyDescent="0.35">
      <c r="B292" t="s">
        <v>279</v>
      </c>
      <c r="C292" s="12">
        <f t="shared" ref="C292:L292" si="581">-SUM(C269:C271,C274)</f>
        <v>-247.851</v>
      </c>
      <c r="D292" s="12">
        <f t="shared" si="581"/>
        <v>-289.64699999999999</v>
      </c>
      <c r="E292" s="12">
        <f t="shared" si="581"/>
        <v>-284.62299999999999</v>
      </c>
      <c r="F292" s="12">
        <f t="shared" si="581"/>
        <v>-312.26299999999998</v>
      </c>
      <c r="G292" s="12">
        <f t="shared" si="581"/>
        <v>-388.37100000000004</v>
      </c>
      <c r="H292" s="12">
        <f t="shared" si="581"/>
        <v>-917.96600000000012</v>
      </c>
      <c r="I292" s="12">
        <f t="shared" si="581"/>
        <v>-1091.3010000000002</v>
      </c>
      <c r="J292" s="12">
        <f t="shared" si="581"/>
        <v>-1063.0650000000001</v>
      </c>
      <c r="K292" s="12">
        <f t="shared" si="581"/>
        <v>-1090.338</v>
      </c>
      <c r="L292" s="12">
        <f t="shared" si="581"/>
        <v>-946.93399999999997</v>
      </c>
      <c r="M292" s="12">
        <f t="shared" ref="M292:X292" si="582">-SUM(M269:M271,M274)</f>
        <v>-849.45299999999997</v>
      </c>
      <c r="N292" s="12">
        <f t="shared" si="582"/>
        <v>-1077.4070000000002</v>
      </c>
      <c r="O292" s="12">
        <f t="shared" si="582"/>
        <v>-1783.3829999999998</v>
      </c>
      <c r="P292" s="12">
        <f t="shared" si="582"/>
        <v>-2187.355</v>
      </c>
      <c r="Q292" s="12">
        <f t="shared" si="582"/>
        <v>-1968.4969999999998</v>
      </c>
      <c r="R292" s="12">
        <f t="shared" si="582"/>
        <v>-2270.1010000000001</v>
      </c>
      <c r="S292" s="12">
        <f t="shared" si="582"/>
        <v>-2531.404</v>
      </c>
      <c r="T292" s="12">
        <f t="shared" si="582"/>
        <v>-1704.2370000000001</v>
      </c>
      <c r="U292" s="12">
        <f t="shared" si="582"/>
        <v>-1718.0329999999999</v>
      </c>
      <c r="V292" s="12">
        <f t="shared" si="582"/>
        <v>-1897.4780000000001</v>
      </c>
      <c r="W292" s="12">
        <f t="shared" si="582"/>
        <v>-1938.105</v>
      </c>
      <c r="X292" s="12">
        <f t="shared" si="582"/>
        <v>-1825.146</v>
      </c>
      <c r="Y292" s="12">
        <f>-SUM(Y269:Y271,Y274)</f>
        <v>-1992.942</v>
      </c>
      <c r="Z292" s="12">
        <f t="shared" ref="Z292:AJ292" si="583">-SUM(Z269:Z271,Z274)</f>
        <v>-1992.942</v>
      </c>
      <c r="AA292" s="12">
        <f t="shared" si="583"/>
        <v>-1992.942</v>
      </c>
      <c r="AB292" s="12">
        <f t="shared" si="583"/>
        <v>-1992.942</v>
      </c>
      <c r="AC292" s="12">
        <f t="shared" si="583"/>
        <v>-1992.942</v>
      </c>
      <c r="AD292" s="12">
        <f t="shared" si="583"/>
        <v>-1992.942</v>
      </c>
      <c r="AE292" s="12">
        <f t="shared" si="583"/>
        <v>-1992.942</v>
      </c>
      <c r="AF292" s="12">
        <f t="shared" si="583"/>
        <v>-1992.942</v>
      </c>
      <c r="AG292" s="12">
        <f t="shared" si="583"/>
        <v>-1992.942</v>
      </c>
      <c r="AH292" s="12">
        <f t="shared" si="583"/>
        <v>-1992.942</v>
      </c>
      <c r="AI292" s="12">
        <f t="shared" si="583"/>
        <v>-1992.942</v>
      </c>
      <c r="AJ292" s="12">
        <f t="shared" si="583"/>
        <v>-1992.942</v>
      </c>
    </row>
    <row r="293" spans="2:36" hidden="1" outlineLevel="1" x14ac:dyDescent="0.35">
      <c r="B293" s="20" t="s">
        <v>160</v>
      </c>
      <c r="C293" s="101">
        <f t="shared" ref="C293:L293" si="584">SUM(C291:C292)</f>
        <v>118.81700000000001</v>
      </c>
      <c r="D293" s="101">
        <f t="shared" si="584"/>
        <v>148.30599999999998</v>
      </c>
      <c r="E293" s="101">
        <f t="shared" si="584"/>
        <v>163.42800000000005</v>
      </c>
      <c r="F293" s="101">
        <f t="shared" si="584"/>
        <v>231.13799999999998</v>
      </c>
      <c r="G293" s="101">
        <f t="shared" si="584"/>
        <v>228.37000000000006</v>
      </c>
      <c r="H293" s="101">
        <f t="shared" si="584"/>
        <v>304.63099999999986</v>
      </c>
      <c r="I293" s="101">
        <f t="shared" si="584"/>
        <v>303.25899999999979</v>
      </c>
      <c r="J293" s="101">
        <f t="shared" si="584"/>
        <v>425.86099999999988</v>
      </c>
      <c r="K293" s="101">
        <f t="shared" si="584"/>
        <v>591.54500000000007</v>
      </c>
      <c r="L293" s="101">
        <f t="shared" si="584"/>
        <v>789.65300000000002</v>
      </c>
      <c r="M293" s="101">
        <f t="shared" ref="M293:Y293" si="585">SUM(M291:M292)</f>
        <v>890.28099999999995</v>
      </c>
      <c r="N293" s="101">
        <f t="shared" si="585"/>
        <v>804.68599999999992</v>
      </c>
      <c r="O293" s="101">
        <f t="shared" si="585"/>
        <v>562.78099999999995</v>
      </c>
      <c r="P293" s="101">
        <f t="shared" si="585"/>
        <v>331.87299999999959</v>
      </c>
      <c r="Q293" s="101">
        <f t="shared" si="585"/>
        <v>365.03300000000036</v>
      </c>
      <c r="R293" s="101">
        <f t="shared" si="585"/>
        <v>325.7510000000002</v>
      </c>
      <c r="S293" s="101">
        <f t="shared" si="585"/>
        <v>225.43899999999985</v>
      </c>
      <c r="T293" s="101">
        <f t="shared" si="585"/>
        <v>763.75799999999981</v>
      </c>
      <c r="U293" s="101">
        <f t="shared" si="585"/>
        <v>990.58800000000019</v>
      </c>
      <c r="V293" s="101">
        <f t="shared" si="585"/>
        <v>678.74800000000005</v>
      </c>
      <c r="W293" s="101">
        <f t="shared" si="585"/>
        <v>865.56</v>
      </c>
      <c r="X293" s="101">
        <f t="shared" si="585"/>
        <v>858.36699999999951</v>
      </c>
      <c r="Y293" s="101">
        <f t="shared" si="585"/>
        <v>745.66800000000012</v>
      </c>
      <c r="Z293" s="4">
        <f t="shared" ref="Z293:AJ293" ca="1" si="586">+Z195*Z294</f>
        <v>844.33314387908661</v>
      </c>
      <c r="AA293" s="4">
        <f t="shared" ca="1" si="586"/>
        <v>875.64258638162585</v>
      </c>
      <c r="AB293" s="4">
        <f t="shared" ca="1" si="586"/>
        <v>909.35267860131205</v>
      </c>
      <c r="AC293" s="4">
        <f t="shared" ca="1" si="586"/>
        <v>942.98182204852219</v>
      </c>
      <c r="AD293" s="4">
        <f t="shared" ca="1" si="586"/>
        <v>969.48568985241957</v>
      </c>
      <c r="AE293" s="4">
        <f t="shared" ca="1" si="586"/>
        <v>988.59177018704895</v>
      </c>
      <c r="AF293" s="4">
        <f t="shared" ca="1" si="586"/>
        <v>1000.8055173208274</v>
      </c>
      <c r="AG293" s="4">
        <f t="shared" ca="1" si="586"/>
        <v>1006.4615786297663</v>
      </c>
      <c r="AH293" s="4">
        <f t="shared" ca="1" si="586"/>
        <v>1006.2974412149025</v>
      </c>
      <c r="AI293" s="4">
        <f t="shared" si="586"/>
        <v>1000.876991714724</v>
      </c>
      <c r="AJ293" s="4">
        <f t="shared" si="586"/>
        <v>1003.6126067642823</v>
      </c>
    </row>
    <row r="294" spans="2:36" hidden="1" outlineLevel="1" x14ac:dyDescent="0.35">
      <c r="B294" t="s">
        <v>163</v>
      </c>
      <c r="C294" s="27">
        <f t="shared" ref="C294:L294" si="587">AVERAGE(B293:C293)/C195</f>
        <v>7.9957604306864064E-2</v>
      </c>
      <c r="D294" s="27">
        <f t="shared" si="587"/>
        <v>8.0897334948516045E-2</v>
      </c>
      <c r="E294" s="27">
        <f t="shared" si="587"/>
        <v>8.4025336927223734E-2</v>
      </c>
      <c r="F294" s="27">
        <f t="shared" si="587"/>
        <v>0.10280510682647213</v>
      </c>
      <c r="G294" s="27">
        <f t="shared" si="587"/>
        <v>0.10553697749196142</v>
      </c>
      <c r="H294" s="27">
        <f t="shared" si="587"/>
        <v>8.9610121049092134E-2</v>
      </c>
      <c r="I294" s="27">
        <f t="shared" si="587"/>
        <v>6.2271051014136408E-2</v>
      </c>
      <c r="J294" s="27">
        <f t="shared" si="587"/>
        <v>6.9255319148936137E-2</v>
      </c>
      <c r="K294" s="27">
        <f t="shared" si="587"/>
        <v>8.9876855123674909E-2</v>
      </c>
      <c r="L294" s="27">
        <f t="shared" si="587"/>
        <v>0.11304616140121133</v>
      </c>
      <c r="M294" s="27">
        <f t="shared" ref="M294:Y294" si="588">AVERAGE(L293:M293)/M195</f>
        <v>0.13504292604501608</v>
      </c>
      <c r="N294" s="27">
        <f t="shared" si="588"/>
        <v>0.12588881461675577</v>
      </c>
      <c r="O294" s="27">
        <f t="shared" si="588"/>
        <v>8.352473735646225E-2</v>
      </c>
      <c r="P294" s="27">
        <f t="shared" si="588"/>
        <v>3.8025076504590256E-2</v>
      </c>
      <c r="Q294" s="27">
        <f t="shared" si="588"/>
        <v>2.7233528722157091E-2</v>
      </c>
      <c r="R294" s="27">
        <f t="shared" si="588"/>
        <v>2.5061094180815577E-2</v>
      </c>
      <c r="S294" s="27">
        <f t="shared" si="588"/>
        <v>1.8690742624618516E-2</v>
      </c>
      <c r="T294" s="27">
        <f t="shared" si="588"/>
        <v>4.5476140125045958E-2</v>
      </c>
      <c r="U294" s="27">
        <f t="shared" si="588"/>
        <v>7.691252132652053E-2</v>
      </c>
      <c r="V294" s="27">
        <f t="shared" si="588"/>
        <v>7.3287811840750991E-2</v>
      </c>
      <c r="W294" s="27">
        <f t="shared" si="588"/>
        <v>6.684774868874252E-2</v>
      </c>
      <c r="X294" s="27">
        <f t="shared" si="588"/>
        <v>7.4185923476991864E-2</v>
      </c>
      <c r="Y294" s="27">
        <f t="shared" si="588"/>
        <v>6.9081024502642543E-2</v>
      </c>
      <c r="Z294" s="15">
        <v>7.0000000000000007E-2</v>
      </c>
      <c r="AA294" s="15">
        <v>7.0000000000000007E-2</v>
      </c>
      <c r="AB294" s="15">
        <v>7.0000000000000007E-2</v>
      </c>
      <c r="AC294" s="15">
        <v>7.0000000000000007E-2</v>
      </c>
      <c r="AD294" s="15">
        <v>7.0000000000000007E-2</v>
      </c>
      <c r="AE294" s="15">
        <v>7.0000000000000007E-2</v>
      </c>
      <c r="AF294" s="15">
        <v>7.0000000000000007E-2</v>
      </c>
      <c r="AG294" s="15">
        <v>7.0000000000000007E-2</v>
      </c>
      <c r="AH294" s="15">
        <v>7.0000000000000007E-2</v>
      </c>
      <c r="AI294" s="15">
        <v>7.0000000000000007E-2</v>
      </c>
      <c r="AJ294" s="15">
        <v>7.0000000000000007E-2</v>
      </c>
    </row>
    <row r="295" spans="2:36" hidden="1" outlineLevel="1" x14ac:dyDescent="0.35">
      <c r="B295" t="s">
        <v>162</v>
      </c>
      <c r="C295" s="12"/>
      <c r="D295" s="12">
        <f t="shared" ref="D295" si="589">-(D293-C293)</f>
        <v>-29.488999999999976</v>
      </c>
      <c r="E295" s="12">
        <f t="shared" ref="E295" si="590">-(E293-D293)</f>
        <v>-15.122000000000071</v>
      </c>
      <c r="F295" s="12">
        <f t="shared" ref="F295" si="591">-(F293-E293)</f>
        <v>-67.709999999999923</v>
      </c>
      <c r="G295" s="12">
        <f t="shared" ref="G295" si="592">-(G293-F293)</f>
        <v>2.7679999999999154</v>
      </c>
      <c r="H295" s="12">
        <f t="shared" ref="H295" si="593">-(H293-G293)</f>
        <v>-76.260999999999797</v>
      </c>
      <c r="I295" s="12">
        <f t="shared" ref="I295" si="594">-(I293-H293)</f>
        <v>1.3720000000000709</v>
      </c>
      <c r="J295" s="12">
        <f t="shared" ref="J295" si="595">-(J293-I293)</f>
        <v>-122.60200000000009</v>
      </c>
      <c r="K295" s="12">
        <f t="shared" ref="K295" si="596">-(K293-J293)</f>
        <v>-165.6840000000002</v>
      </c>
      <c r="L295" s="12">
        <f t="shared" ref="L295" si="597">-(L293-K293)</f>
        <v>-198.10799999999995</v>
      </c>
      <c r="M295" s="12">
        <f t="shared" ref="M295" si="598">-(M293-L293)</f>
        <v>-100.62799999999993</v>
      </c>
      <c r="N295" s="12">
        <f t="shared" ref="N295" si="599">-(N293-M293)</f>
        <v>85.595000000000027</v>
      </c>
      <c r="O295" s="12">
        <f t="shared" ref="O295:X295" si="600">-(O293-N293)</f>
        <v>241.90499999999997</v>
      </c>
      <c r="P295" s="12">
        <f t="shared" si="600"/>
        <v>230.90800000000036</v>
      </c>
      <c r="Q295" s="12">
        <f t="shared" si="600"/>
        <v>-33.160000000000764</v>
      </c>
      <c r="R295" s="12">
        <f t="shared" si="600"/>
        <v>39.282000000000153</v>
      </c>
      <c r="S295" s="12">
        <f t="shared" si="600"/>
        <v>100.31200000000035</v>
      </c>
      <c r="T295" s="12">
        <f t="shared" si="600"/>
        <v>-538.31899999999996</v>
      </c>
      <c r="U295" s="12">
        <f t="shared" si="600"/>
        <v>-226.83000000000038</v>
      </c>
      <c r="V295" s="12">
        <f t="shared" si="600"/>
        <v>311.84000000000015</v>
      </c>
      <c r="W295" s="12">
        <f t="shared" si="600"/>
        <v>-186.8119999999999</v>
      </c>
      <c r="X295" s="12">
        <f t="shared" si="600"/>
        <v>7.1930000000004384</v>
      </c>
      <c r="Y295" s="12">
        <f>-(Y293-X293)</f>
        <v>112.69899999999939</v>
      </c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</row>
    <row r="296" spans="2:36" hidden="1" outlineLevel="1" x14ac:dyDescent="0.35">
      <c r="B296" t="s">
        <v>168</v>
      </c>
      <c r="C296" s="12"/>
      <c r="D296" s="12">
        <f t="shared" ref="D296:N296" si="601">+D295-D297</f>
        <v>-24.017999999999965</v>
      </c>
      <c r="E296" s="12">
        <f t="shared" si="601"/>
        <v>1.5999999999999233</v>
      </c>
      <c r="F296" s="12">
        <f t="shared" si="601"/>
        <v>-38.38199999999992</v>
      </c>
      <c r="G296" s="12">
        <f t="shared" si="601"/>
        <v>-30.287000000000084</v>
      </c>
      <c r="H296" s="12">
        <f t="shared" si="601"/>
        <v>-234.98799999999977</v>
      </c>
      <c r="I296" s="12">
        <f t="shared" si="601"/>
        <v>-29.788999999999948</v>
      </c>
      <c r="J296" s="12">
        <f t="shared" si="601"/>
        <v>-65.161000000000101</v>
      </c>
      <c r="K296" s="12">
        <f t="shared" si="601"/>
        <v>27.187999999999789</v>
      </c>
      <c r="L296" s="12">
        <f t="shared" si="601"/>
        <v>-28.749999999999943</v>
      </c>
      <c r="M296" s="12">
        <f t="shared" si="601"/>
        <v>0.32800000000008822</v>
      </c>
      <c r="N296" s="12">
        <f t="shared" si="601"/>
        <v>-89.537000000000006</v>
      </c>
      <c r="O296" s="12">
        <f t="shared" ref="O296:X296" si="602">+O295-O297</f>
        <v>276.053</v>
      </c>
      <c r="P296" s="12">
        <f t="shared" si="602"/>
        <v>156.7270000000004</v>
      </c>
      <c r="Q296" s="12">
        <f t="shared" si="602"/>
        <v>407.19099999999929</v>
      </c>
      <c r="R296" s="12">
        <f t="shared" si="602"/>
        <v>490.80600000000015</v>
      </c>
      <c r="S296" s="12">
        <f t="shared" si="602"/>
        <v>-101.63299999999964</v>
      </c>
      <c r="T296" s="12">
        <f t="shared" si="602"/>
        <v>-149.5379999999999</v>
      </c>
      <c r="U296" s="12">
        <f t="shared" si="602"/>
        <v>-325.72900000000044</v>
      </c>
      <c r="V296" s="12">
        <f t="shared" si="602"/>
        <v>224.98100000000011</v>
      </c>
      <c r="W296" s="12">
        <f t="shared" si="602"/>
        <v>-82.636999999999901</v>
      </c>
      <c r="X296" s="12">
        <f t="shared" si="602"/>
        <v>147.83200000000042</v>
      </c>
      <c r="Y296" s="12">
        <f>+Y295-Y297</f>
        <v>112.5979999999994</v>
      </c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</row>
    <row r="297" spans="2:36" hidden="1" outlineLevel="1" x14ac:dyDescent="0.35">
      <c r="B297" t="s">
        <v>161</v>
      </c>
      <c r="C297" s="12"/>
      <c r="D297" s="12">
        <f t="shared" ref="D297:N297" si="603">+D229</f>
        <v>-5.4710000000000107</v>
      </c>
      <c r="E297" s="12">
        <f t="shared" si="603"/>
        <v>-16.721999999999994</v>
      </c>
      <c r="F297" s="12">
        <f t="shared" si="603"/>
        <v>-29.327999999999999</v>
      </c>
      <c r="G297" s="12">
        <f t="shared" si="603"/>
        <v>33.055</v>
      </c>
      <c r="H297" s="12">
        <f t="shared" si="603"/>
        <v>158.72699999999998</v>
      </c>
      <c r="I297" s="12">
        <f t="shared" si="603"/>
        <v>31.161000000000019</v>
      </c>
      <c r="J297" s="12">
        <f t="shared" si="603"/>
        <v>-57.440999999999988</v>
      </c>
      <c r="K297" s="12">
        <f t="shared" si="603"/>
        <v>-192.87199999999999</v>
      </c>
      <c r="L297" s="12">
        <f t="shared" si="603"/>
        <v>-169.358</v>
      </c>
      <c r="M297" s="12">
        <f t="shared" si="603"/>
        <v>-100.95600000000002</v>
      </c>
      <c r="N297" s="12">
        <f t="shared" si="603"/>
        <v>175.13200000000003</v>
      </c>
      <c r="O297" s="12">
        <f t="shared" ref="O297:Y297" si="604">+O229</f>
        <v>-34.148000000000025</v>
      </c>
      <c r="P297" s="12">
        <f t="shared" si="604"/>
        <v>74.180999999999955</v>
      </c>
      <c r="Q297" s="12">
        <f t="shared" si="604"/>
        <v>-440.35100000000006</v>
      </c>
      <c r="R297" s="12">
        <f t="shared" si="604"/>
        <v>-451.524</v>
      </c>
      <c r="S297" s="12">
        <f t="shared" si="604"/>
        <v>201.94499999999999</v>
      </c>
      <c r="T297" s="12">
        <f t="shared" si="604"/>
        <v>-388.78100000000006</v>
      </c>
      <c r="U297" s="12">
        <f t="shared" si="604"/>
        <v>98.899000000000044</v>
      </c>
      <c r="V297" s="12">
        <f t="shared" si="604"/>
        <v>86.859000000000023</v>
      </c>
      <c r="W297" s="12">
        <f t="shared" si="604"/>
        <v>-104.175</v>
      </c>
      <c r="X297" s="12">
        <f t="shared" si="604"/>
        <v>-140.63899999999998</v>
      </c>
      <c r="Y297" s="12">
        <f t="shared" si="604"/>
        <v>0.10099999999999021</v>
      </c>
      <c r="Z297" s="4">
        <f ca="1">-(Z293-Y293)</f>
        <v>-98.665143879086486</v>
      </c>
      <c r="AA297" s="4">
        <f t="shared" ref="AA297:AJ297" ca="1" si="605">-(AA293-Z293)</f>
        <v>-31.309442502539241</v>
      </c>
      <c r="AB297" s="4">
        <f t="shared" ca="1" si="605"/>
        <v>-33.710092219686203</v>
      </c>
      <c r="AC297" s="4">
        <f t="shared" ca="1" si="605"/>
        <v>-33.62914344721014</v>
      </c>
      <c r="AD297" s="4">
        <f t="shared" ca="1" si="605"/>
        <v>-26.503867803897379</v>
      </c>
      <c r="AE297" s="4">
        <f t="shared" ca="1" si="605"/>
        <v>-19.106080334629382</v>
      </c>
      <c r="AF297" s="4">
        <f t="shared" ca="1" si="605"/>
        <v>-12.213747133778497</v>
      </c>
      <c r="AG297" s="4">
        <f t="shared" ca="1" si="605"/>
        <v>-5.656061308938888</v>
      </c>
      <c r="AH297" s="4">
        <f t="shared" ca="1" si="605"/>
        <v>0.1641374148638306</v>
      </c>
      <c r="AI297" s="4">
        <f t="shared" ca="1" si="605"/>
        <v>5.4204495001785062</v>
      </c>
      <c r="AJ297" s="4">
        <f t="shared" si="605"/>
        <v>-2.7356150495583051</v>
      </c>
    </row>
    <row r="298" spans="2:36" hidden="1" outlineLevel="1" x14ac:dyDescent="0.35"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</row>
    <row r="299" spans="2:36" collapsed="1" x14ac:dyDescent="0.35">
      <c r="B299" s="32" t="s">
        <v>52</v>
      </c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</row>
    <row r="300" spans="2:36" ht="5" customHeight="1" x14ac:dyDescent="0.35"/>
    <row r="301" spans="2:36" hidden="1" outlineLevel="1" x14ac:dyDescent="0.35">
      <c r="B301" t="s">
        <v>225</v>
      </c>
      <c r="C301" s="14">
        <v>0.05</v>
      </c>
      <c r="D301" s="14"/>
      <c r="E301" s="14"/>
      <c r="F301" s="14"/>
      <c r="G301" s="14"/>
      <c r="H301" s="14"/>
      <c r="I301" s="14"/>
      <c r="K301" s="14"/>
      <c r="M301" s="99"/>
      <c r="N301" s="99"/>
      <c r="O301" s="99"/>
      <c r="P301" s="99"/>
      <c r="Q301" s="16">
        <v>975</v>
      </c>
      <c r="R301" s="16">
        <v>925</v>
      </c>
      <c r="S301" s="16">
        <v>862.5</v>
      </c>
      <c r="T301" s="16">
        <v>775</v>
      </c>
      <c r="U301" s="16">
        <f>675+995</f>
        <v>1670</v>
      </c>
      <c r="V301" s="16">
        <v>1739.0630000000001</v>
      </c>
      <c r="W301" s="16">
        <v>1684.375</v>
      </c>
      <c r="X301" s="16">
        <v>1596.875</v>
      </c>
      <c r="Y301" s="16">
        <v>1498.4380000000001</v>
      </c>
      <c r="Z301" s="16">
        <f>+Y301</f>
        <v>1498.4380000000001</v>
      </c>
      <c r="AA301" s="16">
        <f t="shared" ref="AA301:AJ301" si="606">+Z301</f>
        <v>1498.4380000000001</v>
      </c>
      <c r="AB301" s="16">
        <f t="shared" si="606"/>
        <v>1498.4380000000001</v>
      </c>
      <c r="AC301" s="16">
        <f t="shared" si="606"/>
        <v>1498.4380000000001</v>
      </c>
      <c r="AD301" s="16">
        <f t="shared" si="606"/>
        <v>1498.4380000000001</v>
      </c>
      <c r="AE301" s="16">
        <f t="shared" si="606"/>
        <v>1498.4380000000001</v>
      </c>
      <c r="AF301" s="16">
        <f t="shared" si="606"/>
        <v>1498.4380000000001</v>
      </c>
      <c r="AG301" s="16">
        <f t="shared" si="606"/>
        <v>1498.4380000000001</v>
      </c>
      <c r="AH301" s="16">
        <f t="shared" si="606"/>
        <v>1498.4380000000001</v>
      </c>
      <c r="AI301" s="16">
        <f t="shared" si="606"/>
        <v>1498.4380000000001</v>
      </c>
      <c r="AJ301" s="16">
        <f t="shared" si="606"/>
        <v>1498.4380000000001</v>
      </c>
    </row>
    <row r="302" spans="2:36" hidden="1" outlineLevel="1" x14ac:dyDescent="0.35">
      <c r="B302" t="s">
        <v>226</v>
      </c>
      <c r="C302" s="14">
        <v>0.05</v>
      </c>
      <c r="D302" s="14"/>
      <c r="E302" s="14"/>
      <c r="F302" s="14"/>
      <c r="G302" s="14"/>
      <c r="H302" s="14"/>
      <c r="I302" s="14"/>
      <c r="K302" s="14"/>
      <c r="M302" s="99"/>
      <c r="N302" s="99"/>
      <c r="O302" s="99"/>
      <c r="P302" s="99"/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2715.694</v>
      </c>
      <c r="X302" s="16">
        <v>2688.2629999999999</v>
      </c>
      <c r="Y302" s="16">
        <v>2660.8310000000001</v>
      </c>
      <c r="Z302" s="16">
        <f>+Y302</f>
        <v>2660.8310000000001</v>
      </c>
      <c r="AA302" s="16">
        <f t="shared" ref="AA302:AJ302" si="607">+Z302</f>
        <v>2660.8310000000001</v>
      </c>
      <c r="AB302" s="16">
        <f t="shared" si="607"/>
        <v>2660.8310000000001</v>
      </c>
      <c r="AC302" s="16">
        <f t="shared" si="607"/>
        <v>2660.8310000000001</v>
      </c>
      <c r="AD302" s="16">
        <f t="shared" si="607"/>
        <v>2660.8310000000001</v>
      </c>
      <c r="AE302" s="16">
        <f t="shared" si="607"/>
        <v>2660.8310000000001</v>
      </c>
      <c r="AF302" s="16">
        <f t="shared" si="607"/>
        <v>2660.8310000000001</v>
      </c>
      <c r="AG302" s="16">
        <f t="shared" si="607"/>
        <v>2660.8310000000001</v>
      </c>
      <c r="AH302" s="16">
        <f t="shared" si="607"/>
        <v>2660.8310000000001</v>
      </c>
      <c r="AI302" s="16">
        <f t="shared" si="607"/>
        <v>2660.8310000000001</v>
      </c>
      <c r="AJ302" s="16">
        <f t="shared" si="607"/>
        <v>2660.8310000000001</v>
      </c>
    </row>
    <row r="303" spans="2:36" hidden="1" outlineLevel="1" x14ac:dyDescent="0.35">
      <c r="B303" t="s">
        <v>231</v>
      </c>
      <c r="C303" s="14">
        <v>0.04</v>
      </c>
      <c r="D303" s="14"/>
      <c r="E303" s="14"/>
      <c r="F303" s="14"/>
      <c r="G303" s="14"/>
      <c r="H303" s="14"/>
      <c r="I303" s="14"/>
      <c r="K303" s="14"/>
      <c r="M303" s="99"/>
      <c r="N303" s="99"/>
      <c r="O303" s="99"/>
      <c r="P303" s="99"/>
      <c r="Q303" s="16">
        <v>3482.5</v>
      </c>
      <c r="R303" s="16">
        <v>3447.5</v>
      </c>
      <c r="S303" s="16">
        <v>3412.5</v>
      </c>
      <c r="T303" s="16">
        <v>3377.5</v>
      </c>
      <c r="U303" s="16">
        <v>3342.5</v>
      </c>
      <c r="V303" s="16">
        <v>2743.125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  <c r="AI303" s="16">
        <v>0</v>
      </c>
      <c r="AJ303" s="16">
        <v>0</v>
      </c>
    </row>
    <row r="304" spans="2:36" hidden="1" outlineLevel="1" x14ac:dyDescent="0.35">
      <c r="B304" t="s">
        <v>153</v>
      </c>
      <c r="C304" s="14">
        <v>0.03</v>
      </c>
      <c r="D304" s="14"/>
      <c r="E304" s="14"/>
      <c r="F304" s="14"/>
      <c r="G304" s="14"/>
      <c r="H304" s="14"/>
      <c r="I304" s="14"/>
      <c r="K304" s="14"/>
      <c r="M304" s="99"/>
      <c r="N304" s="99"/>
      <c r="O304" s="99"/>
      <c r="P304" s="99"/>
      <c r="Q304" s="16">
        <v>0</v>
      </c>
      <c r="R304" s="16">
        <v>0</v>
      </c>
      <c r="S304" s="16">
        <v>0</v>
      </c>
      <c r="T304" s="16">
        <v>300</v>
      </c>
      <c r="U304" s="16">
        <v>175</v>
      </c>
      <c r="V304" s="16">
        <v>0</v>
      </c>
      <c r="W304" s="16">
        <v>75</v>
      </c>
      <c r="X304" s="16">
        <v>0</v>
      </c>
      <c r="Y304" s="16">
        <v>165</v>
      </c>
      <c r="Z304" s="16">
        <f>+Y304</f>
        <v>165</v>
      </c>
      <c r="AA304" s="16">
        <f t="shared" ref="AA304:AJ304" si="608">+Z304</f>
        <v>165</v>
      </c>
      <c r="AB304" s="16">
        <f t="shared" si="608"/>
        <v>165</v>
      </c>
      <c r="AC304" s="16">
        <f t="shared" si="608"/>
        <v>165</v>
      </c>
      <c r="AD304" s="16">
        <f t="shared" si="608"/>
        <v>165</v>
      </c>
      <c r="AE304" s="16">
        <f t="shared" si="608"/>
        <v>165</v>
      </c>
      <c r="AF304" s="16">
        <f t="shared" si="608"/>
        <v>165</v>
      </c>
      <c r="AG304" s="16">
        <f t="shared" si="608"/>
        <v>165</v>
      </c>
      <c r="AH304" s="16">
        <f t="shared" si="608"/>
        <v>165</v>
      </c>
      <c r="AI304" s="16">
        <f t="shared" si="608"/>
        <v>165</v>
      </c>
      <c r="AJ304" s="16">
        <f t="shared" si="608"/>
        <v>165</v>
      </c>
    </row>
    <row r="305" spans="2:38" hidden="1" outlineLevel="1" x14ac:dyDescent="0.35">
      <c r="B305" t="s">
        <v>227</v>
      </c>
      <c r="C305" s="14">
        <v>4.6249999999999999E-2</v>
      </c>
      <c r="D305" s="14"/>
      <c r="E305" s="14"/>
      <c r="F305" s="14"/>
      <c r="G305" s="14"/>
      <c r="H305" s="14"/>
      <c r="I305" s="14"/>
      <c r="K305" s="14"/>
      <c r="M305" s="99"/>
      <c r="N305" s="99"/>
      <c r="O305" s="99"/>
      <c r="P305" s="99"/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1750</v>
      </c>
      <c r="X305" s="16">
        <v>2750</v>
      </c>
      <c r="Y305" s="16">
        <v>2750</v>
      </c>
      <c r="Z305" s="16">
        <v>2750</v>
      </c>
      <c r="AA305" s="16">
        <v>2750</v>
      </c>
      <c r="AB305" s="16">
        <v>2750</v>
      </c>
      <c r="AC305" s="16">
        <v>2750</v>
      </c>
      <c r="AD305" s="16">
        <v>2750</v>
      </c>
      <c r="AE305" s="16">
        <v>2750</v>
      </c>
      <c r="AF305" s="16">
        <v>2750</v>
      </c>
      <c r="AG305" s="16">
        <v>2750</v>
      </c>
      <c r="AH305" s="16">
        <v>0</v>
      </c>
      <c r="AI305" s="16">
        <v>0</v>
      </c>
      <c r="AJ305" s="16">
        <v>0</v>
      </c>
    </row>
    <row r="306" spans="2:38" hidden="1" outlineLevel="1" x14ac:dyDescent="0.35">
      <c r="B306" t="s">
        <v>228</v>
      </c>
      <c r="C306" s="14">
        <v>3.7499999999999999E-2</v>
      </c>
      <c r="D306" s="14"/>
      <c r="E306" s="14"/>
      <c r="F306" s="14"/>
      <c r="G306" s="14"/>
      <c r="H306" s="14"/>
      <c r="I306" s="14"/>
      <c r="K306" s="14"/>
      <c r="M306" s="99"/>
      <c r="N306" s="99"/>
      <c r="O306" s="99"/>
      <c r="P306" s="99"/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1500</v>
      </c>
      <c r="X306" s="16">
        <v>1500</v>
      </c>
      <c r="Y306" s="16">
        <v>1500</v>
      </c>
      <c r="Z306" s="16">
        <v>1500</v>
      </c>
      <c r="AA306" s="16">
        <v>1500</v>
      </c>
      <c r="AB306" s="16">
        <v>1500</v>
      </c>
      <c r="AC306" s="16">
        <v>1500</v>
      </c>
      <c r="AD306" s="16">
        <v>1500</v>
      </c>
      <c r="AE306" s="16">
        <v>1500</v>
      </c>
      <c r="AF306" s="16">
        <v>1500</v>
      </c>
      <c r="AG306" s="16">
        <v>1500</v>
      </c>
      <c r="AH306" s="16">
        <v>1500</v>
      </c>
      <c r="AI306" s="16">
        <v>0</v>
      </c>
      <c r="AJ306" s="16">
        <v>0</v>
      </c>
    </row>
    <row r="307" spans="2:38" hidden="1" outlineLevel="1" x14ac:dyDescent="0.35">
      <c r="B307" t="s">
        <v>232</v>
      </c>
      <c r="C307" s="14">
        <v>5.1249999999999997E-2</v>
      </c>
      <c r="D307" s="14"/>
      <c r="E307" s="14"/>
      <c r="F307" s="14"/>
      <c r="G307" s="14"/>
      <c r="H307" s="14"/>
      <c r="I307" s="14"/>
      <c r="K307" s="14"/>
      <c r="M307" s="99"/>
      <c r="N307" s="99"/>
      <c r="O307" s="99"/>
      <c r="P307" s="99"/>
      <c r="Q307" s="16">
        <v>0</v>
      </c>
      <c r="R307" s="16">
        <v>1750</v>
      </c>
      <c r="S307" s="16">
        <v>1750</v>
      </c>
      <c r="T307" s="16">
        <v>1750</v>
      </c>
      <c r="U307" s="16">
        <v>1750</v>
      </c>
      <c r="V307" s="16">
        <v>1750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  <c r="AI307" s="16">
        <v>0</v>
      </c>
      <c r="AJ307" s="16">
        <v>0</v>
      </c>
    </row>
    <row r="308" spans="2:38" hidden="1" outlineLevel="1" x14ac:dyDescent="0.35">
      <c r="B308" t="s">
        <v>233</v>
      </c>
      <c r="C308" s="14">
        <v>0.05</v>
      </c>
      <c r="D308" s="14"/>
      <c r="E308" s="14"/>
      <c r="F308" s="14"/>
      <c r="G308" s="14"/>
      <c r="H308" s="14"/>
      <c r="I308" s="14"/>
      <c r="K308" s="14"/>
      <c r="M308" s="99"/>
      <c r="N308" s="99"/>
      <c r="O308" s="99"/>
      <c r="P308" s="99"/>
      <c r="Q308" s="16">
        <v>0</v>
      </c>
      <c r="R308" s="16">
        <v>1500</v>
      </c>
      <c r="S308" s="16">
        <v>1500</v>
      </c>
      <c r="T308" s="16">
        <v>1500</v>
      </c>
      <c r="U308" s="16">
        <v>1500</v>
      </c>
      <c r="V308" s="16">
        <v>1500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  <c r="AI308" s="16">
        <v>0</v>
      </c>
      <c r="AJ308" s="16">
        <v>0</v>
      </c>
    </row>
    <row r="309" spans="2:38" hidden="1" outlineLevel="1" x14ac:dyDescent="0.35">
      <c r="B309" t="s">
        <v>236</v>
      </c>
      <c r="C309" s="14">
        <v>5.7500000000000002E-2</v>
      </c>
      <c r="D309" s="14"/>
      <c r="E309" s="14"/>
      <c r="F309" s="14"/>
      <c r="G309" s="14"/>
      <c r="H309" s="14"/>
      <c r="I309" s="14"/>
      <c r="K309" s="14"/>
      <c r="M309" s="99"/>
      <c r="N309" s="99"/>
      <c r="O309" s="99"/>
      <c r="P309" s="99"/>
      <c r="Q309" s="16">
        <v>0</v>
      </c>
      <c r="R309" s="16">
        <v>1250</v>
      </c>
      <c r="S309" s="16">
        <v>1250</v>
      </c>
      <c r="T309" s="16">
        <v>1250</v>
      </c>
      <c r="U309" s="16">
        <v>1250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0</v>
      </c>
      <c r="AJ309" s="16">
        <v>0</v>
      </c>
    </row>
    <row r="310" spans="2:38" hidden="1" outlineLevel="1" x14ac:dyDescent="0.35">
      <c r="B310" t="s">
        <v>229</v>
      </c>
      <c r="C310" s="14">
        <v>4.5100000000000001E-2</v>
      </c>
      <c r="D310" s="14"/>
      <c r="E310" s="14"/>
      <c r="F310" s="14"/>
      <c r="G310" s="14"/>
      <c r="H310" s="14"/>
      <c r="I310" s="14"/>
      <c r="K310" s="14"/>
      <c r="M310" s="99"/>
      <c r="N310" s="99"/>
      <c r="O310" s="99"/>
      <c r="P310" s="99"/>
      <c r="Q310" s="16">
        <v>218.09700000000001</v>
      </c>
      <c r="R310" s="16">
        <v>283.185</v>
      </c>
      <c r="S310" s="16">
        <v>299.68200000000002</v>
      </c>
      <c r="T310" s="16">
        <v>297.17</v>
      </c>
      <c r="U310" s="16">
        <v>282.73700000000002</v>
      </c>
      <c r="V310" s="16">
        <v>268.53399999999999</v>
      </c>
      <c r="W310" s="16">
        <v>274.29199999999997</v>
      </c>
      <c r="X310" s="16">
        <v>299.12799999999999</v>
      </c>
      <c r="Y310" s="16">
        <v>273.68799999999999</v>
      </c>
      <c r="Z310" s="16">
        <f>+Y310</f>
        <v>273.68799999999999</v>
      </c>
      <c r="AA310" s="16">
        <f t="shared" ref="AA310:AJ311" si="609">+Z310</f>
        <v>273.68799999999999</v>
      </c>
      <c r="AB310" s="16">
        <f t="shared" si="609"/>
        <v>273.68799999999999</v>
      </c>
      <c r="AC310" s="16">
        <f t="shared" si="609"/>
        <v>273.68799999999999</v>
      </c>
      <c r="AD310" s="16">
        <f t="shared" si="609"/>
        <v>273.68799999999999</v>
      </c>
      <c r="AE310" s="16">
        <f t="shared" si="609"/>
        <v>273.68799999999999</v>
      </c>
      <c r="AF310" s="16">
        <f t="shared" si="609"/>
        <v>273.68799999999999</v>
      </c>
      <c r="AG310" s="16">
        <f t="shared" si="609"/>
        <v>273.68799999999999</v>
      </c>
      <c r="AH310" s="16">
        <f t="shared" si="609"/>
        <v>273.68799999999999</v>
      </c>
      <c r="AI310" s="16">
        <f t="shared" si="609"/>
        <v>273.68799999999999</v>
      </c>
      <c r="AJ310" s="16">
        <f t="shared" si="609"/>
        <v>273.68799999999999</v>
      </c>
    </row>
    <row r="311" spans="2:38" hidden="1" outlineLevel="1" x14ac:dyDescent="0.35">
      <c r="B311" t="s">
        <v>1</v>
      </c>
      <c r="C311" s="14">
        <v>6.5600000000000006E-2</v>
      </c>
      <c r="D311" s="14"/>
      <c r="E311" s="14"/>
      <c r="F311" s="14"/>
      <c r="G311" s="14"/>
      <c r="H311" s="14"/>
      <c r="I311" s="14"/>
      <c r="K311" s="14"/>
      <c r="M311" s="99"/>
      <c r="N311" s="99"/>
      <c r="O311" s="99"/>
      <c r="P311" s="99"/>
      <c r="Q311" s="16">
        <f>3775+69.045-100.864</f>
        <v>3743.181</v>
      </c>
      <c r="R311" s="16">
        <f>70.645-95.985</f>
        <v>-25.340000000000003</v>
      </c>
      <c r="S311" s="16">
        <f>117.547-79.861</f>
        <v>37.685999999999993</v>
      </c>
      <c r="T311" s="16">
        <f>150.512-63.951</f>
        <v>86.561000000000007</v>
      </c>
      <c r="U311" s="16">
        <f>183.979-52</f>
        <v>131.97900000000001</v>
      </c>
      <c r="V311" s="16">
        <f>180.352-72.84</f>
        <v>107.512</v>
      </c>
      <c r="W311" s="16">
        <f>164.16-77.717</f>
        <v>86.442999999999998</v>
      </c>
      <c r="X311" s="16">
        <f>130.599-56.685</f>
        <v>73.913999999999987</v>
      </c>
      <c r="Y311" s="16">
        <f>120.562-44.498</f>
        <v>76.063999999999993</v>
      </c>
      <c r="Z311" s="16">
        <f>+Y311</f>
        <v>76.063999999999993</v>
      </c>
      <c r="AA311" s="16">
        <f t="shared" si="609"/>
        <v>76.063999999999993</v>
      </c>
      <c r="AB311" s="16">
        <f t="shared" si="609"/>
        <v>76.063999999999993</v>
      </c>
      <c r="AC311" s="16">
        <f t="shared" si="609"/>
        <v>76.063999999999993</v>
      </c>
      <c r="AD311" s="16">
        <f t="shared" si="609"/>
        <v>76.063999999999993</v>
      </c>
      <c r="AE311" s="16">
        <f t="shared" si="609"/>
        <v>76.063999999999993</v>
      </c>
      <c r="AF311" s="16">
        <f t="shared" si="609"/>
        <v>76.063999999999993</v>
      </c>
      <c r="AG311" s="16">
        <f t="shared" si="609"/>
        <v>76.063999999999993</v>
      </c>
      <c r="AH311" s="16">
        <f t="shared" si="609"/>
        <v>76.063999999999993</v>
      </c>
      <c r="AI311" s="16">
        <f t="shared" si="609"/>
        <v>76.063999999999993</v>
      </c>
      <c r="AJ311" s="16">
        <f t="shared" si="609"/>
        <v>76.063999999999993</v>
      </c>
    </row>
    <row r="312" spans="2:38" hidden="1" outlineLevel="1" x14ac:dyDescent="0.35">
      <c r="B312" t="s">
        <v>230</v>
      </c>
      <c r="C312" s="8">
        <f>+DCF!C13</f>
        <v>0.06</v>
      </c>
      <c r="D312" s="8"/>
      <c r="E312" s="8"/>
      <c r="F312" s="8"/>
      <c r="G312" s="8"/>
      <c r="H312" s="8"/>
      <c r="I312" s="8"/>
      <c r="K312" s="14"/>
      <c r="M312" s="99"/>
      <c r="N312" s="99"/>
      <c r="O312" s="99"/>
      <c r="P312" s="99"/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2">
        <f t="shared" ref="Z312:AJ312" ca="1" si="610">+Z313-SUM(Z301:Z310)</f>
        <v>-599.98444515648589</v>
      </c>
      <c r="AA312" s="12">
        <f t="shared" ca="1" si="610"/>
        <v>-741.58724318751047</v>
      </c>
      <c r="AB312" s="12">
        <f t="shared" ca="1" si="610"/>
        <v>-781.31047812665474</v>
      </c>
      <c r="AC312" s="12">
        <f t="shared" ca="1" si="610"/>
        <v>-636.21991677203368</v>
      </c>
      <c r="AD312" s="12">
        <f t="shared" ca="1" si="610"/>
        <v>-577.4858072935167</v>
      </c>
      <c r="AE312" s="12">
        <f t="shared" ca="1" si="610"/>
        <v>-623.65528761700261</v>
      </c>
      <c r="AF312" s="12">
        <f t="shared" ca="1" si="610"/>
        <v>-759.17859943884014</v>
      </c>
      <c r="AG312" s="12">
        <f t="shared" ca="1" si="610"/>
        <v>-971.86560218832437</v>
      </c>
      <c r="AH312" s="12">
        <f t="shared" ca="1" si="610"/>
        <v>1504.6963564604666</v>
      </c>
      <c r="AI312" s="12">
        <f t="shared" ca="1" si="610"/>
        <v>2934.3341274699615</v>
      </c>
      <c r="AJ312" s="12">
        <f t="shared" ca="1" si="610"/>
        <v>2935.2087627771089</v>
      </c>
    </row>
    <row r="313" spans="2:38" hidden="1" outlineLevel="1" x14ac:dyDescent="0.35">
      <c r="B313" s="24" t="s">
        <v>53</v>
      </c>
      <c r="C313" s="26">
        <f t="shared" ref="C313:D313" si="611">+C277+C273</f>
        <v>975.68200000000002</v>
      </c>
      <c r="D313" s="26">
        <f t="shared" si="611"/>
        <v>820.22400000000005</v>
      </c>
      <c r="E313" s="26">
        <f t="shared" ref="E313" si="612">+E277+E273</f>
        <v>1319.23</v>
      </c>
      <c r="F313" s="26">
        <f t="shared" ref="F313:L313" si="613">+F277+F273</f>
        <v>1167.559</v>
      </c>
      <c r="G313" s="26">
        <f t="shared" si="613"/>
        <v>1375.8320000000001</v>
      </c>
      <c r="H313" s="26">
        <f t="shared" si="613"/>
        <v>4157.2020000000002</v>
      </c>
      <c r="I313" s="26">
        <f t="shared" si="613"/>
        <v>3751.2510000000002</v>
      </c>
      <c r="J313" s="26">
        <f t="shared" si="613"/>
        <v>3707.3180000000002</v>
      </c>
      <c r="K313" s="26">
        <f t="shared" si="613"/>
        <v>3695.1459999999997</v>
      </c>
      <c r="L313" s="26">
        <f t="shared" si="613"/>
        <v>3632.2240000000002</v>
      </c>
      <c r="M313" s="26">
        <f t="shared" ref="M313:O313" si="614">+M277+M273</f>
        <v>4308.7420000000002</v>
      </c>
      <c r="N313" s="26">
        <f t="shared" si="614"/>
        <v>4504.9690000000001</v>
      </c>
      <c r="O313" s="26">
        <f t="shared" si="614"/>
        <v>8559.5759999999991</v>
      </c>
      <c r="P313" s="26">
        <f>+P277+P273</f>
        <v>8415.9279999999999</v>
      </c>
      <c r="Q313" s="25">
        <f t="shared" ref="Q313:S313" si="615">SUM(Q301:Q312)</f>
        <v>8418.7780000000002</v>
      </c>
      <c r="R313" s="25">
        <f t="shared" si="615"/>
        <v>9130.3449999999993</v>
      </c>
      <c r="S313" s="25">
        <f t="shared" si="615"/>
        <v>9112.3680000000004</v>
      </c>
      <c r="T313" s="25">
        <f t="shared" ref="T313:Y313" si="616">SUM(T301:T312)</f>
        <v>9336.2309999999998</v>
      </c>
      <c r="U313" s="25">
        <f t="shared" si="616"/>
        <v>10102.215999999999</v>
      </c>
      <c r="V313" s="25">
        <f t="shared" si="616"/>
        <v>8108.2339999999995</v>
      </c>
      <c r="W313" s="25">
        <f t="shared" si="616"/>
        <v>8085.8040000000001</v>
      </c>
      <c r="X313" s="25">
        <f t="shared" si="616"/>
        <v>8908.18</v>
      </c>
      <c r="Y313" s="25">
        <f t="shared" si="616"/>
        <v>8924.0210000000006</v>
      </c>
      <c r="Z313" s="169">
        <f t="shared" ref="Z313:AJ313" ca="1" si="617">+Z321*Z323</f>
        <v>8247.9725548435144</v>
      </c>
      <c r="AA313" s="169">
        <f t="shared" ca="1" si="617"/>
        <v>8106.3697568124899</v>
      </c>
      <c r="AB313" s="169">
        <f t="shared" ca="1" si="617"/>
        <v>8066.6465218733456</v>
      </c>
      <c r="AC313" s="169">
        <f t="shared" ca="1" si="617"/>
        <v>8211.7370832279667</v>
      </c>
      <c r="AD313" s="169">
        <f t="shared" ca="1" si="617"/>
        <v>8270.4711927064836</v>
      </c>
      <c r="AE313" s="169">
        <f t="shared" ca="1" si="617"/>
        <v>8224.3017123829977</v>
      </c>
      <c r="AF313" s="169">
        <f t="shared" ca="1" si="617"/>
        <v>8088.7784005611602</v>
      </c>
      <c r="AG313" s="169">
        <f t="shared" ca="1" si="617"/>
        <v>7876.091397811676</v>
      </c>
      <c r="AH313" s="169">
        <f t="shared" ca="1" si="617"/>
        <v>7602.653356460467</v>
      </c>
      <c r="AI313" s="169">
        <f t="shared" ca="1" si="617"/>
        <v>7532.2911274699618</v>
      </c>
      <c r="AJ313" s="169">
        <f t="shared" ca="1" si="617"/>
        <v>7533.1657627771092</v>
      </c>
    </row>
    <row r="314" spans="2:38" hidden="1" outlineLevel="1" x14ac:dyDescent="0.35">
      <c r="B314" s="95" t="s">
        <v>51</v>
      </c>
      <c r="C314" s="96" t="b">
        <f t="shared" ref="C314" si="618">ABS(C313-C277-C273)&lt;5</f>
        <v>1</v>
      </c>
      <c r="D314" s="96" t="b">
        <f t="shared" ref="D314:E314" si="619">ABS(D313-D277-D273)&lt;5</f>
        <v>1</v>
      </c>
      <c r="E314" s="96" t="b">
        <f t="shared" si="619"/>
        <v>1</v>
      </c>
      <c r="F314" s="96" t="b">
        <f t="shared" ref="F314:L314" si="620">ABS(F313-F277-F273)&lt;5</f>
        <v>1</v>
      </c>
      <c r="G314" s="96" t="b">
        <f t="shared" si="620"/>
        <v>1</v>
      </c>
      <c r="H314" s="96" t="b">
        <f t="shared" si="620"/>
        <v>1</v>
      </c>
      <c r="I314" s="96" t="b">
        <f t="shared" si="620"/>
        <v>1</v>
      </c>
      <c r="J314" s="96" t="b">
        <f t="shared" si="620"/>
        <v>1</v>
      </c>
      <c r="K314" s="96" t="b">
        <f t="shared" si="620"/>
        <v>1</v>
      </c>
      <c r="L314" s="96" t="b">
        <f t="shared" si="620"/>
        <v>1</v>
      </c>
      <c r="M314" s="96" t="b">
        <f t="shared" ref="M314:AJ314" si="621">ABS(M313-M277-M273)&lt;5</f>
        <v>1</v>
      </c>
      <c r="N314" s="96" t="b">
        <f t="shared" si="621"/>
        <v>1</v>
      </c>
      <c r="O314" s="96" t="b">
        <f t="shared" si="621"/>
        <v>1</v>
      </c>
      <c r="P314" s="96" t="b">
        <f t="shared" si="621"/>
        <v>1</v>
      </c>
      <c r="Q314" s="96" t="b">
        <f t="shared" si="621"/>
        <v>1</v>
      </c>
      <c r="R314" s="96" t="b">
        <f t="shared" si="621"/>
        <v>1</v>
      </c>
      <c r="S314" s="96" t="b">
        <f t="shared" si="621"/>
        <v>1</v>
      </c>
      <c r="T314" s="96" t="b">
        <f t="shared" si="621"/>
        <v>1</v>
      </c>
      <c r="U314" s="96" t="b">
        <f t="shared" si="621"/>
        <v>1</v>
      </c>
      <c r="V314" s="96" t="b">
        <f t="shared" si="621"/>
        <v>1</v>
      </c>
      <c r="W314" s="96" t="b">
        <f t="shared" si="621"/>
        <v>1</v>
      </c>
      <c r="X314" s="96" t="b">
        <f t="shared" si="621"/>
        <v>1</v>
      </c>
      <c r="Y314" s="96" t="b">
        <f t="shared" si="621"/>
        <v>1</v>
      </c>
      <c r="Z314" s="96" t="b">
        <f t="shared" ca="1" si="621"/>
        <v>1</v>
      </c>
      <c r="AA314" s="96" t="b">
        <f t="shared" ca="1" si="621"/>
        <v>1</v>
      </c>
      <c r="AB314" s="96" t="b">
        <f t="shared" ca="1" si="621"/>
        <v>1</v>
      </c>
      <c r="AC314" s="96" t="b">
        <f t="shared" ca="1" si="621"/>
        <v>1</v>
      </c>
      <c r="AD314" s="96" t="b">
        <f t="shared" ca="1" si="621"/>
        <v>1</v>
      </c>
      <c r="AE314" s="96" t="b">
        <f t="shared" ca="1" si="621"/>
        <v>1</v>
      </c>
      <c r="AF314" s="96" t="b">
        <f t="shared" ca="1" si="621"/>
        <v>1</v>
      </c>
      <c r="AG314" s="96" t="b">
        <f t="shared" ca="1" si="621"/>
        <v>1</v>
      </c>
      <c r="AH314" s="96" t="b">
        <f t="shared" ca="1" si="621"/>
        <v>1</v>
      </c>
      <c r="AI314" s="96" t="b">
        <f t="shared" ca="1" si="621"/>
        <v>1</v>
      </c>
      <c r="AJ314" s="96" t="b">
        <f t="shared" ca="1" si="621"/>
        <v>1</v>
      </c>
    </row>
    <row r="315" spans="2:38" hidden="1" outlineLevel="1" x14ac:dyDescent="0.35">
      <c r="B315" t="s">
        <v>54</v>
      </c>
      <c r="C315" s="3"/>
      <c r="D315" s="3">
        <f t="shared" ref="D315:E315" si="622">+D313-C313</f>
        <v>-155.45799999999997</v>
      </c>
      <c r="E315" s="3">
        <f t="shared" si="622"/>
        <v>499.00599999999997</v>
      </c>
      <c r="F315" s="3">
        <f t="shared" ref="F315" si="623">+F313-E313</f>
        <v>-151.67100000000005</v>
      </c>
      <c r="G315" s="3">
        <f t="shared" ref="G315" si="624">+G313-F313</f>
        <v>208.27300000000014</v>
      </c>
      <c r="H315" s="3">
        <f t="shared" ref="H315" si="625">+H313-G313</f>
        <v>2781.37</v>
      </c>
      <c r="I315" s="3">
        <f t="shared" ref="I315" si="626">+I313-H313</f>
        <v>-405.95100000000002</v>
      </c>
      <c r="J315" s="3">
        <f t="shared" ref="J315" si="627">+J313-I313</f>
        <v>-43.932999999999993</v>
      </c>
      <c r="K315" s="3">
        <f t="shared" ref="K315" si="628">+K313-J313</f>
        <v>-12.17200000000048</v>
      </c>
      <c r="L315" s="3">
        <f t="shared" ref="L315" si="629">+L313-K313</f>
        <v>-62.921999999999571</v>
      </c>
      <c r="M315" s="3">
        <f t="shared" ref="M315" si="630">+M313-L313</f>
        <v>676.51800000000003</v>
      </c>
      <c r="N315" s="3">
        <f t="shared" ref="N315" si="631">+N313-M313</f>
        <v>196.22699999999986</v>
      </c>
      <c r="O315" s="3">
        <f t="shared" ref="O315" si="632">+O313-N313</f>
        <v>4054.6069999999991</v>
      </c>
      <c r="P315" s="3">
        <f t="shared" ref="P315" si="633">+P313-O313</f>
        <v>-143.64799999999923</v>
      </c>
      <c r="Q315" s="3">
        <f t="shared" ref="Q315" si="634">+Q313-P313</f>
        <v>2.8500000000003638</v>
      </c>
      <c r="R315" s="3">
        <f t="shared" ref="R315" si="635">+R313-Q313</f>
        <v>711.5669999999991</v>
      </c>
      <c r="S315" s="3">
        <f t="shared" ref="S315" si="636">+S313-R313</f>
        <v>-17.976999999998952</v>
      </c>
      <c r="T315" s="3">
        <f t="shared" ref="T315" si="637">+T313-S313</f>
        <v>223.86299999999937</v>
      </c>
      <c r="U315" s="3">
        <f t="shared" ref="U315" si="638">+U313-T313</f>
        <v>765.98499999999876</v>
      </c>
      <c r="V315" s="3">
        <f t="shared" ref="V315" si="639">+V313-U313</f>
        <v>-1993.9819999999991</v>
      </c>
      <c r="W315" s="3">
        <f t="shared" ref="W315" si="640">+W313-V313</f>
        <v>-22.429999999999382</v>
      </c>
      <c r="X315" s="3">
        <f>+X313-W313</f>
        <v>822.3760000000002</v>
      </c>
      <c r="Y315" s="3">
        <f>+Y313-X313</f>
        <v>15.841000000000349</v>
      </c>
      <c r="Z315" s="3">
        <f t="shared" ref="Z315:AJ315" ca="1" si="641">+Z313-Y313</f>
        <v>-676.0484451564862</v>
      </c>
      <c r="AA315" s="3">
        <f t="shared" ca="1" si="641"/>
        <v>-141.60279803102458</v>
      </c>
      <c r="AB315" s="3">
        <f t="shared" ca="1" si="641"/>
        <v>-39.723234939144277</v>
      </c>
      <c r="AC315" s="3">
        <f ca="1">+AC313-AB313</f>
        <v>145.09056135462106</v>
      </c>
      <c r="AD315" s="3">
        <f ca="1">+AD313-AC313</f>
        <v>58.734109478516984</v>
      </c>
      <c r="AE315" s="3">
        <f ca="1">+AE313-AD313</f>
        <v>-46.169480323485914</v>
      </c>
      <c r="AF315" s="3">
        <f ca="1">+AF313-AE313</f>
        <v>-135.52331182183752</v>
      </c>
      <c r="AG315" s="3">
        <f t="shared" ca="1" si="641"/>
        <v>-212.68700274948424</v>
      </c>
      <c r="AH315" s="3">
        <f t="shared" ca="1" si="641"/>
        <v>-273.43804135120899</v>
      </c>
      <c r="AI315" s="3">
        <f t="shared" ca="1" si="641"/>
        <v>-70.362228990505173</v>
      </c>
      <c r="AJ315" s="3">
        <f t="shared" ca="1" si="641"/>
        <v>0.87463530714740045</v>
      </c>
    </row>
    <row r="316" spans="2:38" hidden="1" outlineLevel="1" x14ac:dyDescent="0.35">
      <c r="B316" t="s">
        <v>154</v>
      </c>
      <c r="C316" s="3"/>
      <c r="D316" s="3">
        <f t="shared" ref="D316" si="642">-D203</f>
        <v>72.438000000000002</v>
      </c>
      <c r="E316" s="3">
        <f t="shared" ref="E316" si="643">-E203</f>
        <v>71.635999999999996</v>
      </c>
      <c r="F316" s="3">
        <f t="shared" ref="F316:L316" si="644">-F203</f>
        <v>66.820999999999998</v>
      </c>
      <c r="G316" s="3">
        <f t="shared" si="644"/>
        <v>52.411000000000001</v>
      </c>
      <c r="H316" s="3">
        <f t="shared" si="644"/>
        <v>139.58600000000001</v>
      </c>
      <c r="I316" s="3">
        <f t="shared" si="644"/>
        <v>276.70600000000002</v>
      </c>
      <c r="J316" s="3">
        <f t="shared" si="644"/>
        <v>257.14699999999999</v>
      </c>
      <c r="K316" s="3">
        <f t="shared" si="644"/>
        <v>224.71600000000001</v>
      </c>
      <c r="L316" s="3">
        <f t="shared" si="644"/>
        <v>185.755</v>
      </c>
      <c r="M316" s="3">
        <f t="shared" ref="M316:Y316" si="645">-M203</f>
        <v>181.607</v>
      </c>
      <c r="N316" s="3">
        <f t="shared" si="645"/>
        <v>241.09</v>
      </c>
      <c r="O316" s="3">
        <f t="shared" si="645"/>
        <v>288.55399999999997</v>
      </c>
      <c r="P316" s="3">
        <f t="shared" si="645"/>
        <v>429.94299999999998</v>
      </c>
      <c r="Q316" s="3">
        <f t="shared" si="645"/>
        <v>410.29399999999998</v>
      </c>
      <c r="R316" s="3">
        <f t="shared" si="645"/>
        <v>408.38</v>
      </c>
      <c r="S316" s="3">
        <f t="shared" si="645"/>
        <v>414.11599999999999</v>
      </c>
      <c r="T316" s="3">
        <f t="shared" si="645"/>
        <v>430.63400000000001</v>
      </c>
      <c r="U316" s="3">
        <f t="shared" si="645"/>
        <v>487.435</v>
      </c>
      <c r="V316" s="3">
        <f t="shared" si="645"/>
        <v>443.82400000000001</v>
      </c>
      <c r="W316" s="3">
        <f t="shared" si="645"/>
        <v>304.11099999999999</v>
      </c>
      <c r="X316" s="3">
        <f t="shared" si="645"/>
        <v>285.25400000000002</v>
      </c>
      <c r="Y316" s="3">
        <f t="shared" si="645"/>
        <v>357.01900000000001</v>
      </c>
      <c r="Z316" s="4">
        <f ca="1">Z317*AVERAGE(Y313:Z313)</f>
        <v>386.27100726803258</v>
      </c>
      <c r="AA316" s="4">
        <f ca="1">AA317*AVERAGE(Z313:AA313)</f>
        <v>381.45459934249141</v>
      </c>
      <c r="AB316" s="4">
        <f ca="1">AB317*AVERAGE(AA313:AB313)</f>
        <v>391.06497293042946</v>
      </c>
      <c r="AC316" s="4">
        <f ca="1">AC317*AVERAGE(AB313:AC313)</f>
        <v>416.20684120643125</v>
      </c>
      <c r="AD316" s="4">
        <f ca="1">AD317*AVERAGE(AC313:AD313)</f>
        <v>420.24044945222505</v>
      </c>
      <c r="AE316" s="4">
        <f t="shared" ref="AE316:AJ316" ca="1" si="646">AE317*AVERAGE(AD313:AE313)</f>
        <v>417.50169220570348</v>
      </c>
      <c r="AF316" s="4">
        <f t="shared" ca="1" si="646"/>
        <v>408.91606151602991</v>
      </c>
      <c r="AG316" s="4">
        <f t="shared" ca="1" si="646"/>
        <v>395.28431556463261</v>
      </c>
      <c r="AH316" s="4">
        <f t="shared" ca="1" si="646"/>
        <v>415.4752204733083</v>
      </c>
      <c r="AI316" s="4">
        <f t="shared" ca="1" si="646"/>
        <v>444.1439860580237</v>
      </c>
      <c r="AJ316" s="4">
        <f t="shared" ca="1" si="646"/>
        <v>444.0227451922442</v>
      </c>
      <c r="AL316" s="82"/>
    </row>
    <row r="317" spans="2:38" hidden="1" outlineLevel="1" x14ac:dyDescent="0.35">
      <c r="B317" t="s">
        <v>155</v>
      </c>
      <c r="C317" s="7"/>
      <c r="D317" s="7">
        <f t="shared" ref="D317:E317" si="647">+D316/AVERAGE(C313:D313)</f>
        <v>8.0670146433053855E-2</v>
      </c>
      <c r="E317" s="7">
        <f t="shared" si="647"/>
        <v>6.6966618585863488E-2</v>
      </c>
      <c r="F317" s="7">
        <f t="shared" ref="F317" si="648">+F316/AVERAGE(E313:F313)</f>
        <v>5.374078781915153E-2</v>
      </c>
      <c r="G317" s="7">
        <f t="shared" ref="G317" si="649">+G316/AVERAGE(F313:G313)</f>
        <v>4.1213482315538584E-2</v>
      </c>
      <c r="H317" s="7">
        <f t="shared" ref="H317" si="650">+H316/AVERAGE(G313:H313)</f>
        <v>5.0455500544547532E-2</v>
      </c>
      <c r="I317" s="7">
        <f t="shared" ref="I317" si="651">+I316/AVERAGE(H313:I313)</f>
        <v>6.9977276213186071E-2</v>
      </c>
      <c r="J317" s="7">
        <f t="shared" ref="J317" si="652">+J316/AVERAGE(I313:J313)</f>
        <v>6.8953441337071486E-2</v>
      </c>
      <c r="K317" s="7">
        <f t="shared" ref="K317" si="653">+K316/AVERAGE(J313:K313)</f>
        <v>6.0713837986918956E-2</v>
      </c>
      <c r="L317" s="7">
        <f t="shared" ref="L317" si="654">+L316/AVERAGE(K313:L313)</f>
        <v>5.0701684233224201E-2</v>
      </c>
      <c r="M317" s="7">
        <f t="shared" ref="M317" si="655">+M316/AVERAGE(L313:M313)</f>
        <v>4.5739271519359227E-2</v>
      </c>
      <c r="N317" s="7">
        <f t="shared" ref="N317" si="656">+N316/AVERAGE(M313:N313)</f>
        <v>5.4707943112725164E-2</v>
      </c>
      <c r="O317" s="7">
        <f t="shared" ref="O317" si="657">+O316/AVERAGE(N313:O313)</f>
        <v>4.4173601147227098E-2</v>
      </c>
      <c r="P317" s="7">
        <f t="shared" ref="P317" si="658">+P316/AVERAGE(O313:P313)</f>
        <v>5.065451959482322E-2</v>
      </c>
      <c r="Q317" s="7">
        <f>+Q316/AVERAGE(P313:Q313)</f>
        <v>4.8743827186527644E-2</v>
      </c>
      <c r="R317" s="7">
        <f>+R316/AVERAGE(Q313:R313)</f>
        <v>4.6541357080920796E-2</v>
      </c>
      <c r="S317" s="7">
        <f>+S316/AVERAGE(R313:S313)</f>
        <v>4.5400703283552175E-2</v>
      </c>
      <c r="T317" s="7">
        <f>+T316/AVERAGE(S313:T313)</f>
        <v>4.6684737415562012E-2</v>
      </c>
      <c r="U317" s="7">
        <f>+U316/AVERAGE(T313:U313)</f>
        <v>5.0151640200474863E-2</v>
      </c>
      <c r="V317" s="7">
        <f t="shared" ref="V317" si="659">+V316/AVERAGE(U313:V313)</f>
        <v>4.8743880574065999E-2</v>
      </c>
      <c r="W317" s="7">
        <f t="shared" ref="W317:X317" si="660">+W316/AVERAGE(V313:W313)</f>
        <v>3.7558390316238602E-2</v>
      </c>
      <c r="X317" s="7">
        <f t="shared" si="660"/>
        <v>3.3571174363821926E-2</v>
      </c>
      <c r="Y317" s="7">
        <f>+Y316/AVERAGE(X313:Y313)</f>
        <v>4.0042056502167064E-2</v>
      </c>
      <c r="Z317" s="8">
        <f ca="1">+Z319+Z318</f>
        <v>4.498848733367726E-2</v>
      </c>
      <c r="AA317" s="8">
        <f ca="1">+AA319+AA318</f>
        <v>4.6648723876914641E-2</v>
      </c>
      <c r="AB317" s="8">
        <f t="shared" ref="AB317:AJ317" ca="1" si="661">+AB319+AB318</f>
        <v>4.8360177989285512E-2</v>
      </c>
      <c r="AC317" s="8">
        <f t="shared" ca="1" si="661"/>
        <v>5.1136138735052357E-2</v>
      </c>
      <c r="AD317" s="8">
        <f t="shared" ca="1" si="661"/>
        <v>5.099322158982969E-2</v>
      </c>
      <c r="AE317" s="8">
        <f t="shared" ca="1" si="661"/>
        <v>5.0622302544933231E-2</v>
      </c>
      <c r="AF317" s="8">
        <f t="shared" ca="1" si="661"/>
        <v>5.013351968909438E-2</v>
      </c>
      <c r="AG317" s="8">
        <f t="shared" ca="1" si="661"/>
        <v>4.9519265807594699E-2</v>
      </c>
      <c r="AH317" s="8">
        <f t="shared" ca="1" si="661"/>
        <v>5.3683322138720187E-2</v>
      </c>
      <c r="AI317" s="8">
        <f t="shared" ca="1" si="661"/>
        <v>5.8691194609877144E-2</v>
      </c>
      <c r="AJ317" s="8">
        <f t="shared" ca="1" si="661"/>
        <v>5.8945805417914852E-2</v>
      </c>
    </row>
    <row r="318" spans="2:38" hidden="1" outlineLevel="1" x14ac:dyDescent="0.35">
      <c r="B318" s="10" t="s">
        <v>12</v>
      </c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>
        <f t="shared" ref="Q318:S318" si="662">+Q319-Q317</f>
        <v>3.9376806818010382E-3</v>
      </c>
      <c r="R318" s="7">
        <f t="shared" si="662"/>
        <v>2.6715682031518001E-3</v>
      </c>
      <c r="S318" s="7">
        <f t="shared" si="662"/>
        <v>1.9798984723379751E-3</v>
      </c>
      <c r="T318" s="7">
        <f t="shared" ref="T318:V318" si="663">+T319-T317</f>
        <v>8.5201793371952883E-4</v>
      </c>
      <c r="U318" s="7">
        <f t="shared" si="663"/>
        <v>-7.2158428088417437E-4</v>
      </c>
      <c r="V318" s="7">
        <f t="shared" si="663"/>
        <v>-6.9514679099088733E-3</v>
      </c>
      <c r="W318" s="7">
        <f t="shared" ref="W318:X318" si="664">+W319-W317</f>
        <v>9.0615052280351646E-3</v>
      </c>
      <c r="X318" s="7">
        <f t="shared" si="664"/>
        <v>1.5391309206834604E-2</v>
      </c>
      <c r="Y318" s="7">
        <f>+Y319-Y317</f>
        <v>6.3553654649810137E-3</v>
      </c>
      <c r="Z318" s="14">
        <v>1E-3</v>
      </c>
      <c r="AA318" s="14">
        <v>1.5E-3</v>
      </c>
      <c r="AB318" s="14">
        <v>3.0000000000000001E-3</v>
      </c>
      <c r="AC318" s="14">
        <v>5.0000000000000001E-3</v>
      </c>
      <c r="AD318" s="14">
        <v>5.0000000000000001E-3</v>
      </c>
      <c r="AE318" s="14">
        <v>5.0000000000000001E-3</v>
      </c>
      <c r="AF318" s="14">
        <v>5.0000000000000001E-3</v>
      </c>
      <c r="AG318" s="14">
        <v>5.0000000000000001E-3</v>
      </c>
      <c r="AH318" s="14">
        <v>5.0000000000000001E-3</v>
      </c>
      <c r="AI318" s="14">
        <v>5.0000000000000001E-3</v>
      </c>
      <c r="AJ318" s="14">
        <v>5.0000000000000001E-3</v>
      </c>
    </row>
    <row r="319" spans="2:38" hidden="1" outlineLevel="1" x14ac:dyDescent="0.35">
      <c r="B319" t="s">
        <v>156</v>
      </c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>
        <f t="shared" ref="Q319" si="665">SUMPRODUCT(Q301:Q312,$C$301:$C$312)/AVERAGE(P313:Q313)</f>
        <v>5.2681507868328682E-2</v>
      </c>
      <c r="R319" s="7">
        <f t="shared" ref="R319" si="666">SUMPRODUCT(R301:R312,$C$301:$C$312)/AVERAGE(Q313:R313)</f>
        <v>4.9212925284072596E-2</v>
      </c>
      <c r="S319" s="7">
        <f t="shared" ref="S319" si="667">SUMPRODUCT(S301:S312,$C$301:$C$312)/AVERAGE(R313:S313)</f>
        <v>4.738060175589015E-2</v>
      </c>
      <c r="T319" s="7">
        <f t="shared" ref="T319:AJ319" si="668">SUMPRODUCT(T301:T312,$C$301:$C$312)/AVERAGE(S313:T313)</f>
        <v>4.7536755349281541E-2</v>
      </c>
      <c r="U319" s="7">
        <f t="shared" si="668"/>
        <v>4.9430055919590689E-2</v>
      </c>
      <c r="V319" s="7">
        <f t="shared" si="668"/>
        <v>4.1792412664157126E-2</v>
      </c>
      <c r="W319" s="7">
        <f t="shared" si="668"/>
        <v>4.6619895544273766E-2</v>
      </c>
      <c r="X319" s="7">
        <f t="shared" si="668"/>
        <v>4.896248357065653E-2</v>
      </c>
      <c r="Y319" s="7">
        <f t="shared" si="668"/>
        <v>4.6397421967148078E-2</v>
      </c>
      <c r="Z319" s="7">
        <f t="shared" ca="1" si="668"/>
        <v>4.3988487333677259E-2</v>
      </c>
      <c r="AA319" s="7">
        <f t="shared" ca="1" si="668"/>
        <v>4.514872387691464E-2</v>
      </c>
      <c r="AB319" s="7">
        <f t="shared" ca="1" si="668"/>
        <v>4.5360177989285509E-2</v>
      </c>
      <c r="AC319" s="7">
        <f t="shared" ca="1" si="668"/>
        <v>4.6136138735052359E-2</v>
      </c>
      <c r="AD319" s="7">
        <f t="shared" ca="1" si="668"/>
        <v>4.5993221589829693E-2</v>
      </c>
      <c r="AE319" s="7">
        <f t="shared" ca="1" si="668"/>
        <v>4.5622302544933234E-2</v>
      </c>
      <c r="AF319" s="7">
        <f t="shared" ca="1" si="668"/>
        <v>4.5133519689094383E-2</v>
      </c>
      <c r="AG319" s="7">
        <f t="shared" ca="1" si="668"/>
        <v>4.4519265807594702E-2</v>
      </c>
      <c r="AH319" s="7">
        <f t="shared" ca="1" si="668"/>
        <v>4.8683322138720189E-2</v>
      </c>
      <c r="AI319" s="7">
        <f t="shared" ca="1" si="668"/>
        <v>5.3691194609877146E-2</v>
      </c>
      <c r="AJ319" s="7">
        <f t="shared" ca="1" si="668"/>
        <v>5.3945805417914855E-2</v>
      </c>
    </row>
    <row r="320" spans="2:38" hidden="1" outlineLevel="1" x14ac:dyDescent="0.35"/>
    <row r="321" spans="2:36" hidden="1" outlineLevel="1" x14ac:dyDescent="0.35">
      <c r="B321" t="s">
        <v>105</v>
      </c>
      <c r="C321" s="3">
        <f t="shared" ref="C321:D321" si="669">+C200</f>
        <v>275.32699999999994</v>
      </c>
      <c r="D321" s="3">
        <f t="shared" si="669"/>
        <v>427.59499999999997</v>
      </c>
      <c r="E321" s="3">
        <f t="shared" ref="E321" si="670">+E200</f>
        <v>411.43200000000007</v>
      </c>
      <c r="F321" s="3">
        <f t="shared" ref="F321:L321" si="671">+F200</f>
        <v>414.30199999999996</v>
      </c>
      <c r="G321" s="3">
        <f t="shared" si="671"/>
        <v>480.08200000000005</v>
      </c>
      <c r="H321" s="3">
        <f t="shared" si="671"/>
        <v>609.69000000000005</v>
      </c>
      <c r="I321" s="3">
        <f t="shared" si="671"/>
        <v>961.93099999999981</v>
      </c>
      <c r="J321" s="3">
        <f t="shared" si="671"/>
        <v>1124.6900000000003</v>
      </c>
      <c r="K321" s="3">
        <f t="shared" si="671"/>
        <v>1098.251</v>
      </c>
      <c r="L321" s="3">
        <f t="shared" si="671"/>
        <v>1173.1650000000004</v>
      </c>
      <c r="M321" s="3">
        <f t="shared" ref="M321:AJ321" si="672">+M200</f>
        <v>1154.7829999999999</v>
      </c>
      <c r="N321" s="3">
        <f t="shared" si="672"/>
        <v>1422.114</v>
      </c>
      <c r="O321" s="3">
        <f t="shared" si="672"/>
        <v>1631.547</v>
      </c>
      <c r="P321" s="3">
        <f t="shared" si="672"/>
        <v>2083.6079999999997</v>
      </c>
      <c r="Q321" s="3">
        <f t="shared" si="672"/>
        <v>2310.826</v>
      </c>
      <c r="R321" s="3">
        <f t="shared" si="672"/>
        <v>1769.8209999999999</v>
      </c>
      <c r="S321" s="3">
        <f t="shared" si="672"/>
        <v>2623.7339999999999</v>
      </c>
      <c r="T321" s="3">
        <f t="shared" si="672"/>
        <v>2389.6970000000001</v>
      </c>
      <c r="U321" s="3">
        <f t="shared" si="672"/>
        <v>2126.9110000000001</v>
      </c>
      <c r="V321" s="3">
        <f t="shared" si="672"/>
        <v>2254.8420000000015</v>
      </c>
      <c r="W321" s="3">
        <f t="shared" si="672"/>
        <v>2253.1389999999997</v>
      </c>
      <c r="X321" s="3">
        <f t="shared" si="672"/>
        <v>2484.5260000000003</v>
      </c>
      <c r="Y321" s="3">
        <f t="shared" si="672"/>
        <v>2055.8139999999999</v>
      </c>
      <c r="Z321" s="3">
        <f t="shared" ca="1" si="672"/>
        <v>2061.9931387108786</v>
      </c>
      <c r="AA321" s="3">
        <f t="shared" ca="1" si="672"/>
        <v>2133.2551991611817</v>
      </c>
      <c r="AB321" s="3">
        <f t="shared" ca="1" si="672"/>
        <v>2240.7351449648181</v>
      </c>
      <c r="AC321" s="3">
        <f t="shared" ca="1" si="672"/>
        <v>2346.2105952079905</v>
      </c>
      <c r="AD321" s="3">
        <f t="shared" ca="1" si="672"/>
        <v>2432.491527266613</v>
      </c>
      <c r="AE321" s="3">
        <f t="shared" ca="1" si="672"/>
        <v>2492.2126401160599</v>
      </c>
      <c r="AF321" s="3">
        <f t="shared" ca="1" si="672"/>
        <v>2527.7432501753624</v>
      </c>
      <c r="AG321" s="3">
        <f t="shared" ca="1" si="672"/>
        <v>2540.6746444553792</v>
      </c>
      <c r="AH321" s="3">
        <f t="shared" ca="1" si="672"/>
        <v>2534.2177854868223</v>
      </c>
      <c r="AI321" s="3">
        <f t="shared" ca="1" si="672"/>
        <v>2510.7637091566539</v>
      </c>
      <c r="AJ321" s="3">
        <f t="shared" ca="1" si="672"/>
        <v>2511.0552542590362</v>
      </c>
    </row>
    <row r="322" spans="2:36" hidden="1" outlineLevel="1" x14ac:dyDescent="0.35">
      <c r="B322" t="s">
        <v>170</v>
      </c>
      <c r="C322" s="3">
        <f t="shared" ref="C322:D322" si="673">+C200-C199</f>
        <v>330.22299999999996</v>
      </c>
      <c r="D322" s="3">
        <f t="shared" si="673"/>
        <v>421.154</v>
      </c>
      <c r="E322" s="3">
        <f t="shared" ref="E322" si="674">+E200-E199</f>
        <v>483.24200000000008</v>
      </c>
      <c r="F322" s="3">
        <f t="shared" ref="F322:L322" si="675">+F200-F199</f>
        <v>471.71999999999997</v>
      </c>
      <c r="G322" s="3">
        <f t="shared" si="675"/>
        <v>514.74300000000005</v>
      </c>
      <c r="H322" s="3">
        <f t="shared" si="675"/>
        <v>666.2940000000001</v>
      </c>
      <c r="I322" s="3">
        <f t="shared" si="675"/>
        <v>1037.1329999999998</v>
      </c>
      <c r="J322" s="3">
        <f t="shared" si="675"/>
        <v>1183.6370000000002</v>
      </c>
      <c r="K322" s="3">
        <f t="shared" si="675"/>
        <v>1232.069</v>
      </c>
      <c r="L322" s="3">
        <f t="shared" si="675"/>
        <v>1331.2430000000004</v>
      </c>
      <c r="M322" s="3">
        <f t="shared" ref="M322:AJ322" si="676">+M200-M199</f>
        <v>1229.3119999999999</v>
      </c>
      <c r="N322" s="3">
        <f t="shared" si="676"/>
        <v>1422.441</v>
      </c>
      <c r="O322" s="3">
        <f t="shared" si="676"/>
        <v>1728.9490000000001</v>
      </c>
      <c r="P322" s="3">
        <f t="shared" si="676"/>
        <v>2423.6959999999999</v>
      </c>
      <c r="Q322" s="3">
        <f t="shared" si="676"/>
        <v>2437</v>
      </c>
      <c r="R322" s="3">
        <f t="shared" si="676"/>
        <v>2523</v>
      </c>
      <c r="S322" s="3">
        <f t="shared" si="676"/>
        <v>2519</v>
      </c>
      <c r="T322" s="3">
        <f t="shared" si="676"/>
        <v>2163.3290000000002</v>
      </c>
      <c r="U322" s="3">
        <f t="shared" si="676"/>
        <v>2129.9659999999999</v>
      </c>
      <c r="V322" s="3">
        <f t="shared" si="676"/>
        <v>2383.7880000000014</v>
      </c>
      <c r="W322" s="3">
        <f t="shared" si="676"/>
        <v>2325.4019999999996</v>
      </c>
      <c r="X322" s="3">
        <f t="shared" si="676"/>
        <v>2478.1480000000001</v>
      </c>
      <c r="Y322" s="3">
        <f t="shared" si="676"/>
        <v>2071.5789999999997</v>
      </c>
      <c r="Z322" s="3">
        <f t="shared" ca="1" si="676"/>
        <v>2061.9931387108786</v>
      </c>
      <c r="AA322" s="3">
        <f t="shared" ca="1" si="676"/>
        <v>2133.2551991611817</v>
      </c>
      <c r="AB322" s="3">
        <f t="shared" ca="1" si="676"/>
        <v>2240.7351449648181</v>
      </c>
      <c r="AC322" s="3">
        <f t="shared" ca="1" si="676"/>
        <v>2346.2105952079905</v>
      </c>
      <c r="AD322" s="3">
        <f t="shared" ca="1" si="676"/>
        <v>2432.491527266613</v>
      </c>
      <c r="AE322" s="3">
        <f t="shared" ca="1" si="676"/>
        <v>2492.2126401160599</v>
      </c>
      <c r="AF322" s="3">
        <f t="shared" ca="1" si="676"/>
        <v>2527.7432501753624</v>
      </c>
      <c r="AG322" s="3">
        <f t="shared" ca="1" si="676"/>
        <v>2540.6746444553792</v>
      </c>
      <c r="AH322" s="3">
        <f t="shared" ca="1" si="676"/>
        <v>2534.2177854868223</v>
      </c>
      <c r="AI322" s="3">
        <f t="shared" ca="1" si="676"/>
        <v>2510.7637091566539</v>
      </c>
      <c r="AJ322" s="3">
        <f t="shared" ca="1" si="676"/>
        <v>2511.0552542590362</v>
      </c>
    </row>
    <row r="323" spans="2:36" hidden="1" outlineLevel="1" x14ac:dyDescent="0.35">
      <c r="B323" t="s">
        <v>157</v>
      </c>
      <c r="C323" s="18">
        <f t="shared" ref="C323:D323" si="677">+C313/C321</f>
        <v>3.5437207393390411</v>
      </c>
      <c r="D323" s="18">
        <f t="shared" si="677"/>
        <v>1.9182263590547133</v>
      </c>
      <c r="E323" s="18">
        <f t="shared" ref="E323" si="678">+E313/E321</f>
        <v>3.2064350852631778</v>
      </c>
      <c r="F323" s="18">
        <f t="shared" ref="F323:L323" si="679">+F313/F321</f>
        <v>2.8181350802071918</v>
      </c>
      <c r="G323" s="18">
        <f t="shared" si="679"/>
        <v>2.8658270878724883</v>
      </c>
      <c r="H323" s="18">
        <f t="shared" si="679"/>
        <v>6.8185504108645372</v>
      </c>
      <c r="I323" s="18">
        <f t="shared" si="679"/>
        <v>3.8997090227885378</v>
      </c>
      <c r="J323" s="18">
        <f t="shared" si="679"/>
        <v>3.2963020921320534</v>
      </c>
      <c r="K323" s="18">
        <f t="shared" si="679"/>
        <v>3.3645733079232341</v>
      </c>
      <c r="L323" s="18">
        <f t="shared" si="679"/>
        <v>3.096089637859976</v>
      </c>
      <c r="M323" s="18">
        <f t="shared" ref="M323:Y323" si="680">+M313/M321</f>
        <v>3.7312135699954023</v>
      </c>
      <c r="N323" s="18">
        <f t="shared" si="680"/>
        <v>3.1677973777067097</v>
      </c>
      <c r="O323" s="18">
        <f t="shared" si="680"/>
        <v>5.2462944677658685</v>
      </c>
      <c r="P323" s="18">
        <f t="shared" si="680"/>
        <v>4.0391129233521861</v>
      </c>
      <c r="Q323" s="18">
        <f t="shared" si="680"/>
        <v>3.6431899242954686</v>
      </c>
      <c r="R323" s="18">
        <f t="shared" si="680"/>
        <v>5.1589087257976933</v>
      </c>
      <c r="S323" s="18">
        <f t="shared" si="680"/>
        <v>3.4730532897008617</v>
      </c>
      <c r="T323" s="18">
        <f t="shared" si="680"/>
        <v>3.9068681092205408</v>
      </c>
      <c r="U323" s="18">
        <f t="shared" si="680"/>
        <v>4.7497126113880634</v>
      </c>
      <c r="V323" s="18">
        <f t="shared" si="680"/>
        <v>3.5959211332767413</v>
      </c>
      <c r="W323" s="18">
        <f t="shared" si="680"/>
        <v>3.5886840536691262</v>
      </c>
      <c r="X323" s="18">
        <f t="shared" si="680"/>
        <v>3.5854645916363923</v>
      </c>
      <c r="Y323" s="18">
        <f t="shared" si="680"/>
        <v>4.3408698452291894</v>
      </c>
      <c r="Z323" s="170">
        <v>4</v>
      </c>
      <c r="AA323" s="170">
        <v>3.8</v>
      </c>
      <c r="AB323" s="170">
        <v>3.6</v>
      </c>
      <c r="AC323" s="170">
        <v>3.5</v>
      </c>
      <c r="AD323" s="170">
        <v>3.4</v>
      </c>
      <c r="AE323" s="170">
        <v>3.3</v>
      </c>
      <c r="AF323" s="170">
        <v>3.2</v>
      </c>
      <c r="AG323" s="170">
        <v>3.1</v>
      </c>
      <c r="AH323" s="170">
        <v>3</v>
      </c>
      <c r="AI323" s="170">
        <v>3</v>
      </c>
      <c r="AJ323" s="170">
        <v>3</v>
      </c>
    </row>
    <row r="324" spans="2:36" hidden="1" outlineLevel="1" x14ac:dyDescent="0.35">
      <c r="B324" t="s">
        <v>276</v>
      </c>
      <c r="C324" s="18">
        <f t="shared" ref="C324:D324" si="681">+C313/C322</f>
        <v>2.9546155173927926</v>
      </c>
      <c r="D324" s="18">
        <f t="shared" si="681"/>
        <v>1.9475631241778544</v>
      </c>
      <c r="E324" s="18">
        <f t="shared" ref="E324" si="682">+E313/E322</f>
        <v>2.7299572470935884</v>
      </c>
      <c r="F324" s="18">
        <f t="shared" ref="F324:L324" si="683">+F313/F322</f>
        <v>2.4751102348851015</v>
      </c>
      <c r="G324" s="18">
        <f t="shared" si="683"/>
        <v>2.6728522777385995</v>
      </c>
      <c r="H324" s="18">
        <f t="shared" si="683"/>
        <v>6.2392907635368164</v>
      </c>
      <c r="I324" s="18">
        <f t="shared" si="683"/>
        <v>3.6169430535910059</v>
      </c>
      <c r="J324" s="18">
        <f t="shared" si="683"/>
        <v>3.1321410195862409</v>
      </c>
      <c r="K324" s="18">
        <f t="shared" si="683"/>
        <v>2.9991388469314622</v>
      </c>
      <c r="L324" s="18">
        <f t="shared" si="683"/>
        <v>2.728445520464708</v>
      </c>
      <c r="M324" s="18">
        <f t="shared" ref="M324:P324" si="684">+M313/M322</f>
        <v>3.5050027983132033</v>
      </c>
      <c r="N324" s="18">
        <f t="shared" si="684"/>
        <v>3.1670691438168612</v>
      </c>
      <c r="O324" s="18">
        <f t="shared" si="684"/>
        <v>4.9507394376583687</v>
      </c>
      <c r="P324" s="18">
        <f t="shared" si="684"/>
        <v>3.4723529683590684</v>
      </c>
      <c r="Q324" s="18">
        <f t="shared" ref="Q324:X324" si="685">+Q313/Q322</f>
        <v>3.4545662700041033</v>
      </c>
      <c r="R324" s="18">
        <f t="shared" si="685"/>
        <v>3.6188446294094327</v>
      </c>
      <c r="S324" s="18">
        <f t="shared" si="685"/>
        <v>3.6174545454545455</v>
      </c>
      <c r="T324" s="18">
        <f t="shared" si="685"/>
        <v>4.315677828014139</v>
      </c>
      <c r="U324" s="18">
        <f t="shared" si="685"/>
        <v>4.7429001214103881</v>
      </c>
      <c r="V324" s="18">
        <f t="shared" si="685"/>
        <v>3.4014073399144533</v>
      </c>
      <c r="W324" s="18">
        <f t="shared" si="685"/>
        <v>3.4771639484269823</v>
      </c>
      <c r="X324" s="18">
        <f t="shared" si="685"/>
        <v>3.5946924880999842</v>
      </c>
      <c r="Y324" s="18">
        <f>+Y313/Y322</f>
        <v>4.307835231000122</v>
      </c>
      <c r="Z324" s="18">
        <f t="shared" ref="Z324:AJ324" ca="1" si="686">+Z313/Z322</f>
        <v>4</v>
      </c>
      <c r="AA324" s="18">
        <f t="shared" ca="1" si="686"/>
        <v>3.8</v>
      </c>
      <c r="AB324" s="18">
        <f t="shared" ca="1" si="686"/>
        <v>3.6</v>
      </c>
      <c r="AC324" s="18">
        <f t="shared" ca="1" si="686"/>
        <v>3.5</v>
      </c>
      <c r="AD324" s="18">
        <f t="shared" ca="1" si="686"/>
        <v>3.4</v>
      </c>
      <c r="AE324" s="18">
        <f t="shared" ca="1" si="686"/>
        <v>3.3</v>
      </c>
      <c r="AF324" s="18">
        <f t="shared" ca="1" si="686"/>
        <v>3.2</v>
      </c>
      <c r="AG324" s="18">
        <f t="shared" ca="1" si="686"/>
        <v>3.1</v>
      </c>
      <c r="AH324" s="18">
        <f t="shared" ca="1" si="686"/>
        <v>3</v>
      </c>
      <c r="AI324" s="18">
        <f t="shared" ca="1" si="686"/>
        <v>3</v>
      </c>
      <c r="AJ324" s="18">
        <f t="shared" ca="1" si="686"/>
        <v>3</v>
      </c>
    </row>
    <row r="325" spans="2:36" hidden="1" outlineLevel="1" x14ac:dyDescent="0.35">
      <c r="B325" t="s">
        <v>159</v>
      </c>
      <c r="C325" s="18">
        <f t="shared" ref="C325:D325" si="687">(C313-C251)/C321</f>
        <v>3.4303755171123798</v>
      </c>
      <c r="D325" s="18">
        <f t="shared" si="687"/>
        <v>1.832371753645389</v>
      </c>
      <c r="E325" s="18">
        <f t="shared" ref="E325" si="688">(E313-E251)/E321</f>
        <v>2.9719491920900656</v>
      </c>
      <c r="F325" s="18">
        <f t="shared" ref="F325:L325" si="689">(F313-F251)/F321</f>
        <v>2.669313689048086</v>
      </c>
      <c r="G325" s="18">
        <f t="shared" si="689"/>
        <v>2.3409605025808089</v>
      </c>
      <c r="H325" s="18">
        <f t="shared" si="689"/>
        <v>6.1103035969099047</v>
      </c>
      <c r="I325" s="18">
        <f t="shared" si="689"/>
        <v>3.5772305913833744</v>
      </c>
      <c r="J325" s="18">
        <f t="shared" si="689"/>
        <v>2.8988183410539787</v>
      </c>
      <c r="K325" s="18">
        <f t="shared" si="689"/>
        <v>2.9904502704755105</v>
      </c>
      <c r="L325" s="18">
        <f t="shared" si="689"/>
        <v>2.6362574744388039</v>
      </c>
      <c r="M325" s="18">
        <f t="shared" ref="M325:P325" si="690">(M313-M251)/M321</f>
        <v>2.9863835889513441</v>
      </c>
      <c r="N325" s="18">
        <f t="shared" si="690"/>
        <v>2.8909194340256827</v>
      </c>
      <c r="O325" s="18">
        <f t="shared" si="690"/>
        <v>4.9191521911412908</v>
      </c>
      <c r="P325" s="18">
        <f t="shared" si="690"/>
        <v>3.5849732771231446</v>
      </c>
      <c r="Q325" s="18">
        <f t="shared" ref="Q325:AJ325" si="691">(Q313-Q251)/Q321</f>
        <v>3.2254860383256898</v>
      </c>
      <c r="R325" s="18">
        <f t="shared" si="691"/>
        <v>4.3118400109389592</v>
      </c>
      <c r="S325" s="18">
        <f t="shared" si="691"/>
        <v>3.1250046689184194</v>
      </c>
      <c r="T325" s="18">
        <f t="shared" si="691"/>
        <v>3.6941909371773907</v>
      </c>
      <c r="U325" s="18">
        <f t="shared" si="691"/>
        <v>4.5978313149915522</v>
      </c>
      <c r="V325" s="18">
        <f t="shared" si="691"/>
        <v>3.1070301156355944</v>
      </c>
      <c r="W325" s="18">
        <f t="shared" si="691"/>
        <v>3.4444594851893298</v>
      </c>
      <c r="X325" s="18">
        <f t="shared" si="691"/>
        <v>3.3995538786875241</v>
      </c>
      <c r="Y325" s="18">
        <f t="shared" si="691"/>
        <v>4.2221402325307649</v>
      </c>
      <c r="Z325" s="18">
        <f t="shared" ca="1" si="691"/>
        <v>3.9911073151221053</v>
      </c>
      <c r="AA325" s="18">
        <f t="shared" ca="1" si="691"/>
        <v>3.7957668043467465</v>
      </c>
      <c r="AB325" s="18">
        <f t="shared" ca="1" si="691"/>
        <v>3.5762371735564575</v>
      </c>
      <c r="AC325" s="18">
        <f t="shared" ca="1" si="691"/>
        <v>3.4439855406077209</v>
      </c>
      <c r="AD325" s="18">
        <f t="shared" ca="1" si="691"/>
        <v>3.3141097898237413</v>
      </c>
      <c r="AE325" s="18">
        <f t="shared" ca="1" si="691"/>
        <v>3.1964067904338203</v>
      </c>
      <c r="AF325" s="18">
        <f t="shared" ca="1" si="691"/>
        <v>3.0880178725665144</v>
      </c>
      <c r="AG325" s="18">
        <f t="shared" ca="1" si="691"/>
        <v>2.9878206628703494</v>
      </c>
      <c r="AH325" s="18">
        <f t="shared" ca="1" si="691"/>
        <v>2.9055918397848899</v>
      </c>
      <c r="AI325" s="18">
        <f t="shared" ca="1" si="691"/>
        <v>2.8729395627687162</v>
      </c>
      <c r="AJ325" s="18">
        <f t="shared" ca="1" si="691"/>
        <v>2.8257993661896714</v>
      </c>
    </row>
    <row r="326" spans="2:36" hidden="1" outlineLevel="1" x14ac:dyDescent="0.35">
      <c r="B326" t="s">
        <v>277</v>
      </c>
      <c r="C326" s="18">
        <f t="shared" ref="C326:D326" si="692">(C313-C251)/C322</f>
        <v>2.8601127117129943</v>
      </c>
      <c r="D326" s="18">
        <f t="shared" si="692"/>
        <v>1.8603954847870376</v>
      </c>
      <c r="E326" s="18">
        <f t="shared" ref="E326" si="693">(E313-E251)/E322</f>
        <v>2.5303160735200994</v>
      </c>
      <c r="F326" s="18">
        <f t="shared" ref="F326:L326" si="694">(F313-F251)/F322</f>
        <v>2.3444034596794712</v>
      </c>
      <c r="G326" s="18">
        <f t="shared" si="694"/>
        <v>2.1833283794048679</v>
      </c>
      <c r="H326" s="18">
        <f t="shared" si="694"/>
        <v>5.591211987501012</v>
      </c>
      <c r="I326" s="18">
        <f t="shared" si="694"/>
        <v>3.3178473734805474</v>
      </c>
      <c r="J326" s="18">
        <f t="shared" si="694"/>
        <v>2.7544525897720331</v>
      </c>
      <c r="K326" s="18">
        <f t="shared" si="694"/>
        <v>2.6656502192653173</v>
      </c>
      <c r="L326" s="18">
        <f t="shared" si="694"/>
        <v>2.3232159718398515</v>
      </c>
      <c r="M326" s="18">
        <f t="shared" ref="M326:P326" si="695">(M313-M251)/M322</f>
        <v>2.8053293224177427</v>
      </c>
      <c r="N326" s="18">
        <f t="shared" si="695"/>
        <v>2.8902548506405537</v>
      </c>
      <c r="O326" s="18">
        <f t="shared" si="695"/>
        <v>4.6420270349212149</v>
      </c>
      <c r="P326" s="18">
        <f t="shared" si="695"/>
        <v>3.0819372561575382</v>
      </c>
      <c r="Q326" s="18">
        <f t="shared" ref="Q326:AJ326" si="696">(Q313-Q251)/Q322</f>
        <v>3.0584887156339762</v>
      </c>
      <c r="R326" s="18">
        <f t="shared" si="696"/>
        <v>3.0246472453428455</v>
      </c>
      <c r="S326" s="18">
        <f t="shared" si="696"/>
        <v>3.2549348947995238</v>
      </c>
      <c r="T326" s="18">
        <f t="shared" si="696"/>
        <v>4.0807463867030851</v>
      </c>
      <c r="U326" s="18">
        <f t="shared" si="696"/>
        <v>4.591236667627558</v>
      </c>
      <c r="V326" s="18">
        <f t="shared" si="696"/>
        <v>2.9389618539903695</v>
      </c>
      <c r="W326" s="18">
        <f t="shared" si="696"/>
        <v>3.3374212286735805</v>
      </c>
      <c r="X326" s="18">
        <f t="shared" si="696"/>
        <v>3.4083032974624601</v>
      </c>
      <c r="Y326" s="18">
        <f t="shared" si="696"/>
        <v>4.1900091669205004</v>
      </c>
      <c r="Z326" s="18">
        <f t="shared" ca="1" si="696"/>
        <v>3.9911073151221053</v>
      </c>
      <c r="AA326" s="18">
        <f t="shared" ca="1" si="696"/>
        <v>3.7957668043467465</v>
      </c>
      <c r="AB326" s="18">
        <f t="shared" ca="1" si="696"/>
        <v>3.5762371735564575</v>
      </c>
      <c r="AC326" s="18">
        <f t="shared" ca="1" si="696"/>
        <v>3.4439855406077209</v>
      </c>
      <c r="AD326" s="18">
        <f t="shared" ca="1" si="696"/>
        <v>3.3141097898237413</v>
      </c>
      <c r="AE326" s="18">
        <f t="shared" ca="1" si="696"/>
        <v>3.1964067904338203</v>
      </c>
      <c r="AF326" s="18">
        <f t="shared" ca="1" si="696"/>
        <v>3.0880178725665144</v>
      </c>
      <c r="AG326" s="18">
        <f t="shared" ca="1" si="696"/>
        <v>2.9878206628703494</v>
      </c>
      <c r="AH326" s="18">
        <f t="shared" ca="1" si="696"/>
        <v>2.9055918397848899</v>
      </c>
      <c r="AI326" s="18">
        <f t="shared" ca="1" si="696"/>
        <v>2.8729395627687162</v>
      </c>
      <c r="AJ326" s="18">
        <f t="shared" ca="1" si="696"/>
        <v>2.8257993661896714</v>
      </c>
    </row>
    <row r="327" spans="2:36" hidden="1" outlineLevel="1" x14ac:dyDescent="0.35">
      <c r="AG327" s="28"/>
    </row>
    <row r="328" spans="2:36" collapsed="1" x14ac:dyDescent="0.35">
      <c r="B328" s="32" t="s">
        <v>32</v>
      </c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</row>
    <row r="329" spans="2:36" ht="5" customHeight="1" x14ac:dyDescent="0.35"/>
    <row r="330" spans="2:36" hidden="1" outlineLevel="1" x14ac:dyDescent="0.35">
      <c r="B330" t="s">
        <v>212</v>
      </c>
      <c r="C330" s="16">
        <f>122.372*2</f>
        <v>244.744</v>
      </c>
      <c r="D330" s="16">
        <f>125.652*2</f>
        <v>251.304</v>
      </c>
      <c r="E330" s="16">
        <f>107.747*2</f>
        <v>215.494</v>
      </c>
      <c r="F330" s="16">
        <f>94.346*2</f>
        <v>188.69200000000001</v>
      </c>
      <c r="G330" s="16">
        <f>98.727*2</f>
        <v>197.45400000000001</v>
      </c>
      <c r="H330" s="16">
        <f>100.762*2</f>
        <v>201.524</v>
      </c>
      <c r="I330" s="16">
        <f>103.52*2</f>
        <v>207.04</v>
      </c>
      <c r="J330" s="16">
        <f>105.893*2</f>
        <v>211.786</v>
      </c>
      <c r="K330" s="16">
        <f>105.149*2</f>
        <v>210.298</v>
      </c>
      <c r="L330" s="16">
        <v>207.208</v>
      </c>
      <c r="M330" s="16">
        <v>203.00899999999999</v>
      </c>
      <c r="N330" s="16">
        <v>189.316</v>
      </c>
      <c r="O330" s="16">
        <v>192.036</v>
      </c>
      <c r="P330" s="16">
        <v>209.93899999999999</v>
      </c>
      <c r="Q330" s="16">
        <v>212.30099999999999</v>
      </c>
      <c r="R330" s="16">
        <v>211.86799999999999</v>
      </c>
      <c r="S330" s="16">
        <v>201.64099999999999</v>
      </c>
      <c r="T330" s="16">
        <v>188.626</v>
      </c>
      <c r="U330" s="16">
        <v>170.786</v>
      </c>
      <c r="V330" s="16">
        <v>153.18100000000001</v>
      </c>
      <c r="W330" s="16">
        <v>119.797</v>
      </c>
      <c r="X330" s="16">
        <v>105.23</v>
      </c>
      <c r="Y330" s="16">
        <v>92.992000000000004</v>
      </c>
      <c r="Z330" s="3">
        <f>AVERAGE(Y332:Z332)</f>
        <v>90.4</v>
      </c>
      <c r="AA330" s="3">
        <f t="shared" ref="AA330:AJ330" si="697">AVERAGE(Z332:AA332)</f>
        <v>87.663353470796721</v>
      </c>
      <c r="AB330" s="3">
        <f t="shared" si="697"/>
        <v>81.788350830121757</v>
      </c>
      <c r="AC330" s="3">
        <f t="shared" si="697"/>
        <v>74.619078612172729</v>
      </c>
      <c r="AD330" s="3">
        <f t="shared" si="697"/>
        <v>66.890074334615207</v>
      </c>
      <c r="AE330" s="3">
        <f t="shared" si="697"/>
        <v>59.799244722177129</v>
      </c>
      <c r="AF330" s="3">
        <f t="shared" si="697"/>
        <v>53.29389645388531</v>
      </c>
      <c r="AG330" s="3">
        <f t="shared" si="697"/>
        <v>47.3256870334341</v>
      </c>
      <c r="AH330" s="3">
        <f t="shared" si="697"/>
        <v>41.850265546781614</v>
      </c>
      <c r="AI330" s="3">
        <f t="shared" si="697"/>
        <v>36.826943081962817</v>
      </c>
      <c r="AJ330" s="3">
        <f t="shared" si="697"/>
        <v>32.218390361945573</v>
      </c>
    </row>
    <row r="331" spans="2:36" hidden="1" outlineLevel="1" x14ac:dyDescent="0.35">
      <c r="B331" t="s">
        <v>213</v>
      </c>
      <c r="C331" s="16">
        <f>124.736*2</f>
        <v>249.47200000000001</v>
      </c>
      <c r="D331" s="16">
        <f>155.181*2</f>
        <v>310.36200000000002</v>
      </c>
      <c r="E331" s="16">
        <f>135.72*2</f>
        <v>271.44</v>
      </c>
      <c r="F331" s="16">
        <f>113.76*2</f>
        <v>227.52</v>
      </c>
      <c r="G331" s="16">
        <f>102.861*2</f>
        <v>205.72200000000001</v>
      </c>
      <c r="H331" s="16">
        <f>104.068*2</f>
        <v>208.136</v>
      </c>
      <c r="I331" s="16">
        <f>105.793*2</f>
        <v>211.58600000000001</v>
      </c>
      <c r="J331" s="16">
        <f>107.418*2</f>
        <v>214.83600000000001</v>
      </c>
      <c r="K331" s="16">
        <f>105.94*2</f>
        <v>211.88</v>
      </c>
      <c r="L331" s="16">
        <v>208.33500000000001</v>
      </c>
      <c r="M331" s="16">
        <v>206.11799999999999</v>
      </c>
      <c r="N331" s="16">
        <v>193.06399999999999</v>
      </c>
      <c r="O331" s="16">
        <v>195.94200000000001</v>
      </c>
      <c r="P331" s="16">
        <v>214.76400000000001</v>
      </c>
      <c r="Q331" s="16">
        <v>216.92699999999999</v>
      </c>
      <c r="R331" s="16">
        <v>216.25200000000001</v>
      </c>
      <c r="S331" s="16">
        <v>204.905</v>
      </c>
      <c r="T331" s="16">
        <v>191.34899999999999</v>
      </c>
      <c r="U331" s="16">
        <v>172.36500000000001</v>
      </c>
      <c r="V331" s="16">
        <v>153.81200000000001</v>
      </c>
      <c r="W331" s="16">
        <v>122.623</v>
      </c>
      <c r="X331" s="16">
        <v>109.94799999999999</v>
      </c>
      <c r="Y331" s="16">
        <v>95.834000000000003</v>
      </c>
      <c r="Z331" s="3">
        <f>+Z330+Z336</f>
        <v>94.300000000000011</v>
      </c>
      <c r="AA331" s="3">
        <f t="shared" ref="AA331:AJ331" si="698">+AA330+AA336</f>
        <v>91.563353470796727</v>
      </c>
      <c r="AB331" s="3">
        <f t="shared" si="698"/>
        <v>85.688350830121749</v>
      </c>
      <c r="AC331" s="3">
        <f t="shared" si="698"/>
        <v>78.519078612172734</v>
      </c>
      <c r="AD331" s="3">
        <f t="shared" si="698"/>
        <v>70.790074334615213</v>
      </c>
      <c r="AE331" s="3">
        <f t="shared" si="698"/>
        <v>63.699244722177127</v>
      </c>
      <c r="AF331" s="3">
        <f t="shared" si="698"/>
        <v>57.193896453885309</v>
      </c>
      <c r="AG331" s="3">
        <f t="shared" si="698"/>
        <v>51.225687033434099</v>
      </c>
      <c r="AH331" s="3">
        <f t="shared" si="698"/>
        <v>45.750265546781613</v>
      </c>
      <c r="AI331" s="3">
        <f t="shared" si="698"/>
        <v>40.726943081962816</v>
      </c>
      <c r="AJ331" s="3">
        <f t="shared" si="698"/>
        <v>36.118390361945572</v>
      </c>
    </row>
    <row r="332" spans="2:36" hidden="1" outlineLevel="1" x14ac:dyDescent="0.35">
      <c r="B332" t="s">
        <v>267</v>
      </c>
      <c r="C332" s="4">
        <f t="shared" ref="C332:F332" si="699">AVERAGE(C330:D330)</f>
        <v>248.024</v>
      </c>
      <c r="D332" s="4">
        <f t="shared" si="699"/>
        <v>233.399</v>
      </c>
      <c r="E332" s="4">
        <f t="shared" si="699"/>
        <v>202.09300000000002</v>
      </c>
      <c r="F332" s="4">
        <f t="shared" si="699"/>
        <v>193.07300000000001</v>
      </c>
      <c r="G332" s="4">
        <f>AVERAGE(G330:H330)</f>
        <v>199.489</v>
      </c>
      <c r="H332" s="16">
        <f>101.935*2</f>
        <v>203.87</v>
      </c>
      <c r="I332" s="16">
        <f>104.636*2</f>
        <v>209.27199999999999</v>
      </c>
      <c r="J332" s="16">
        <f>107.13*2</f>
        <v>214.26</v>
      </c>
      <c r="K332" s="16">
        <f>103.753*2</f>
        <v>207.506</v>
      </c>
      <c r="L332" s="16">
        <f>103.062*2</f>
        <v>206.124</v>
      </c>
      <c r="M332" s="16">
        <f>96.001*2</f>
        <v>192.00200000000001</v>
      </c>
      <c r="N332" s="16">
        <f>93.641*2</f>
        <v>187.28200000000001</v>
      </c>
      <c r="O332" s="16">
        <f>105.498*2</f>
        <v>210.99600000000001</v>
      </c>
      <c r="P332" s="16">
        <v>213.16300000000001</v>
      </c>
      <c r="Q332" s="16">
        <v>215.64</v>
      </c>
      <c r="R332" s="16">
        <v>209.75399999999999</v>
      </c>
      <c r="S332" s="16">
        <v>194.55449100000001</v>
      </c>
      <c r="T332" s="16">
        <v>182.462278</v>
      </c>
      <c r="U332" s="16">
        <v>166.38730699999999</v>
      </c>
      <c r="V332" s="16">
        <v>125.6</v>
      </c>
      <c r="W332" s="16">
        <v>109.4</v>
      </c>
      <c r="X332" s="16">
        <v>96.3</v>
      </c>
      <c r="Y332" s="16">
        <v>90.4</v>
      </c>
      <c r="Z332" s="3">
        <f>+Y332+Z341</f>
        <v>90.4</v>
      </c>
      <c r="AA332" s="3">
        <f t="shared" ref="AA332:AJ332" si="700">+Z332+AA341</f>
        <v>84.926706941593423</v>
      </c>
      <c r="AB332" s="3">
        <f t="shared" si="700"/>
        <v>78.649994718650092</v>
      </c>
      <c r="AC332" s="3">
        <f t="shared" si="700"/>
        <v>70.588162505695365</v>
      </c>
      <c r="AD332" s="3">
        <f t="shared" si="700"/>
        <v>63.191986163535063</v>
      </c>
      <c r="AE332" s="3">
        <f t="shared" si="700"/>
        <v>56.406503280819194</v>
      </c>
      <c r="AF332" s="3">
        <f t="shared" si="700"/>
        <v>50.181289626951425</v>
      </c>
      <c r="AG332" s="3">
        <f t="shared" si="700"/>
        <v>44.470084439916775</v>
      </c>
      <c r="AH332" s="3">
        <f t="shared" si="700"/>
        <v>39.230446653646453</v>
      </c>
      <c r="AI332" s="3">
        <f t="shared" si="700"/>
        <v>34.423439510279181</v>
      </c>
      <c r="AJ332" s="3">
        <f t="shared" si="700"/>
        <v>30.013341213611962</v>
      </c>
    </row>
    <row r="333" spans="2:36" hidden="1" outlineLevel="1" x14ac:dyDescent="0.35"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</row>
    <row r="334" spans="2:36" hidden="1" outlineLevel="1" x14ac:dyDescent="0.35">
      <c r="B334" s="10" t="s">
        <v>268</v>
      </c>
      <c r="C334" s="12"/>
      <c r="D334" s="12"/>
      <c r="E334" s="12"/>
      <c r="F334" s="12"/>
      <c r="G334" s="12">
        <f t="shared" ref="G334:N334" si="701">+G331-G330</f>
        <v>8.2680000000000007</v>
      </c>
      <c r="H334" s="12">
        <f t="shared" si="701"/>
        <v>6.6119999999999948</v>
      </c>
      <c r="I334" s="12">
        <f t="shared" si="701"/>
        <v>4.5460000000000207</v>
      </c>
      <c r="J334" s="12">
        <f t="shared" si="701"/>
        <v>3.0500000000000114</v>
      </c>
      <c r="K334" s="12">
        <f t="shared" si="701"/>
        <v>1.5819999999999936</v>
      </c>
      <c r="L334" s="12">
        <f t="shared" si="701"/>
        <v>1.1270000000000095</v>
      </c>
      <c r="M334" s="12">
        <f t="shared" si="701"/>
        <v>3.1090000000000089</v>
      </c>
      <c r="N334" s="12">
        <f t="shared" si="701"/>
        <v>3.7479999999999905</v>
      </c>
      <c r="O334" s="12">
        <f t="shared" ref="O334:X334" si="702">+O331-O330</f>
        <v>3.9060000000000059</v>
      </c>
      <c r="P334" s="12">
        <f t="shared" si="702"/>
        <v>4.8250000000000171</v>
      </c>
      <c r="Q334" s="12">
        <f t="shared" si="702"/>
        <v>4.6260000000000048</v>
      </c>
      <c r="R334" s="12">
        <f t="shared" si="702"/>
        <v>4.3840000000000146</v>
      </c>
      <c r="S334" s="12">
        <f t="shared" si="702"/>
        <v>3.26400000000001</v>
      </c>
      <c r="T334" s="12">
        <f t="shared" si="702"/>
        <v>2.7229999999999848</v>
      </c>
      <c r="U334" s="12">
        <f t="shared" si="702"/>
        <v>1.5790000000000077</v>
      </c>
      <c r="V334" s="12">
        <f t="shared" si="702"/>
        <v>0.63100000000000023</v>
      </c>
      <c r="W334" s="12">
        <f t="shared" si="702"/>
        <v>2.8260000000000076</v>
      </c>
      <c r="X334" s="12">
        <f t="shared" si="702"/>
        <v>4.7179999999999893</v>
      </c>
      <c r="Y334" s="12">
        <f>+Y331-Y330</f>
        <v>2.8419999999999987</v>
      </c>
      <c r="Z334" s="4">
        <f>+Y334</f>
        <v>2.8419999999999987</v>
      </c>
      <c r="AA334" s="4">
        <f t="shared" ref="AA334:AJ334" si="703">+Z334</f>
        <v>2.8419999999999987</v>
      </c>
      <c r="AB334" s="4">
        <f t="shared" si="703"/>
        <v>2.8419999999999987</v>
      </c>
      <c r="AC334" s="4">
        <f t="shared" si="703"/>
        <v>2.8419999999999987</v>
      </c>
      <c r="AD334" s="4">
        <f t="shared" si="703"/>
        <v>2.8419999999999987</v>
      </c>
      <c r="AE334" s="4">
        <f t="shared" si="703"/>
        <v>2.8419999999999987</v>
      </c>
      <c r="AF334" s="4">
        <f t="shared" si="703"/>
        <v>2.8419999999999987</v>
      </c>
      <c r="AG334" s="4">
        <f t="shared" si="703"/>
        <v>2.8419999999999987</v>
      </c>
      <c r="AH334" s="4">
        <f t="shared" si="703"/>
        <v>2.8419999999999987</v>
      </c>
      <c r="AI334" s="4">
        <f t="shared" si="703"/>
        <v>2.8419999999999987</v>
      </c>
      <c r="AJ334" s="4">
        <f t="shared" si="703"/>
        <v>2.8419999999999987</v>
      </c>
    </row>
    <row r="335" spans="2:36" hidden="1" outlineLevel="1" x14ac:dyDescent="0.35">
      <c r="B335" s="10" t="s">
        <v>269</v>
      </c>
      <c r="C335" s="16"/>
      <c r="D335" s="16"/>
      <c r="E335" s="16"/>
      <c r="F335" s="16"/>
      <c r="G335" s="16">
        <f>0.178*2</f>
        <v>0.35599999999999998</v>
      </c>
      <c r="H335" s="16">
        <f>2.419*2</f>
        <v>4.8380000000000001</v>
      </c>
      <c r="I335" s="16">
        <f>0.9326*2</f>
        <v>1.8652</v>
      </c>
      <c r="J335" s="16">
        <f>0.26*2</f>
        <v>0.52</v>
      </c>
      <c r="K335" s="16">
        <f>10.053*2</f>
        <v>20.106000000000002</v>
      </c>
      <c r="L335" s="16">
        <f>9.912*2</f>
        <v>19.824000000000002</v>
      </c>
      <c r="M335" s="16">
        <f>1.452*2</f>
        <v>2.9039999999999999</v>
      </c>
      <c r="N335" s="16">
        <v>4.7750000000000004</v>
      </c>
      <c r="O335" s="16">
        <v>2.6160000000000001</v>
      </c>
      <c r="P335" s="16">
        <v>4.194</v>
      </c>
      <c r="Q335" s="16">
        <v>1.7150000000000001</v>
      </c>
      <c r="R335" s="16">
        <v>1.365</v>
      </c>
      <c r="S335" s="16">
        <v>2.5230000000000001</v>
      </c>
      <c r="T335" s="16">
        <v>4.3499999999999996</v>
      </c>
      <c r="U335" s="16">
        <v>5.2949999999999999</v>
      </c>
      <c r="V335" s="16">
        <v>5.9359999999999999</v>
      </c>
      <c r="W335" s="16">
        <v>2.3010000000000002</v>
      </c>
      <c r="X335" s="16">
        <v>0.11600000000000001</v>
      </c>
      <c r="Y335" s="16">
        <v>1.0580000000000001</v>
      </c>
      <c r="Z335" s="4">
        <f>+Y335</f>
        <v>1.0580000000000001</v>
      </c>
      <c r="AA335" s="4">
        <f t="shared" ref="AA335:AJ335" si="704">+Z335</f>
        <v>1.0580000000000001</v>
      </c>
      <c r="AB335" s="4">
        <f t="shared" si="704"/>
        <v>1.0580000000000001</v>
      </c>
      <c r="AC335" s="4">
        <f t="shared" si="704"/>
        <v>1.0580000000000001</v>
      </c>
      <c r="AD335" s="4">
        <f t="shared" si="704"/>
        <v>1.0580000000000001</v>
      </c>
      <c r="AE335" s="4">
        <f t="shared" si="704"/>
        <v>1.0580000000000001</v>
      </c>
      <c r="AF335" s="4">
        <f t="shared" si="704"/>
        <v>1.0580000000000001</v>
      </c>
      <c r="AG335" s="4">
        <f t="shared" si="704"/>
        <v>1.0580000000000001</v>
      </c>
      <c r="AH335" s="4">
        <f t="shared" si="704"/>
        <v>1.0580000000000001</v>
      </c>
      <c r="AI335" s="4">
        <f t="shared" si="704"/>
        <v>1.0580000000000001</v>
      </c>
      <c r="AJ335" s="4">
        <f t="shared" si="704"/>
        <v>1.0580000000000001</v>
      </c>
    </row>
    <row r="336" spans="2:36" hidden="1" outlineLevel="1" x14ac:dyDescent="0.35">
      <c r="B336" s="24" t="s">
        <v>270</v>
      </c>
      <c r="C336" s="25"/>
      <c r="D336" s="25"/>
      <c r="E336" s="25"/>
      <c r="F336" s="25"/>
      <c r="G336" s="25">
        <f t="shared" ref="G336" si="705">SUM(G334:G335)</f>
        <v>8.6240000000000006</v>
      </c>
      <c r="H336" s="25">
        <f t="shared" ref="H336" si="706">SUM(H334:H335)</f>
        <v>11.449999999999996</v>
      </c>
      <c r="I336" s="25">
        <f t="shared" ref="I336" si="707">SUM(I334:I335)</f>
        <v>6.4112000000000204</v>
      </c>
      <c r="J336" s="25">
        <f t="shared" ref="J336" si="708">SUM(J334:J335)</f>
        <v>3.5700000000000114</v>
      </c>
      <c r="K336" s="25">
        <f t="shared" ref="K336" si="709">SUM(K334:K335)</f>
        <v>21.687999999999995</v>
      </c>
      <c r="L336" s="25">
        <f t="shared" ref="L336" si="710">SUM(L334:L335)</f>
        <v>20.951000000000011</v>
      </c>
      <c r="M336" s="25">
        <f t="shared" ref="M336" si="711">SUM(M334:M335)</f>
        <v>6.0130000000000088</v>
      </c>
      <c r="N336" s="25">
        <f t="shared" ref="N336" si="712">SUM(N334:N335)</f>
        <v>8.5229999999999908</v>
      </c>
      <c r="O336" s="25">
        <f t="shared" ref="O336:X336" si="713">SUM(O334:O335)</f>
        <v>6.5220000000000056</v>
      </c>
      <c r="P336" s="25">
        <f t="shared" si="713"/>
        <v>9.0190000000000161</v>
      </c>
      <c r="Q336" s="25">
        <f t="shared" si="713"/>
        <v>6.3410000000000046</v>
      </c>
      <c r="R336" s="25">
        <f t="shared" si="713"/>
        <v>5.7490000000000148</v>
      </c>
      <c r="S336" s="25">
        <f t="shared" si="713"/>
        <v>5.7870000000000097</v>
      </c>
      <c r="T336" s="25">
        <f t="shared" si="713"/>
        <v>7.0729999999999844</v>
      </c>
      <c r="U336" s="25">
        <f t="shared" si="713"/>
        <v>6.8740000000000077</v>
      </c>
      <c r="V336" s="25">
        <f t="shared" si="713"/>
        <v>6.5670000000000002</v>
      </c>
      <c r="W336" s="25">
        <f t="shared" si="713"/>
        <v>5.1270000000000078</v>
      </c>
      <c r="X336" s="25">
        <f t="shared" si="713"/>
        <v>4.833999999999989</v>
      </c>
      <c r="Y336" s="25">
        <f>SUM(Y334:Y335)</f>
        <v>3.8999999999999986</v>
      </c>
      <c r="Z336" s="25">
        <f t="shared" ref="Z336:AJ336" si="714">SUM(Z334:Z335)</f>
        <v>3.8999999999999986</v>
      </c>
      <c r="AA336" s="25">
        <f t="shared" si="714"/>
        <v>3.8999999999999986</v>
      </c>
      <c r="AB336" s="25">
        <f t="shared" si="714"/>
        <v>3.8999999999999986</v>
      </c>
      <c r="AC336" s="25">
        <f t="shared" si="714"/>
        <v>3.8999999999999986</v>
      </c>
      <c r="AD336" s="25">
        <f t="shared" si="714"/>
        <v>3.8999999999999986</v>
      </c>
      <c r="AE336" s="25">
        <f t="shared" si="714"/>
        <v>3.8999999999999986</v>
      </c>
      <c r="AF336" s="25">
        <f t="shared" si="714"/>
        <v>3.8999999999999986</v>
      </c>
      <c r="AG336" s="25">
        <f t="shared" si="714"/>
        <v>3.8999999999999986</v>
      </c>
      <c r="AH336" s="25">
        <f t="shared" si="714"/>
        <v>3.8999999999999986</v>
      </c>
      <c r="AI336" s="25">
        <f t="shared" si="714"/>
        <v>3.8999999999999986</v>
      </c>
      <c r="AJ336" s="25">
        <f t="shared" si="714"/>
        <v>3.8999999999999986</v>
      </c>
    </row>
    <row r="337" spans="2:42" hidden="1" outlineLevel="1" x14ac:dyDescent="0.35"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</row>
    <row r="338" spans="2:42" hidden="1" outlineLevel="1" x14ac:dyDescent="0.35">
      <c r="B338" t="s">
        <v>271</v>
      </c>
      <c r="C338" s="12"/>
      <c r="D338" s="12"/>
      <c r="E338" s="12"/>
      <c r="F338" s="12"/>
      <c r="G338" s="12"/>
      <c r="H338" s="12">
        <f t="shared" ref="H338:N338" si="715">+H239</f>
        <v>0</v>
      </c>
      <c r="I338" s="12">
        <f t="shared" si="715"/>
        <v>0</v>
      </c>
      <c r="J338" s="12">
        <f t="shared" si="715"/>
        <v>-6.35</v>
      </c>
      <c r="K338" s="12">
        <f t="shared" si="715"/>
        <v>-232.715</v>
      </c>
      <c r="L338" s="12">
        <f t="shared" si="715"/>
        <v>-153.495</v>
      </c>
      <c r="M338" s="12">
        <f t="shared" si="715"/>
        <v>-618.49599999999998</v>
      </c>
      <c r="N338" s="12">
        <f t="shared" si="715"/>
        <v>-323.34800000000001</v>
      </c>
      <c r="O338" s="12">
        <f t="shared" ref="O338:AJ338" si="716">+O239</f>
        <v>0</v>
      </c>
      <c r="P338" s="12">
        <f t="shared" si="716"/>
        <v>0</v>
      </c>
      <c r="Q338" s="12">
        <f t="shared" si="716"/>
        <v>0</v>
      </c>
      <c r="R338" s="12">
        <f t="shared" si="716"/>
        <v>-549.93499999999995</v>
      </c>
      <c r="S338" s="12">
        <f t="shared" si="716"/>
        <v>-1097.8219999999999</v>
      </c>
      <c r="T338" s="12">
        <f t="shared" si="716"/>
        <v>-802.94899999999996</v>
      </c>
      <c r="U338" s="12">
        <f t="shared" si="716"/>
        <v>-1161.511</v>
      </c>
      <c r="V338" s="12">
        <f t="shared" si="716"/>
        <v>-2383.8159999999998</v>
      </c>
      <c r="W338" s="12">
        <f t="shared" si="716"/>
        <v>-1458.442</v>
      </c>
      <c r="X338" s="12">
        <f t="shared" si="716"/>
        <v>-1538.626</v>
      </c>
      <c r="Y338" s="12">
        <f t="shared" si="716"/>
        <v>-802.22799999999995</v>
      </c>
      <c r="Z338" s="12">
        <f>+Z239</f>
        <v>0</v>
      </c>
      <c r="AA338" s="12">
        <f t="shared" si="716"/>
        <v>-400</v>
      </c>
      <c r="AB338" s="12">
        <f t="shared" si="716"/>
        <v>-500</v>
      </c>
      <c r="AC338" s="12">
        <f t="shared" si="716"/>
        <v>-700</v>
      </c>
      <c r="AD338" s="12">
        <f t="shared" si="716"/>
        <v>-700</v>
      </c>
      <c r="AE338" s="12">
        <f t="shared" si="716"/>
        <v>-700</v>
      </c>
      <c r="AF338" s="12">
        <f t="shared" si="716"/>
        <v>-700</v>
      </c>
      <c r="AG338" s="12">
        <f t="shared" si="716"/>
        <v>-700</v>
      </c>
      <c r="AH338" s="12">
        <f t="shared" si="716"/>
        <v>-700</v>
      </c>
      <c r="AI338" s="12">
        <f t="shared" si="716"/>
        <v>-700</v>
      </c>
      <c r="AJ338" s="12">
        <f t="shared" si="716"/>
        <v>-700</v>
      </c>
    </row>
    <row r="339" spans="2:42" hidden="1" outlineLevel="1" x14ac:dyDescent="0.35">
      <c r="B339" t="s">
        <v>27</v>
      </c>
      <c r="C339" s="12"/>
      <c r="D339" s="12"/>
      <c r="E339" s="12"/>
      <c r="F339" s="12"/>
      <c r="G339" s="12"/>
      <c r="H339" s="12">
        <f t="shared" ref="H339:N339" si="717">+H225</f>
        <v>41.837000000000003</v>
      </c>
      <c r="I339" s="12">
        <f t="shared" si="717"/>
        <v>26.388999999999999</v>
      </c>
      <c r="J339" s="12">
        <f t="shared" si="717"/>
        <v>34.149000000000001</v>
      </c>
      <c r="K339" s="12">
        <f t="shared" si="717"/>
        <v>41.234999999999999</v>
      </c>
      <c r="L339" s="12">
        <f t="shared" si="717"/>
        <v>44.421999999999997</v>
      </c>
      <c r="M339" s="12">
        <f t="shared" si="717"/>
        <v>45.551000000000002</v>
      </c>
      <c r="N339" s="12">
        <f t="shared" si="717"/>
        <v>48.718000000000004</v>
      </c>
      <c r="O339" s="12">
        <f t="shared" ref="O339:AJ339" si="718">+O225</f>
        <v>45.384</v>
      </c>
      <c r="P339" s="12">
        <f t="shared" si="718"/>
        <v>59.997999999999998</v>
      </c>
      <c r="Q339" s="12">
        <f t="shared" si="718"/>
        <v>56.743000000000002</v>
      </c>
      <c r="R339" s="12">
        <f t="shared" si="718"/>
        <v>56.664000000000001</v>
      </c>
      <c r="S339" s="12">
        <f t="shared" si="718"/>
        <v>38.338000000000001</v>
      </c>
      <c r="T339" s="12">
        <f t="shared" si="718"/>
        <v>35.091999999999999</v>
      </c>
      <c r="U339" s="12">
        <f t="shared" si="718"/>
        <v>73.061000000000007</v>
      </c>
      <c r="V339" s="12">
        <f t="shared" si="718"/>
        <v>67.849999999999994</v>
      </c>
      <c r="W339" s="12">
        <f t="shared" si="718"/>
        <v>91.457999999999998</v>
      </c>
      <c r="X339" s="12">
        <f t="shared" si="718"/>
        <v>102.209</v>
      </c>
      <c r="Y339" s="12">
        <f t="shared" si="718"/>
        <v>95.427000000000007</v>
      </c>
      <c r="Z339" s="12">
        <f>+Z225</f>
        <v>0</v>
      </c>
      <c r="AA339" s="12">
        <f t="shared" si="718"/>
        <v>0</v>
      </c>
      <c r="AB339" s="12">
        <f t="shared" si="718"/>
        <v>0</v>
      </c>
      <c r="AC339" s="12">
        <f t="shared" si="718"/>
        <v>0</v>
      </c>
      <c r="AD339" s="12">
        <f t="shared" si="718"/>
        <v>0</v>
      </c>
      <c r="AE339" s="12">
        <f t="shared" si="718"/>
        <v>0</v>
      </c>
      <c r="AF339" s="12">
        <f t="shared" si="718"/>
        <v>0</v>
      </c>
      <c r="AG339" s="12">
        <f t="shared" si="718"/>
        <v>0</v>
      </c>
      <c r="AH339" s="12">
        <f t="shared" si="718"/>
        <v>0</v>
      </c>
      <c r="AI339" s="12">
        <f t="shared" si="718"/>
        <v>0</v>
      </c>
      <c r="AJ339" s="12">
        <f t="shared" si="718"/>
        <v>0</v>
      </c>
    </row>
    <row r="340" spans="2:42" hidden="1" outlineLevel="1" x14ac:dyDescent="0.35">
      <c r="B340" s="24" t="s">
        <v>272</v>
      </c>
      <c r="C340" s="25"/>
      <c r="D340" s="25"/>
      <c r="E340" s="25"/>
      <c r="F340" s="25"/>
      <c r="G340" s="25"/>
      <c r="H340" s="25">
        <f t="shared" ref="H340" si="719">SUM(H338:H339)</f>
        <v>41.837000000000003</v>
      </c>
      <c r="I340" s="25">
        <f t="shared" ref="I340" si="720">SUM(I338:I339)</f>
        <v>26.388999999999999</v>
      </c>
      <c r="J340" s="25">
        <f t="shared" ref="J340" si="721">SUM(J338:J339)</f>
        <v>27.798999999999999</v>
      </c>
      <c r="K340" s="25">
        <f t="shared" ref="K340" si="722">SUM(K338:K339)</f>
        <v>-191.48000000000002</v>
      </c>
      <c r="L340" s="25">
        <f t="shared" ref="L340" si="723">SUM(L338:L339)</f>
        <v>-109.07300000000001</v>
      </c>
      <c r="M340" s="25">
        <f t="shared" ref="M340" si="724">SUM(M338:M339)</f>
        <v>-572.94499999999994</v>
      </c>
      <c r="N340" s="25">
        <f t="shared" ref="N340" si="725">SUM(N338:N339)</f>
        <v>-274.63</v>
      </c>
      <c r="O340" s="25">
        <f t="shared" ref="O340:X340" si="726">SUM(O338:O339)</f>
        <v>45.384</v>
      </c>
      <c r="P340" s="25">
        <f t="shared" si="726"/>
        <v>59.997999999999998</v>
      </c>
      <c r="Q340" s="25">
        <f t="shared" si="726"/>
        <v>56.743000000000002</v>
      </c>
      <c r="R340" s="25">
        <f t="shared" si="726"/>
        <v>-493.27099999999996</v>
      </c>
      <c r="S340" s="25">
        <f t="shared" si="726"/>
        <v>-1059.4839999999999</v>
      </c>
      <c r="T340" s="25">
        <f t="shared" si="726"/>
        <v>-767.85699999999997</v>
      </c>
      <c r="U340" s="25">
        <f t="shared" si="726"/>
        <v>-1088.45</v>
      </c>
      <c r="V340" s="25">
        <f t="shared" si="726"/>
        <v>-2315.9659999999999</v>
      </c>
      <c r="W340" s="25">
        <f t="shared" si="726"/>
        <v>-1366.9839999999999</v>
      </c>
      <c r="X340" s="25">
        <f t="shared" si="726"/>
        <v>-1436.4169999999999</v>
      </c>
      <c r="Y340" s="25">
        <f>SUM(Y338:Y339)</f>
        <v>-706.80099999999993</v>
      </c>
      <c r="Z340" s="25">
        <f>SUM(Z338:Z339)</f>
        <v>0</v>
      </c>
      <c r="AA340" s="25">
        <f t="shared" ref="AA340:AJ340" si="727">SUM(AA338:AA339)</f>
        <v>-400</v>
      </c>
      <c r="AB340" s="25">
        <f t="shared" si="727"/>
        <v>-500</v>
      </c>
      <c r="AC340" s="25">
        <f t="shared" si="727"/>
        <v>-700</v>
      </c>
      <c r="AD340" s="25">
        <f t="shared" si="727"/>
        <v>-700</v>
      </c>
      <c r="AE340" s="25">
        <f t="shared" si="727"/>
        <v>-700</v>
      </c>
      <c r="AF340" s="25">
        <f t="shared" si="727"/>
        <v>-700</v>
      </c>
      <c r="AG340" s="25">
        <f t="shared" si="727"/>
        <v>-700</v>
      </c>
      <c r="AH340" s="25">
        <f t="shared" si="727"/>
        <v>-700</v>
      </c>
      <c r="AI340" s="25">
        <f t="shared" si="727"/>
        <v>-700</v>
      </c>
      <c r="AJ340" s="25">
        <f t="shared" si="727"/>
        <v>-700</v>
      </c>
    </row>
    <row r="341" spans="2:42" hidden="1" outlineLevel="1" x14ac:dyDescent="0.35">
      <c r="B341" t="s">
        <v>312</v>
      </c>
      <c r="C341" s="12"/>
      <c r="D341" s="12"/>
      <c r="E341" s="12"/>
      <c r="F341" s="12"/>
      <c r="G341" s="12"/>
      <c r="H341" s="12">
        <f t="shared" ref="H341:N341" si="728">+H332-G332</f>
        <v>4.3810000000000002</v>
      </c>
      <c r="I341" s="12">
        <f t="shared" si="728"/>
        <v>5.4019999999999868</v>
      </c>
      <c r="J341" s="12">
        <f t="shared" si="728"/>
        <v>4.9879999999999995</v>
      </c>
      <c r="K341" s="12">
        <f t="shared" si="728"/>
        <v>-6.7539999999999907</v>
      </c>
      <c r="L341" s="12">
        <f t="shared" si="728"/>
        <v>-1.382000000000005</v>
      </c>
      <c r="M341" s="12">
        <f t="shared" si="728"/>
        <v>-14.121999999999986</v>
      </c>
      <c r="N341" s="12">
        <f t="shared" si="728"/>
        <v>-4.7199999999999989</v>
      </c>
      <c r="O341" s="12">
        <f t="shared" ref="O341:W341" si="729">+O332-N332</f>
        <v>23.713999999999999</v>
      </c>
      <c r="P341" s="12">
        <f t="shared" si="729"/>
        <v>2.1670000000000016</v>
      </c>
      <c r="Q341" s="12">
        <f t="shared" si="729"/>
        <v>2.4769999999999754</v>
      </c>
      <c r="R341" s="12">
        <f t="shared" si="729"/>
        <v>-5.8859999999999957</v>
      </c>
      <c r="S341" s="12">
        <f t="shared" si="729"/>
        <v>-15.199508999999978</v>
      </c>
      <c r="T341" s="12">
        <f t="shared" si="729"/>
        <v>-12.092213000000015</v>
      </c>
      <c r="U341" s="12">
        <f t="shared" si="729"/>
        <v>-16.074971000000005</v>
      </c>
      <c r="V341" s="12">
        <f t="shared" si="729"/>
        <v>-40.787306999999998</v>
      </c>
      <c r="W341" s="12">
        <f t="shared" si="729"/>
        <v>-16.199999999999989</v>
      </c>
      <c r="X341" s="12">
        <f>+X332-W332</f>
        <v>-13.100000000000009</v>
      </c>
      <c r="Y341" s="12">
        <f>+Y332-X332</f>
        <v>-5.8999999999999915</v>
      </c>
      <c r="Z341" s="3">
        <f>IFERROR(Z340/Z342,0)</f>
        <v>0</v>
      </c>
      <c r="AA341" s="3">
        <f t="shared" ref="AA341:AJ341" si="730">IFERROR(AA340/AA342,0)</f>
        <v>-5.4732930584065791</v>
      </c>
      <c r="AB341" s="3">
        <f t="shared" si="730"/>
        <v>-6.276712222943325</v>
      </c>
      <c r="AC341" s="3">
        <f t="shared" si="730"/>
        <v>-8.0618322129547284</v>
      </c>
      <c r="AD341" s="3">
        <f t="shared" si="730"/>
        <v>-7.3961763421603006</v>
      </c>
      <c r="AE341" s="3">
        <f t="shared" si="730"/>
        <v>-6.785482882715872</v>
      </c>
      <c r="AF341" s="3">
        <f t="shared" si="730"/>
        <v>-6.2252136538677716</v>
      </c>
      <c r="AG341" s="3">
        <f t="shared" si="730"/>
        <v>-5.7112051870346523</v>
      </c>
      <c r="AH341" s="3">
        <f t="shared" si="730"/>
        <v>-5.2396377862703227</v>
      </c>
      <c r="AI341" s="3">
        <f t="shared" si="730"/>
        <v>-4.8070071433672688</v>
      </c>
      <c r="AJ341" s="3">
        <f t="shared" si="730"/>
        <v>-4.4100982966672184</v>
      </c>
    </row>
    <row r="342" spans="2:42" hidden="1" outlineLevel="1" x14ac:dyDescent="0.35">
      <c r="B342" t="s">
        <v>311</v>
      </c>
      <c r="C342" s="121"/>
      <c r="D342" s="121"/>
      <c r="E342" s="121"/>
      <c r="F342" s="121"/>
      <c r="G342" s="121"/>
      <c r="H342" s="121">
        <f t="shared" ref="H342" si="731">H340/H341</f>
        <v>9.5496461994978326</v>
      </c>
      <c r="I342" s="121">
        <f t="shared" ref="I342" si="732">I340/I341</f>
        <v>4.8850425768234107</v>
      </c>
      <c r="J342" s="121">
        <f t="shared" ref="J342" si="733">J340/J341</f>
        <v>5.57317562149158</v>
      </c>
      <c r="K342" s="121">
        <f t="shared" ref="K342" si="734">K340/K341</f>
        <v>28.350607047675492</v>
      </c>
      <c r="L342" s="121">
        <f t="shared" ref="L342" si="735">L340/L341</f>
        <v>78.92402315484776</v>
      </c>
      <c r="M342" s="121">
        <f t="shared" ref="M342" si="736">M340/M341</f>
        <v>40.571094745786752</v>
      </c>
      <c r="N342" s="121">
        <f t="shared" ref="N342" si="737">N340/N341</f>
        <v>58.184322033898319</v>
      </c>
      <c r="O342" s="121">
        <f t="shared" ref="O342:W342" si="738">O340/O341</f>
        <v>1.9138061904360295</v>
      </c>
      <c r="P342" s="121">
        <f t="shared" si="738"/>
        <v>27.687125057683414</v>
      </c>
      <c r="Q342" s="121">
        <f t="shared" si="738"/>
        <v>22.907953169156464</v>
      </c>
      <c r="R342" s="121">
        <f t="shared" si="738"/>
        <v>83.804111450900493</v>
      </c>
      <c r="S342" s="121">
        <f t="shared" si="738"/>
        <v>69.705146396505398</v>
      </c>
      <c r="T342" s="121">
        <f t="shared" si="738"/>
        <v>63.500121937977688</v>
      </c>
      <c r="U342" s="121">
        <f t="shared" si="738"/>
        <v>67.710853102005572</v>
      </c>
      <c r="V342" s="121">
        <f t="shared" si="738"/>
        <v>56.781537452325551</v>
      </c>
      <c r="W342" s="121">
        <f t="shared" si="738"/>
        <v>84.381728395061785</v>
      </c>
      <c r="X342" s="121">
        <f>X340/X341</f>
        <v>109.65015267175565</v>
      </c>
      <c r="Y342" s="121">
        <f>Y340/Y341</f>
        <v>119.79677966101711</v>
      </c>
      <c r="Z342" s="171">
        <f>70/(1.09^0.5)</f>
        <v>67.047839965480591</v>
      </c>
      <c r="AA342" s="171">
        <f>+Z342*1.09</f>
        <v>73.082145562373853</v>
      </c>
      <c r="AB342" s="171">
        <f t="shared" ref="AB342:AJ342" si="739">+AA342*1.09</f>
        <v>79.659538662987501</v>
      </c>
      <c r="AC342" s="171">
        <f t="shared" si="739"/>
        <v>86.828897142656388</v>
      </c>
      <c r="AD342" s="171">
        <f t="shared" si="739"/>
        <v>94.643497885495464</v>
      </c>
      <c r="AE342" s="171">
        <f t="shared" si="739"/>
        <v>103.16141269519007</v>
      </c>
      <c r="AF342" s="171">
        <f t="shared" si="739"/>
        <v>112.44593983775718</v>
      </c>
      <c r="AG342" s="171">
        <f t="shared" si="739"/>
        <v>122.56607442315534</v>
      </c>
      <c r="AH342" s="171">
        <f t="shared" si="739"/>
        <v>133.59702112123932</v>
      </c>
      <c r="AI342" s="171">
        <f t="shared" si="739"/>
        <v>145.62075302215086</v>
      </c>
      <c r="AJ342" s="171">
        <f t="shared" si="739"/>
        <v>158.72662079414445</v>
      </c>
    </row>
    <row r="343" spans="2:42" hidden="1" outlineLevel="1" x14ac:dyDescent="0.35"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</row>
    <row r="344" spans="2:42" hidden="1" outlineLevel="1" x14ac:dyDescent="0.35">
      <c r="B344" t="s">
        <v>102</v>
      </c>
      <c r="C344" s="28">
        <f t="shared" ref="C344:N344" si="740">+C218</f>
        <v>5.2843605695228009E-2</v>
      </c>
      <c r="D344" s="28">
        <f t="shared" si="740"/>
        <v>0.44323080789529629</v>
      </c>
      <c r="E344" s="28">
        <f t="shared" si="740"/>
        <v>0.58096448570586534</v>
      </c>
      <c r="F344" s="28">
        <f t="shared" si="740"/>
        <v>0.77141789732770749</v>
      </c>
      <c r="G344" s="28">
        <f t="shared" si="740"/>
        <v>1.0787567688433908</v>
      </c>
      <c r="H344" s="28">
        <f t="shared" si="740"/>
        <v>1.0989208978744669</v>
      </c>
      <c r="I344" s="28">
        <f t="shared" si="740"/>
        <v>1.3705018290435091</v>
      </c>
      <c r="J344" s="28">
        <f t="shared" si="740"/>
        <v>1.7763642964866235</v>
      </c>
      <c r="K344" s="28">
        <f t="shared" si="740"/>
        <v>1.765088729469511</v>
      </c>
      <c r="L344" s="28">
        <f t="shared" si="740"/>
        <v>2.0298269613843107</v>
      </c>
      <c r="M344" s="28">
        <f t="shared" si="740"/>
        <v>1.9700996516558473</v>
      </c>
      <c r="N344" s="28">
        <f t="shared" si="740"/>
        <v>2.476872954046327</v>
      </c>
      <c r="O344" s="28">
        <f t="shared" ref="O344:AJ344" si="741">+O218</f>
        <v>2.7345796204999435</v>
      </c>
      <c r="P344" s="28">
        <f t="shared" si="741"/>
        <v>2.9496563669888785</v>
      </c>
      <c r="Q344" s="28">
        <f t="shared" si="741"/>
        <v>3.3327939813854432</v>
      </c>
      <c r="R344" s="28">
        <f t="shared" si="741"/>
        <v>1.2487144627564133</v>
      </c>
      <c r="S344" s="28">
        <f t="shared" si="741"/>
        <v>4.297586686513263</v>
      </c>
      <c r="T344" s="28">
        <f t="shared" si="741"/>
        <v>3.4804676272151935</v>
      </c>
      <c r="U344" s="28">
        <f t="shared" si="741"/>
        <v>0.92453224262466438</v>
      </c>
      <c r="V344" s="28">
        <f t="shared" si="741"/>
        <v>5.2753231217330319</v>
      </c>
      <c r="W344" s="28">
        <f t="shared" si="741"/>
        <v>6.3118093669213753</v>
      </c>
      <c r="X344" s="28">
        <f t="shared" si="741"/>
        <v>8.900689416815224</v>
      </c>
      <c r="Y344" s="28">
        <f t="shared" si="741"/>
        <v>5.8467245445249079</v>
      </c>
      <c r="Z344" s="28">
        <f t="shared" ca="1" si="741"/>
        <v>5.6911547970670204</v>
      </c>
      <c r="AA344" s="28">
        <f t="shared" ca="1" si="741"/>
        <v>6.6535381298213103</v>
      </c>
      <c r="AB344" s="28">
        <f t="shared" ca="1" si="741"/>
        <v>7.7922745332821339</v>
      </c>
      <c r="AC344" s="28">
        <f t="shared" ca="1" si="741"/>
        <v>9.0635500727570637</v>
      </c>
      <c r="AD344" s="28">
        <f t="shared" ca="1" si="741"/>
        <v>10.735561169350822</v>
      </c>
      <c r="AE344" s="28">
        <f t="shared" ca="1" si="741"/>
        <v>12.551829514066469</v>
      </c>
      <c r="AF344" s="28">
        <f t="shared" ca="1" si="741"/>
        <v>14.534416706964482</v>
      </c>
      <c r="AG344" s="28">
        <f t="shared" ca="1" si="741"/>
        <v>16.694542131228562</v>
      </c>
      <c r="AH344" s="28">
        <f t="shared" ca="1" si="741"/>
        <v>18.414739496202326</v>
      </c>
      <c r="AI344" s="28">
        <f t="shared" ca="1" si="741"/>
        <v>19.994005531282216</v>
      </c>
      <c r="AJ344" s="28">
        <f t="shared" ca="1" si="741"/>
        <v>22.610454157140506</v>
      </c>
    </row>
    <row r="345" spans="2:42" hidden="1" outlineLevel="1" x14ac:dyDescent="0.35">
      <c r="B345" t="s">
        <v>327</v>
      </c>
      <c r="C345" s="28">
        <f t="shared" ref="C345:X345" si="742">+C230/C331</f>
        <v>1.2068849409953821</v>
      </c>
      <c r="D345" s="28">
        <f t="shared" si="742"/>
        <v>0.85316823580206336</v>
      </c>
      <c r="E345" s="28">
        <f t="shared" si="742"/>
        <v>1.259928529325081</v>
      </c>
      <c r="F345" s="28">
        <f t="shared" si="742"/>
        <v>1.2906469760900141</v>
      </c>
      <c r="G345" s="28">
        <f t="shared" si="742"/>
        <v>2.0413227559522071</v>
      </c>
      <c r="H345" s="28">
        <f t="shared" si="742"/>
        <v>2.3328688934158435</v>
      </c>
      <c r="I345" s="28">
        <f t="shared" si="742"/>
        <v>2.455601977446523</v>
      </c>
      <c r="J345" s="28">
        <f t="shared" si="742"/>
        <v>2.7046910201269805</v>
      </c>
      <c r="K345" s="28">
        <f t="shared" si="742"/>
        <v>2.8964555408721919</v>
      </c>
      <c r="L345" s="28">
        <f t="shared" si="742"/>
        <v>3.2001823985408118</v>
      </c>
      <c r="M345" s="28">
        <f t="shared" si="742"/>
        <v>4.073797533451712</v>
      </c>
      <c r="N345" s="28">
        <f t="shared" si="742"/>
        <v>6.1122011353747983</v>
      </c>
      <c r="O345" s="28">
        <f t="shared" si="742"/>
        <v>5.6182339671943735</v>
      </c>
      <c r="P345" s="28">
        <f t="shared" si="742"/>
        <v>8.2571613492019136</v>
      </c>
      <c r="Q345" s="28">
        <f t="shared" si="742"/>
        <v>6.7276410958525217</v>
      </c>
      <c r="R345" s="28">
        <f t="shared" si="742"/>
        <v>7.2008582579583074</v>
      </c>
      <c r="S345" s="28">
        <f t="shared" si="742"/>
        <v>9.5822161489470723</v>
      </c>
      <c r="T345" s="28">
        <f t="shared" si="742"/>
        <v>9.9983067588542411</v>
      </c>
      <c r="U345" s="28">
        <f t="shared" si="742"/>
        <v>10.278420793084443</v>
      </c>
      <c r="V345" s="28">
        <f t="shared" si="742"/>
        <v>13.473298572283046</v>
      </c>
      <c r="W345" s="28">
        <f t="shared" si="742"/>
        <v>16.139125612650155</v>
      </c>
      <c r="X345" s="28">
        <f t="shared" si="742"/>
        <v>17.56172008585877</v>
      </c>
      <c r="Y345" s="28">
        <f>+Y230/Y331</f>
        <v>16.325834255066052</v>
      </c>
      <c r="Z345" s="28">
        <f t="shared" ref="Z345:AJ345" ca="1" si="743">+Z230/Z331</f>
        <v>14.530962227959602</v>
      </c>
      <c r="AA345" s="28">
        <f t="shared" ca="1" si="743"/>
        <v>16.295187686898558</v>
      </c>
      <c r="AB345" s="28">
        <f t="shared" ca="1" si="743"/>
        <v>18.315249728861637</v>
      </c>
      <c r="AC345" s="28">
        <f t="shared" ca="1" si="743"/>
        <v>20.830349749011098</v>
      </c>
      <c r="AD345" s="28">
        <f t="shared" ca="1" si="743"/>
        <v>24.157309451962412</v>
      </c>
      <c r="AE345" s="28">
        <f t="shared" ca="1" si="743"/>
        <v>27.755202735751013</v>
      </c>
      <c r="AF345" s="28">
        <f t="shared" ca="1" si="743"/>
        <v>31.640259952729394</v>
      </c>
      <c r="AG345" s="28">
        <f t="shared" ca="1" si="743"/>
        <v>35.840716420191235</v>
      </c>
      <c r="AH345" s="28">
        <f t="shared" ca="1" si="743"/>
        <v>39.749034328306614</v>
      </c>
      <c r="AI345" s="28">
        <f t="shared" ca="1" si="743"/>
        <v>43.695057187086483</v>
      </c>
      <c r="AJ345" s="28">
        <f t="shared" ca="1" si="743"/>
        <v>49.032863967868991</v>
      </c>
    </row>
    <row r="346" spans="2:42" hidden="1" outlineLevel="1" x14ac:dyDescent="0.35">
      <c r="B346" t="s">
        <v>328</v>
      </c>
      <c r="C346" s="28">
        <f t="shared" ref="C346:X346" si="744">+C246/C331</f>
        <v>1.0183667906618779</v>
      </c>
      <c r="D346" s="28">
        <f t="shared" si="744"/>
        <v>0.66510719740174362</v>
      </c>
      <c r="E346" s="28">
        <f t="shared" si="744"/>
        <v>0.99404656646035938</v>
      </c>
      <c r="F346" s="28">
        <f t="shared" si="744"/>
        <v>0.94734528832630116</v>
      </c>
      <c r="G346" s="28">
        <f t="shared" si="744"/>
        <v>1.5787519079145642</v>
      </c>
      <c r="H346" s="28">
        <f t="shared" si="744"/>
        <v>1.6653966637198754</v>
      </c>
      <c r="I346" s="28">
        <f t="shared" si="744"/>
        <v>1.466982692616714</v>
      </c>
      <c r="J346" s="28">
        <f t="shared" si="744"/>
        <v>1.5805823977359474</v>
      </c>
      <c r="K346" s="28">
        <f t="shared" si="744"/>
        <v>1.5925382291863319</v>
      </c>
      <c r="L346" s="28">
        <f t="shared" si="744"/>
        <v>1.7758705930352559</v>
      </c>
      <c r="M346" s="28">
        <f t="shared" si="744"/>
        <v>2.5448723546706256</v>
      </c>
      <c r="N346" s="28">
        <f t="shared" si="744"/>
        <v>4.2222682633738033</v>
      </c>
      <c r="O346" s="28">
        <f t="shared" si="744"/>
        <v>3.2937042594237065</v>
      </c>
      <c r="P346" s="28">
        <f t="shared" si="744"/>
        <v>5.1464770631949479</v>
      </c>
      <c r="Q346" s="28">
        <f t="shared" si="744"/>
        <v>3.3147925338938906</v>
      </c>
      <c r="R346" s="28">
        <f t="shared" si="744"/>
        <v>3.4430433013336295</v>
      </c>
      <c r="S346" s="28">
        <f t="shared" si="744"/>
        <v>5.1294160708621064</v>
      </c>
      <c r="T346" s="28">
        <f t="shared" si="744"/>
        <v>5.9670445102927117</v>
      </c>
      <c r="U346" s="28">
        <f t="shared" si="744"/>
        <v>5.7097670640791343</v>
      </c>
      <c r="V346" s="28">
        <f t="shared" si="744"/>
        <v>7.9582867396562023</v>
      </c>
      <c r="W346" s="28">
        <f t="shared" si="744"/>
        <v>9.1953222478654091</v>
      </c>
      <c r="X346" s="28">
        <f t="shared" si="744"/>
        <v>9.2493633353949143</v>
      </c>
      <c r="Y346" s="28">
        <f>+Y246/Y331</f>
        <v>6.3727382766032923</v>
      </c>
      <c r="Z346" s="28">
        <f ca="1">+Z246/Z331</f>
        <v>4.6448648301626037</v>
      </c>
      <c r="AA346" s="28">
        <f t="shared" ref="AA346:AJ346" ca="1" si="745">+AA246/AA331</f>
        <v>6.3115951874134062</v>
      </c>
      <c r="AB346" s="28">
        <f t="shared" ca="1" si="745"/>
        <v>7.398871090537428</v>
      </c>
      <c r="AC346" s="28">
        <f t="shared" ca="1" si="745"/>
        <v>8.6352574330368039</v>
      </c>
      <c r="AD346" s="28">
        <f t="shared" ca="1" si="745"/>
        <v>10.361160265650438</v>
      </c>
      <c r="AE346" s="28">
        <f t="shared" ca="1" si="745"/>
        <v>12.251887490923801</v>
      </c>
      <c r="AF346" s="28">
        <f t="shared" ca="1" si="745"/>
        <v>14.320866872260943</v>
      </c>
      <c r="AG346" s="28">
        <f t="shared" ca="1" si="745"/>
        <v>16.584127578755172</v>
      </c>
      <c r="AH346" s="28">
        <f t="shared" ca="1" si="745"/>
        <v>18.418327178435476</v>
      </c>
      <c r="AI346" s="28">
        <f t="shared" ca="1" si="745"/>
        <v>20.127098002506241</v>
      </c>
      <c r="AJ346" s="28">
        <f t="shared" ca="1" si="745"/>
        <v>22.53471393111867</v>
      </c>
      <c r="AL346" s="107"/>
    </row>
    <row r="347" spans="2:42" hidden="1" outlineLevel="1" x14ac:dyDescent="0.35">
      <c r="R347" s="3"/>
      <c r="X347" s="13"/>
      <c r="Y347" s="3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</row>
    <row r="348" spans="2:42" hidden="1" outlineLevel="1" x14ac:dyDescent="0.35">
      <c r="R348" s="3"/>
      <c r="X348" s="13"/>
      <c r="Y348" s="3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</row>
    <row r="349" spans="2:42" collapsed="1" x14ac:dyDescent="0.35">
      <c r="B349" s="32" t="s">
        <v>152</v>
      </c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</row>
    <row r="350" spans="2:42" ht="5" customHeight="1" x14ac:dyDescent="0.35"/>
    <row r="351" spans="2:42" hidden="1" outlineLevel="1" x14ac:dyDescent="0.35">
      <c r="B351" s="10" t="s">
        <v>244</v>
      </c>
      <c r="C351" s="16"/>
      <c r="D351" s="16">
        <v>1.0389999999999999</v>
      </c>
      <c r="E351" s="16">
        <v>0.93200000000000005</v>
      </c>
      <c r="F351" s="16">
        <v>0.82</v>
      </c>
      <c r="G351" s="16">
        <v>0.75</v>
      </c>
      <c r="H351" s="16">
        <v>14.859</v>
      </c>
      <c r="I351" s="16">
        <v>13.593</v>
      </c>
      <c r="J351" s="16">
        <v>11.827</v>
      </c>
      <c r="K351" s="16">
        <v>11.771000000000001</v>
      </c>
      <c r="L351" s="16">
        <v>11.771000000000001</v>
      </c>
      <c r="M351" s="16">
        <v>23.181999999999999</v>
      </c>
      <c r="N351" s="16">
        <v>23.004000000000001</v>
      </c>
      <c r="O351" s="16">
        <v>35.633000000000003</v>
      </c>
      <c r="P351" s="16">
        <v>34.96</v>
      </c>
      <c r="Q351" s="16">
        <v>35.884999999999998</v>
      </c>
      <c r="R351" s="16">
        <v>42.08</v>
      </c>
      <c r="S351" s="16">
        <v>59.012999999999998</v>
      </c>
      <c r="T351" s="16">
        <v>33.814</v>
      </c>
      <c r="U351" s="16">
        <v>37.384</v>
      </c>
      <c r="V351" s="16">
        <v>36.479999999999997</v>
      </c>
      <c r="W351" s="16">
        <v>37.923999999999999</v>
      </c>
      <c r="X351" s="16">
        <v>34.009</v>
      </c>
      <c r="Y351" s="16">
        <v>32.655999999999999</v>
      </c>
      <c r="AL351" s="7">
        <f t="shared" ref="AL351:AL356" si="746">(AI351/Y351)^(1/10)-1</f>
        <v>-1</v>
      </c>
      <c r="AM351" s="7">
        <f t="shared" ref="AM351:AM356" si="747">(Y351/O351)^(1/10)-1</f>
        <v>-8.6864101039569874E-3</v>
      </c>
      <c r="AN351" s="7">
        <f t="shared" ref="AN351:AN356" si="748">(V351/L351)^(1/10)-1</f>
        <v>0.11975793062644913</v>
      </c>
      <c r="AO351" s="7" t="e">
        <f t="shared" ref="AO351:AO356" si="749">(Y351/C351)^(1/22)-1</f>
        <v>#DIV/0!</v>
      </c>
      <c r="AP351" s="7">
        <f t="shared" ref="AP351:AP356" si="750">(AI351/V351)^(1/13)-1</f>
        <v>-1</v>
      </c>
    </row>
    <row r="352" spans="2:42" hidden="1" outlineLevel="1" x14ac:dyDescent="0.35">
      <c r="B352" s="10" t="s">
        <v>245</v>
      </c>
      <c r="C352" s="16"/>
      <c r="D352" s="16">
        <v>6.9589999999999996</v>
      </c>
      <c r="E352" s="16">
        <v>5.0839999999999996</v>
      </c>
      <c r="F352" s="16">
        <v>5.4939999999999998</v>
      </c>
      <c r="G352" s="16">
        <v>4.8680000000000003</v>
      </c>
      <c r="H352" s="16">
        <v>35.148000000000003</v>
      </c>
      <c r="I352" s="16">
        <v>39.438000000000002</v>
      </c>
      <c r="J352" s="16">
        <v>32.448</v>
      </c>
      <c r="K352" s="16">
        <v>33.832999999999998</v>
      </c>
      <c r="L352" s="16">
        <v>34.293999999999997</v>
      </c>
      <c r="M352" s="16">
        <v>33.936999999999998</v>
      </c>
      <c r="N352" s="16">
        <v>34.173000000000002</v>
      </c>
      <c r="O352" s="16">
        <v>148.881</v>
      </c>
      <c r="P352" s="16">
        <v>157.99799999999999</v>
      </c>
      <c r="Q352" s="16">
        <v>387.62099999999998</v>
      </c>
      <c r="R352" s="16">
        <v>437.28300000000002</v>
      </c>
      <c r="S352" s="16">
        <v>491.30099999999999</v>
      </c>
      <c r="T352" s="16">
        <v>473.48899999999998</v>
      </c>
      <c r="U352" s="16">
        <v>467.18099999999998</v>
      </c>
      <c r="V352" s="16">
        <v>392.25599999999997</v>
      </c>
      <c r="W352" s="16">
        <v>400.61599999999999</v>
      </c>
      <c r="X352" s="16">
        <v>496.45499999999998</v>
      </c>
      <c r="Y352" s="16">
        <v>427.96199999999999</v>
      </c>
      <c r="AL352" s="7">
        <f t="shared" si="746"/>
        <v>-1</v>
      </c>
      <c r="AM352" s="7">
        <f t="shared" si="747"/>
        <v>0.11136468680697531</v>
      </c>
      <c r="AN352" s="7">
        <f t="shared" si="748"/>
        <v>0.2759543744856956</v>
      </c>
      <c r="AO352" s="7" t="e">
        <f t="shared" si="749"/>
        <v>#DIV/0!</v>
      </c>
      <c r="AP352" s="7">
        <f t="shared" si="750"/>
        <v>-1</v>
      </c>
    </row>
    <row r="353" spans="2:42" hidden="1" outlineLevel="1" x14ac:dyDescent="0.35">
      <c r="B353" s="10" t="s">
        <v>246</v>
      </c>
      <c r="C353" s="16"/>
      <c r="D353" s="16">
        <v>187.76400000000001</v>
      </c>
      <c r="E353" s="16">
        <v>204.77799999999999</v>
      </c>
      <c r="F353" s="16">
        <v>261.43700000000001</v>
      </c>
      <c r="G353" s="16">
        <v>329.38200000000001</v>
      </c>
      <c r="H353" s="16">
        <v>521.46400000000006</v>
      </c>
      <c r="I353" s="16">
        <v>620.48299999999995</v>
      </c>
      <c r="J353" s="16">
        <v>731.42600000000004</v>
      </c>
      <c r="K353" s="16">
        <v>873.30600000000004</v>
      </c>
      <c r="L353" s="16">
        <v>997.66800000000001</v>
      </c>
      <c r="M353" s="16">
        <v>1106.9349999999999</v>
      </c>
      <c r="N353" s="16">
        <v>1266.499</v>
      </c>
      <c r="O353" s="16">
        <v>1494.6759999999999</v>
      </c>
      <c r="P353" s="16">
        <v>1749.6320000000001</v>
      </c>
      <c r="Q353" s="16">
        <v>2002.7349999999999</v>
      </c>
      <c r="R353" s="16">
        <v>2289.4250000000002</v>
      </c>
      <c r="S353" s="16">
        <v>2598.471</v>
      </c>
      <c r="T353" s="16">
        <v>2816.6750000000002</v>
      </c>
      <c r="U353" s="16">
        <v>3164.9430000000002</v>
      </c>
      <c r="V353" s="16">
        <v>3545.2240000000002</v>
      </c>
      <c r="W353" s="16">
        <v>3865.7289999999998</v>
      </c>
      <c r="X353" s="16">
        <v>3828.404</v>
      </c>
      <c r="Y353" s="16">
        <v>3925.2440000000001</v>
      </c>
      <c r="AL353" s="7">
        <f t="shared" si="746"/>
        <v>-1</v>
      </c>
      <c r="AM353" s="7">
        <f t="shared" si="747"/>
        <v>0.10136674653734268</v>
      </c>
      <c r="AN353" s="7">
        <f t="shared" si="748"/>
        <v>0.13518269971626706</v>
      </c>
      <c r="AO353" s="7" t="e">
        <f t="shared" si="749"/>
        <v>#DIV/0!</v>
      </c>
      <c r="AP353" s="7">
        <f t="shared" si="750"/>
        <v>-1</v>
      </c>
    </row>
    <row r="354" spans="2:42" hidden="1" outlineLevel="1" x14ac:dyDescent="0.35">
      <c r="B354" s="10" t="s">
        <v>247</v>
      </c>
      <c r="C354" s="16"/>
      <c r="D354" s="16">
        <v>260.142</v>
      </c>
      <c r="E354" s="16">
        <v>301.28500000000003</v>
      </c>
      <c r="F354" s="16">
        <v>361.36500000000001</v>
      </c>
      <c r="G354" s="16">
        <v>405.02199999999999</v>
      </c>
      <c r="H354" s="16">
        <v>552.19899999999996</v>
      </c>
      <c r="I354" s="16">
        <v>686.42600000000004</v>
      </c>
      <c r="J354" s="16">
        <v>814.51199999999994</v>
      </c>
      <c r="K354" s="16">
        <v>928.79499999999996</v>
      </c>
      <c r="L354" s="16">
        <v>999.30499999999995</v>
      </c>
      <c r="M354" s="16">
        <v>1107.778</v>
      </c>
      <c r="N354" s="16">
        <v>1269.3430000000001</v>
      </c>
      <c r="O354" s="16">
        <v>1577.9760000000001</v>
      </c>
      <c r="P354" s="16">
        <v>1832.221</v>
      </c>
      <c r="Q354" s="16">
        <v>1836.704</v>
      </c>
      <c r="R354" s="16">
        <v>2080.4459999999999</v>
      </c>
      <c r="S354" s="16">
        <v>2378.3029999999999</v>
      </c>
      <c r="T354" s="16">
        <v>2352.2460000000001</v>
      </c>
      <c r="U354" s="16">
        <v>2586.5639999999999</v>
      </c>
      <c r="V354" s="16">
        <v>2880.645</v>
      </c>
      <c r="W354" s="16">
        <v>3081.2979999999998</v>
      </c>
      <c r="X354" s="16">
        <v>3292.1759999999999</v>
      </c>
      <c r="Y354" s="16">
        <v>3759.2739999999999</v>
      </c>
      <c r="AL354" s="7">
        <f t="shared" si="746"/>
        <v>-1</v>
      </c>
      <c r="AM354" s="7">
        <f t="shared" si="747"/>
        <v>9.0687557468327462E-2</v>
      </c>
      <c r="AN354" s="7">
        <f t="shared" si="748"/>
        <v>0.11167840170826837</v>
      </c>
      <c r="AO354" s="7" t="e">
        <f t="shared" si="749"/>
        <v>#DIV/0!</v>
      </c>
      <c r="AP354" s="7">
        <f t="shared" si="750"/>
        <v>-1</v>
      </c>
    </row>
    <row r="355" spans="2:42" hidden="1" outlineLevel="1" x14ac:dyDescent="0.35">
      <c r="B355" s="10" t="s">
        <v>248</v>
      </c>
      <c r="C355" s="16"/>
      <c r="D355" s="16">
        <v>16.626999999999999</v>
      </c>
      <c r="E355" s="16">
        <v>49.466000000000001</v>
      </c>
      <c r="F355" s="16">
        <v>19.349</v>
      </c>
      <c r="G355" s="16">
        <v>19.541</v>
      </c>
      <c r="H355" s="16">
        <v>31.683</v>
      </c>
      <c r="I355" s="16">
        <v>48.747</v>
      </c>
      <c r="J355" s="16">
        <v>33.027000000000001</v>
      </c>
      <c r="K355" s="16">
        <v>36.875</v>
      </c>
      <c r="L355" s="16">
        <v>32.28</v>
      </c>
      <c r="M355" s="16">
        <v>38.720999999999997</v>
      </c>
      <c r="N355" s="16">
        <v>144.124</v>
      </c>
      <c r="O355" s="16">
        <v>137.387</v>
      </c>
      <c r="P355" s="16">
        <v>192.85900000000001</v>
      </c>
      <c r="Q355" s="16">
        <v>235.66</v>
      </c>
      <c r="R355" s="16">
        <v>336.51299999999998</v>
      </c>
      <c r="S355" s="16">
        <v>480.43900000000002</v>
      </c>
      <c r="T355" s="16">
        <v>576.65099999999995</v>
      </c>
      <c r="U355" s="16">
        <v>661.69500000000005</v>
      </c>
      <c r="V355" s="16">
        <v>588.34500000000003</v>
      </c>
      <c r="W355" s="16">
        <v>616.68600000000004</v>
      </c>
      <c r="X355" s="16">
        <v>592.06299999999999</v>
      </c>
      <c r="Y355" s="16">
        <v>376.63299999999998</v>
      </c>
      <c r="AB355" s="16"/>
      <c r="AL355" s="7">
        <f t="shared" si="746"/>
        <v>-1</v>
      </c>
      <c r="AM355" s="7">
        <f t="shared" si="747"/>
        <v>0.10610733658706328</v>
      </c>
      <c r="AN355" s="7">
        <f t="shared" si="748"/>
        <v>0.33681051853705513</v>
      </c>
      <c r="AO355" s="7" t="e">
        <f t="shared" si="749"/>
        <v>#DIV/0!</v>
      </c>
      <c r="AP355" s="7">
        <f t="shared" si="750"/>
        <v>-1</v>
      </c>
    </row>
    <row r="356" spans="2:42" hidden="1" outlineLevel="1" x14ac:dyDescent="0.35">
      <c r="B356" s="24" t="s">
        <v>249</v>
      </c>
      <c r="C356" s="25"/>
      <c r="D356" s="25">
        <f t="shared" ref="D356:X356" si="751">SUM(D351:D355)</f>
        <v>472.53100000000001</v>
      </c>
      <c r="E356" s="25">
        <f t="shared" si="751"/>
        <v>561.54499999999996</v>
      </c>
      <c r="F356" s="25">
        <f t="shared" si="751"/>
        <v>648.46500000000003</v>
      </c>
      <c r="G356" s="25">
        <f t="shared" si="751"/>
        <v>759.56299999999999</v>
      </c>
      <c r="H356" s="25">
        <f t="shared" si="751"/>
        <v>1155.3530000000001</v>
      </c>
      <c r="I356" s="25">
        <f t="shared" si="751"/>
        <v>1408.6870000000001</v>
      </c>
      <c r="J356" s="25">
        <f t="shared" si="751"/>
        <v>1623.24</v>
      </c>
      <c r="K356" s="25">
        <f t="shared" si="751"/>
        <v>1884.58</v>
      </c>
      <c r="L356" s="25">
        <f t="shared" si="751"/>
        <v>2075.3180000000002</v>
      </c>
      <c r="M356" s="25">
        <f t="shared" si="751"/>
        <v>2310.5529999999999</v>
      </c>
      <c r="N356" s="25">
        <f t="shared" si="751"/>
        <v>2737.143</v>
      </c>
      <c r="O356" s="25">
        <f t="shared" si="751"/>
        <v>3394.5530000000003</v>
      </c>
      <c r="P356" s="25">
        <f t="shared" si="751"/>
        <v>3967.67</v>
      </c>
      <c r="Q356" s="25">
        <f t="shared" si="751"/>
        <v>4498.6049999999996</v>
      </c>
      <c r="R356" s="25">
        <f t="shared" si="751"/>
        <v>5185.7470000000003</v>
      </c>
      <c r="S356" s="25">
        <f t="shared" si="751"/>
        <v>6007.527</v>
      </c>
      <c r="T356" s="25">
        <f t="shared" si="751"/>
        <v>6252.875</v>
      </c>
      <c r="U356" s="25">
        <f t="shared" si="751"/>
        <v>6917.7669999999998</v>
      </c>
      <c r="V356" s="25">
        <f t="shared" si="751"/>
        <v>7442.95</v>
      </c>
      <c r="W356" s="25">
        <f t="shared" si="751"/>
        <v>8002.2529999999997</v>
      </c>
      <c r="X356" s="25">
        <f t="shared" si="751"/>
        <v>8243.107</v>
      </c>
      <c r="Y356" s="25">
        <f>SUM(Y351:Y355)</f>
        <v>8521.7690000000002</v>
      </c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L356" s="7">
        <f t="shared" si="746"/>
        <v>-1</v>
      </c>
      <c r="AM356" s="7">
        <f t="shared" si="747"/>
        <v>9.64143635702428E-2</v>
      </c>
      <c r="AN356" s="7">
        <f t="shared" si="748"/>
        <v>0.13622945855660196</v>
      </c>
      <c r="AO356" s="7" t="e">
        <f t="shared" si="749"/>
        <v>#DIV/0!</v>
      </c>
      <c r="AP356" s="7">
        <f t="shared" si="750"/>
        <v>-1</v>
      </c>
    </row>
    <row r="357" spans="2:42" hidden="1" outlineLevel="1" x14ac:dyDescent="0.35">
      <c r="B357" s="10" t="s">
        <v>250</v>
      </c>
      <c r="C357" s="16"/>
      <c r="D357" s="16">
        <v>-216.75299999999999</v>
      </c>
      <c r="E357" s="16">
        <v>-263.07</v>
      </c>
      <c r="F357" s="16">
        <v>-306.01799999999997</v>
      </c>
      <c r="G357" s="16">
        <v>-347.49900000000002</v>
      </c>
      <c r="H357" s="16">
        <v>-405.27499999999998</v>
      </c>
      <c r="I357" s="16">
        <v>-557.721</v>
      </c>
      <c r="J357" s="16">
        <v>-683.91399999999999</v>
      </c>
      <c r="K357" s="16">
        <v>-836.505</v>
      </c>
      <c r="L357" s="16">
        <v>-970.38300000000004</v>
      </c>
      <c r="M357" s="16">
        <v>-1139.7449999999999</v>
      </c>
      <c r="N357" s="16">
        <v>-1304.492</v>
      </c>
      <c r="O357" s="16">
        <v>-1522.183</v>
      </c>
      <c r="P357" s="16">
        <v>-1778.259</v>
      </c>
      <c r="Q357" s="16">
        <v>-2029.5060000000001</v>
      </c>
      <c r="R357" s="16">
        <v>-2397.0070000000001</v>
      </c>
      <c r="S357" s="16">
        <v>-2832.16</v>
      </c>
      <c r="T357" s="16">
        <v>-3103.6619999999998</v>
      </c>
      <c r="U357" s="16">
        <v>-3524.098</v>
      </c>
      <c r="V357" s="16">
        <v>-3969.5659999999998</v>
      </c>
      <c r="W357" s="16">
        <v>-4480.4290000000001</v>
      </c>
      <c r="X357" s="16">
        <v>-4763.1350000000002</v>
      </c>
      <c r="Y357" s="16">
        <v>-5265.3720000000003</v>
      </c>
      <c r="Z357" s="3"/>
      <c r="AA357" s="3"/>
      <c r="AB357" s="107"/>
      <c r="AC357" s="3"/>
      <c r="AD357" s="3"/>
      <c r="AE357" s="3"/>
      <c r="AF357" s="3"/>
      <c r="AG357" s="3"/>
      <c r="AH357" s="3"/>
      <c r="AI357" s="3"/>
      <c r="AJ357" s="3"/>
    </row>
    <row r="358" spans="2:42" hidden="1" outlineLevel="1" x14ac:dyDescent="0.35">
      <c r="B358" s="24" t="s">
        <v>251</v>
      </c>
      <c r="C358" s="25"/>
      <c r="D358" s="25">
        <f t="shared" ref="D358:X358" si="752">SUM(D356:D357)</f>
        <v>255.77800000000002</v>
      </c>
      <c r="E358" s="25">
        <f t="shared" si="752"/>
        <v>298.47499999999997</v>
      </c>
      <c r="F358" s="25">
        <f t="shared" si="752"/>
        <v>342.44700000000006</v>
      </c>
      <c r="G358" s="25">
        <f t="shared" si="752"/>
        <v>412.06399999999996</v>
      </c>
      <c r="H358" s="25">
        <f t="shared" si="752"/>
        <v>750.07800000000009</v>
      </c>
      <c r="I358" s="25">
        <f t="shared" si="752"/>
        <v>850.96600000000012</v>
      </c>
      <c r="J358" s="25">
        <f t="shared" si="752"/>
        <v>939.32600000000002</v>
      </c>
      <c r="K358" s="25">
        <f t="shared" si="752"/>
        <v>1048.0749999999998</v>
      </c>
      <c r="L358" s="25">
        <f t="shared" si="752"/>
        <v>1104.9350000000002</v>
      </c>
      <c r="M358" s="25">
        <f t="shared" si="752"/>
        <v>1170.808</v>
      </c>
      <c r="N358" s="25">
        <f t="shared" si="752"/>
        <v>1432.6510000000001</v>
      </c>
      <c r="O358" s="25">
        <f t="shared" si="752"/>
        <v>1872.3700000000003</v>
      </c>
      <c r="P358" s="25">
        <f t="shared" si="752"/>
        <v>2189.4110000000001</v>
      </c>
      <c r="Q358" s="25">
        <f t="shared" si="752"/>
        <v>2469.0989999999993</v>
      </c>
      <c r="R358" s="25">
        <f t="shared" si="752"/>
        <v>2788.7400000000002</v>
      </c>
      <c r="S358" s="25">
        <f t="shared" si="752"/>
        <v>3175.3670000000002</v>
      </c>
      <c r="T358" s="25">
        <f t="shared" si="752"/>
        <v>3149.2130000000002</v>
      </c>
      <c r="U358" s="25">
        <f t="shared" si="752"/>
        <v>3393.6689999999999</v>
      </c>
      <c r="V358" s="25">
        <f t="shared" si="752"/>
        <v>3473.384</v>
      </c>
      <c r="W358" s="25">
        <f t="shared" si="752"/>
        <v>3521.8239999999996</v>
      </c>
      <c r="X358" s="25">
        <f t="shared" si="752"/>
        <v>3479.9719999999998</v>
      </c>
      <c r="Y358" s="25">
        <f>SUM(Y356:Y357)</f>
        <v>3256.3969999999999</v>
      </c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2:42" hidden="1" outlineLevel="1" x14ac:dyDescent="0.35">
      <c r="B359" s="10" t="s">
        <v>252</v>
      </c>
      <c r="C359" s="11"/>
      <c r="D359" s="11">
        <f t="shared" ref="D359:X359" si="753">+D358/D356</f>
        <v>0.54129358708740805</v>
      </c>
      <c r="E359" s="11">
        <f t="shared" si="753"/>
        <v>0.5315246329323563</v>
      </c>
      <c r="F359" s="11">
        <f t="shared" si="753"/>
        <v>0.52808864009622736</v>
      </c>
      <c r="G359" s="11">
        <f t="shared" si="753"/>
        <v>0.54250141199610824</v>
      </c>
      <c r="H359" s="11">
        <f t="shared" si="753"/>
        <v>0.64921976227179057</v>
      </c>
      <c r="I359" s="11">
        <f t="shared" si="753"/>
        <v>0.60408451274129737</v>
      </c>
      <c r="J359" s="11">
        <f t="shared" si="753"/>
        <v>0.57867351716320448</v>
      </c>
      <c r="K359" s="11">
        <f t="shared" si="753"/>
        <v>0.55613187023103283</v>
      </c>
      <c r="L359" s="11">
        <f t="shared" si="753"/>
        <v>0.53241720064105846</v>
      </c>
      <c r="M359" s="11">
        <f t="shared" si="753"/>
        <v>0.50672198387139356</v>
      </c>
      <c r="N359" s="11">
        <f t="shared" si="753"/>
        <v>0.52341108959232308</v>
      </c>
      <c r="O359" s="11">
        <f t="shared" si="753"/>
        <v>0.55158072358864341</v>
      </c>
      <c r="P359" s="11">
        <f t="shared" si="753"/>
        <v>0.55181277676822926</v>
      </c>
      <c r="Q359" s="11">
        <f t="shared" si="753"/>
        <v>0.54885881289866512</v>
      </c>
      <c r="R359" s="11">
        <f t="shared" si="753"/>
        <v>0.5377701611744653</v>
      </c>
      <c r="S359" s="11">
        <f t="shared" si="753"/>
        <v>0.52856474885589366</v>
      </c>
      <c r="T359" s="11">
        <f t="shared" si="753"/>
        <v>0.50364240449393283</v>
      </c>
      <c r="U359" s="11">
        <f t="shared" si="753"/>
        <v>0.49057289729474846</v>
      </c>
      <c r="V359" s="11">
        <f t="shared" si="753"/>
        <v>0.46666765193908333</v>
      </c>
      <c r="W359" s="11">
        <f t="shared" si="753"/>
        <v>0.4401040556953148</v>
      </c>
      <c r="X359" s="11">
        <f t="shared" si="753"/>
        <v>0.42216751523424356</v>
      </c>
      <c r="Y359" s="11">
        <f>+Y358/Y356</f>
        <v>0.38212687999404815</v>
      </c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</row>
    <row r="360" spans="2:42" hidden="1" outlineLevel="1" x14ac:dyDescent="0.35"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</row>
    <row r="361" spans="2:42" hidden="1" outlineLevel="1" x14ac:dyDescent="0.35">
      <c r="B361" t="s">
        <v>305</v>
      </c>
      <c r="C361" s="16"/>
      <c r="D361" s="16"/>
      <c r="E361" s="16"/>
      <c r="F361" s="16">
        <v>540</v>
      </c>
      <c r="G361" s="16">
        <v>624</v>
      </c>
      <c r="H361" s="16">
        <v>1233</v>
      </c>
      <c r="I361" s="16">
        <v>1300</v>
      </c>
      <c r="J361" s="16">
        <v>1359</v>
      </c>
      <c r="K361" s="16">
        <v>1449</v>
      </c>
      <c r="L361" s="16">
        <v>1530</v>
      </c>
      <c r="M361" s="16">
        <v>1612</v>
      </c>
      <c r="N361" s="16">
        <v>1809</v>
      </c>
      <c r="O361" s="16">
        <v>1954</v>
      </c>
      <c r="P361" s="16">
        <v>2074</v>
      </c>
      <c r="Q361" s="16">
        <v>2179</v>
      </c>
      <c r="R361" s="16">
        <v>2251</v>
      </c>
      <c r="S361" s="16">
        <v>2350</v>
      </c>
      <c r="T361" s="16">
        <v>2510</v>
      </c>
      <c r="U361" s="16">
        <v>2664</v>
      </c>
      <c r="V361" s="16">
        <v>2753</v>
      </c>
      <c r="W361" s="16">
        <v>2816</v>
      </c>
      <c r="X361" s="16">
        <v>2815</v>
      </c>
      <c r="Y361" s="16">
        <v>2724</v>
      </c>
    </row>
    <row r="362" spans="2:42" hidden="1" outlineLevel="1" x14ac:dyDescent="0.35">
      <c r="B362" t="s">
        <v>209</v>
      </c>
      <c r="C362" s="16"/>
      <c r="D362" s="16"/>
      <c r="E362" s="16"/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11</v>
      </c>
      <c r="O362" s="16">
        <v>36</v>
      </c>
      <c r="P362" s="16">
        <v>73</v>
      </c>
      <c r="Q362" s="16">
        <v>91</v>
      </c>
      <c r="R362" s="16">
        <v>118</v>
      </c>
      <c r="S362" s="16">
        <v>154</v>
      </c>
      <c r="T362" s="16">
        <v>237</v>
      </c>
      <c r="U362" s="16">
        <v>241</v>
      </c>
      <c r="V362" s="16">
        <v>259</v>
      </c>
      <c r="W362" s="16">
        <v>321</v>
      </c>
      <c r="X362" s="16">
        <v>339</v>
      </c>
      <c r="Y362" s="16">
        <v>350</v>
      </c>
    </row>
    <row r="363" spans="2:42" hidden="1" outlineLevel="1" x14ac:dyDescent="0.35">
      <c r="B363" s="24" t="s">
        <v>306</v>
      </c>
      <c r="C363" s="25"/>
      <c r="D363" s="25"/>
      <c r="E363" s="25"/>
      <c r="F363" s="25">
        <f t="shared" ref="F363:X363" si="754">SUM(F361:F362)</f>
        <v>540</v>
      </c>
      <c r="G363" s="25">
        <f t="shared" si="754"/>
        <v>624</v>
      </c>
      <c r="H363" s="25">
        <f t="shared" si="754"/>
        <v>1233</v>
      </c>
      <c r="I363" s="25">
        <f t="shared" si="754"/>
        <v>1300</v>
      </c>
      <c r="J363" s="25">
        <f t="shared" si="754"/>
        <v>1359</v>
      </c>
      <c r="K363" s="25">
        <f t="shared" si="754"/>
        <v>1449</v>
      </c>
      <c r="L363" s="25">
        <f t="shared" si="754"/>
        <v>1530</v>
      </c>
      <c r="M363" s="25">
        <f t="shared" si="754"/>
        <v>1612</v>
      </c>
      <c r="N363" s="25">
        <f t="shared" si="754"/>
        <v>1820</v>
      </c>
      <c r="O363" s="25">
        <f t="shared" si="754"/>
        <v>1990</v>
      </c>
      <c r="P363" s="25">
        <f t="shared" si="754"/>
        <v>2147</v>
      </c>
      <c r="Q363" s="25">
        <f t="shared" si="754"/>
        <v>2270</v>
      </c>
      <c r="R363" s="25">
        <f t="shared" si="754"/>
        <v>2369</v>
      </c>
      <c r="S363" s="25">
        <f t="shared" si="754"/>
        <v>2504</v>
      </c>
      <c r="T363" s="25">
        <f t="shared" si="754"/>
        <v>2747</v>
      </c>
      <c r="U363" s="25">
        <f t="shared" si="754"/>
        <v>2905</v>
      </c>
      <c r="V363" s="25">
        <f t="shared" si="754"/>
        <v>3012</v>
      </c>
      <c r="W363" s="25">
        <f t="shared" si="754"/>
        <v>3137</v>
      </c>
      <c r="X363" s="25">
        <f t="shared" si="754"/>
        <v>3154</v>
      </c>
      <c r="Y363" s="25">
        <f>SUM(Y361:Y362)</f>
        <v>3074</v>
      </c>
    </row>
    <row r="364" spans="2:42" hidden="1" outlineLevel="1" x14ac:dyDescent="0.35">
      <c r="B364" t="s">
        <v>310</v>
      </c>
      <c r="C364" s="3"/>
      <c r="D364" s="3"/>
      <c r="E364" s="3"/>
      <c r="F364" s="3">
        <f t="shared" ref="F364:X364" si="755">+F53/AVERAGE(E361:F361)</f>
        <v>81.797055219339654</v>
      </c>
      <c r="G364" s="3">
        <f t="shared" si="755"/>
        <v>84.092525322396114</v>
      </c>
      <c r="H364" s="3">
        <f t="shared" si="755"/>
        <v>67.507437434452683</v>
      </c>
      <c r="I364" s="3">
        <f t="shared" si="755"/>
        <v>81.326490327674691</v>
      </c>
      <c r="J364" s="3">
        <f t="shared" si="755"/>
        <v>80.481383978939448</v>
      </c>
      <c r="K364" s="3">
        <f t="shared" si="755"/>
        <v>78.347578347578349</v>
      </c>
      <c r="L364" s="3">
        <f t="shared" si="755"/>
        <v>79.221215172876811</v>
      </c>
      <c r="M364" s="3">
        <f t="shared" si="755"/>
        <v>79.56715467854869</v>
      </c>
      <c r="N364" s="3">
        <f t="shared" si="755"/>
        <v>83.016661794796846</v>
      </c>
      <c r="O364" s="3">
        <f t="shared" si="755"/>
        <v>81.318097262822221</v>
      </c>
      <c r="P364" s="3">
        <f t="shared" si="755"/>
        <v>80.933465739821244</v>
      </c>
      <c r="Q364" s="3">
        <f t="shared" si="755"/>
        <v>81.354338114272281</v>
      </c>
      <c r="R364" s="3">
        <f t="shared" si="755"/>
        <v>81.264108352144476</v>
      </c>
      <c r="S364" s="3">
        <f t="shared" si="755"/>
        <v>81.590958487285377</v>
      </c>
      <c r="T364" s="3">
        <f t="shared" si="755"/>
        <v>81.399176954732511</v>
      </c>
      <c r="U364" s="3">
        <f t="shared" si="755"/>
        <v>78.353304986470818</v>
      </c>
      <c r="V364" s="3">
        <f t="shared" si="755"/>
        <v>76.389145283367171</v>
      </c>
      <c r="W364" s="3">
        <f t="shared" si="755"/>
        <v>73.334530436344053</v>
      </c>
      <c r="X364" s="3">
        <f t="shared" si="755"/>
        <v>72.136387852956844</v>
      </c>
      <c r="Y364" s="3">
        <f>+Y53/AVERAGE(X361:Y361)</f>
        <v>71.998555695974005</v>
      </c>
    </row>
    <row r="365" spans="2:42" hidden="1" outlineLevel="1" x14ac:dyDescent="0.35">
      <c r="B365" t="s">
        <v>359</v>
      </c>
      <c r="C365" s="3"/>
      <c r="D365" s="3"/>
      <c r="E365" s="3"/>
      <c r="F365" s="28"/>
      <c r="G365" s="28"/>
      <c r="H365" s="28"/>
      <c r="I365" s="28"/>
      <c r="J365" s="28"/>
      <c r="K365" s="28"/>
      <c r="L365" s="28"/>
      <c r="M365" s="28"/>
      <c r="N365" s="3"/>
      <c r="O365" s="3"/>
      <c r="P365" s="3"/>
      <c r="Q365" s="3"/>
      <c r="R365" s="3"/>
      <c r="S365" s="3"/>
      <c r="T365" s="3"/>
      <c r="U365" s="3"/>
      <c r="V365" s="3">
        <f t="shared" ref="V365:X365" si="756">+V185/AVERAGE(U362:V362)</f>
        <v>114.8</v>
      </c>
      <c r="W365" s="3">
        <f t="shared" si="756"/>
        <v>124.82758620689656</v>
      </c>
      <c r="X365" s="3">
        <f t="shared" si="756"/>
        <v>120.90909090909091</v>
      </c>
      <c r="Y365" s="3">
        <f>+Y185/AVERAGE(X362:Y362)</f>
        <v>132.36574746008708</v>
      </c>
    </row>
    <row r="366" spans="2:42" hidden="1" outlineLevel="1" x14ac:dyDescent="0.35"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42" hidden="1" outlineLevel="1" x14ac:dyDescent="0.35">
      <c r="B367" t="s">
        <v>253</v>
      </c>
      <c r="C367" s="3"/>
      <c r="D367" s="3">
        <f t="shared" ref="D367:X367" si="757">+C371</f>
        <v>0</v>
      </c>
      <c r="E367" s="3">
        <f t="shared" si="757"/>
        <v>252.77799999999999</v>
      </c>
      <c r="F367" s="3">
        <f t="shared" si="757"/>
        <v>298.47500000000002</v>
      </c>
      <c r="G367" s="3">
        <f t="shared" si="757"/>
        <v>342.447</v>
      </c>
      <c r="H367" s="3">
        <f t="shared" si="757"/>
        <v>412.06400000000002</v>
      </c>
      <c r="I367" s="3">
        <f t="shared" si="757"/>
        <v>750.07799999999997</v>
      </c>
      <c r="J367" s="3">
        <f t="shared" si="757"/>
        <v>849.96600000000001</v>
      </c>
      <c r="K367" s="3">
        <f t="shared" si="757"/>
        <v>939.32600000000002</v>
      </c>
      <c r="L367" s="3">
        <f t="shared" si="757"/>
        <v>1048.075</v>
      </c>
      <c r="M367" s="3">
        <f t="shared" si="757"/>
        <v>1104.925</v>
      </c>
      <c r="N367" s="3">
        <f t="shared" si="757"/>
        <v>1170.808</v>
      </c>
      <c r="O367" s="3">
        <f t="shared" si="757"/>
        <v>1432.6510000000001</v>
      </c>
      <c r="P367" s="3">
        <f t="shared" si="757"/>
        <v>1872.37</v>
      </c>
      <c r="Q367" s="3">
        <f t="shared" si="757"/>
        <v>2189.4110000000001</v>
      </c>
      <c r="R367" s="3">
        <f t="shared" si="757"/>
        <v>2469.009</v>
      </c>
      <c r="S367" s="3">
        <f t="shared" si="757"/>
        <v>2788.74</v>
      </c>
      <c r="T367" s="3">
        <f t="shared" si="757"/>
        <v>3175.3670000000002</v>
      </c>
      <c r="U367" s="3">
        <f t="shared" si="757"/>
        <v>3149.2130000000002</v>
      </c>
      <c r="V367" s="3">
        <f t="shared" si="757"/>
        <v>3393.6689999999999</v>
      </c>
      <c r="W367" s="3">
        <f t="shared" si="757"/>
        <v>3473.384</v>
      </c>
      <c r="X367" s="3">
        <f t="shared" si="757"/>
        <v>3521.8240000000001</v>
      </c>
      <c r="Y367" s="3">
        <f>+X371</f>
        <v>3479.9720000000002</v>
      </c>
      <c r="Z367" s="3">
        <f>+Y371</f>
        <v>3256.3969999999999</v>
      </c>
      <c r="AA367" s="3">
        <f t="shared" ref="AA367:AJ367" ca="1" si="758">+Z371</f>
        <v>3256.7135549621908</v>
      </c>
      <c r="AB367" s="3">
        <f t="shared" ca="1" si="758"/>
        <v>3314.9326484447265</v>
      </c>
      <c r="AC367" s="3">
        <f t="shared" ca="1" si="758"/>
        <v>3377.5956633763017</v>
      </c>
      <c r="AD367" s="3">
        <f t="shared" ca="1" si="758"/>
        <v>3435.1480660339021</v>
      </c>
      <c r="AE367" s="3">
        <f t="shared" ca="1" si="758"/>
        <v>3462.4488923300696</v>
      </c>
      <c r="AF367" s="3">
        <f t="shared" ca="1" si="758"/>
        <v>3460.0711956546711</v>
      </c>
      <c r="AG367" s="3">
        <f t="shared" ca="1" si="758"/>
        <v>3431.3332022428363</v>
      </c>
      <c r="AH367" s="3">
        <f t="shared" ca="1" si="758"/>
        <v>3378.8352996856433</v>
      </c>
      <c r="AI367" s="3">
        <f t="shared" ca="1" si="758"/>
        <v>3306.4058782775364</v>
      </c>
      <c r="AJ367" s="3">
        <f t="shared" si="758"/>
        <v>3288.5958299198073</v>
      </c>
      <c r="AL367" s="7">
        <f ca="1">(AI367/Y367)^(1/10)-1</f>
        <v>-5.1031828637361221E-3</v>
      </c>
      <c r="AM367" s="7">
        <f>(Y367/O367)^(1/10)-1</f>
        <v>9.2807166087848669E-2</v>
      </c>
      <c r="AN367" s="7">
        <f>(V367/L367)^(1/10)-1</f>
        <v>0.12467673632832521</v>
      </c>
      <c r="AO367" s="7" t="e">
        <f>(Y367/C367)^(1/22)-1</f>
        <v>#DIV/0!</v>
      </c>
      <c r="AP367" s="7">
        <f ca="1">(AI367/V367)^(1/13)-1</f>
        <v>-2.0018301945272654E-3</v>
      </c>
    </row>
    <row r="368" spans="2:42" hidden="1" outlineLevel="1" x14ac:dyDescent="0.35">
      <c r="B368" s="10" t="s">
        <v>148</v>
      </c>
      <c r="C368" s="3"/>
      <c r="D368" s="3">
        <f t="shared" ref="D368:Y368" si="759">+D201-D382</f>
        <v>-95.046999999999997</v>
      </c>
      <c r="E368" s="3">
        <f t="shared" si="759"/>
        <v>-54.701000000000008</v>
      </c>
      <c r="F368" s="3">
        <f t="shared" si="759"/>
        <v>-61.158999999999992</v>
      </c>
      <c r="G368" s="3">
        <f t="shared" si="759"/>
        <v>-71.495000000000005</v>
      </c>
      <c r="H368" s="3">
        <f t="shared" si="759"/>
        <v>-105.25399999999999</v>
      </c>
      <c r="I368" s="3">
        <f t="shared" si="759"/>
        <v>-160.71699999999998</v>
      </c>
      <c r="J368" s="3">
        <f t="shared" si="759"/>
        <v>-178.99</v>
      </c>
      <c r="K368" s="3">
        <f t="shared" si="759"/>
        <v>-201.006</v>
      </c>
      <c r="L368" s="3">
        <f t="shared" si="759"/>
        <v>-214.51499999999999</v>
      </c>
      <c r="M368" s="3">
        <f t="shared" si="759"/>
        <v>-212.46299999999999</v>
      </c>
      <c r="N368" s="3">
        <f t="shared" si="759"/>
        <v>-242.63600000000002</v>
      </c>
      <c r="O368" s="3">
        <f t="shared" si="759"/>
        <v>-294.48</v>
      </c>
      <c r="P368" s="3">
        <f t="shared" si="759"/>
        <v>-367.77699999999993</v>
      </c>
      <c r="Q368" s="3">
        <f t="shared" si="759"/>
        <v>-423.04399999999998</v>
      </c>
      <c r="R368" s="3">
        <f t="shared" si="759"/>
        <v>-471.46299999999997</v>
      </c>
      <c r="S368" s="3">
        <f t="shared" si="759"/>
        <v>-545.48199999999997</v>
      </c>
      <c r="T368" s="3">
        <f t="shared" si="759"/>
        <v>-544.12899999999991</v>
      </c>
      <c r="U368" s="3">
        <f t="shared" si="759"/>
        <v>-574.79899999999998</v>
      </c>
      <c r="V368" s="3">
        <f t="shared" si="759"/>
        <v>-600.90500000000009</v>
      </c>
      <c r="W368" s="3">
        <f t="shared" si="759"/>
        <v>-616.62599999999998</v>
      </c>
      <c r="X368" s="3">
        <f t="shared" si="759"/>
        <v>-667.755</v>
      </c>
      <c r="Y368" s="3">
        <f t="shared" si="759"/>
        <v>-721.13299999999992</v>
      </c>
      <c r="Z368" s="4">
        <f>+Z367/-Z373</f>
        <v>-678.41604166666673</v>
      </c>
      <c r="AA368" s="4">
        <f t="shared" ref="AA368:AJ368" ca="1" si="760">+AA367/-AA373</f>
        <v>-651.34271099243813</v>
      </c>
      <c r="AB368" s="4">
        <f t="shared" ca="1" si="760"/>
        <v>-662.98652968894532</v>
      </c>
      <c r="AC368" s="4">
        <f t="shared" ca="1" si="760"/>
        <v>-675.51913267526038</v>
      </c>
      <c r="AD368" s="4">
        <f t="shared" ca="1" si="760"/>
        <v>-687.02961320678037</v>
      </c>
      <c r="AE368" s="4">
        <f t="shared" ca="1" si="760"/>
        <v>-692.48977846601395</v>
      </c>
      <c r="AF368" s="4">
        <f t="shared" ca="1" si="760"/>
        <v>-692.01423913093424</v>
      </c>
      <c r="AG368" s="4">
        <f t="shared" ca="1" si="760"/>
        <v>-686.26664044856727</v>
      </c>
      <c r="AH368" s="4">
        <f t="shared" ca="1" si="760"/>
        <v>-675.76705993712869</v>
      </c>
      <c r="AI368" s="4">
        <f t="shared" ca="1" si="760"/>
        <v>-661.28117565550724</v>
      </c>
      <c r="AJ368" s="4">
        <f t="shared" si="760"/>
        <v>-657.71916598396149</v>
      </c>
    </row>
    <row r="369" spans="2:42" hidden="1" outlineLevel="1" x14ac:dyDescent="0.35">
      <c r="B369" s="10" t="s">
        <v>6</v>
      </c>
      <c r="C369" s="3"/>
      <c r="D369" s="3">
        <f t="shared" ref="D369:Y369" si="761">-D232</f>
        <v>51.232999999999997</v>
      </c>
      <c r="E369" s="3">
        <f t="shared" si="761"/>
        <v>102.712</v>
      </c>
      <c r="F369" s="3">
        <f t="shared" si="761"/>
        <v>100.27200000000001</v>
      </c>
      <c r="G369" s="3">
        <f t="shared" si="761"/>
        <v>128.328</v>
      </c>
      <c r="H369" s="3">
        <f t="shared" si="761"/>
        <v>161.36500000000001</v>
      </c>
      <c r="I369" s="3">
        <f t="shared" si="761"/>
        <v>262.70800000000003</v>
      </c>
      <c r="J369" s="3">
        <f t="shared" si="761"/>
        <v>272.21199999999999</v>
      </c>
      <c r="K369" s="3">
        <f t="shared" si="761"/>
        <v>317.96199999999999</v>
      </c>
      <c r="L369" s="3">
        <f t="shared" si="761"/>
        <v>274.60500000000002</v>
      </c>
      <c r="M369" s="3">
        <f t="shared" si="761"/>
        <v>273.60199999999998</v>
      </c>
      <c r="N369" s="3">
        <f t="shared" si="761"/>
        <v>400.15600000000001</v>
      </c>
      <c r="O369" s="3">
        <f t="shared" si="761"/>
        <v>550.14599999999996</v>
      </c>
      <c r="P369" s="3">
        <f t="shared" si="761"/>
        <v>617.59699999999998</v>
      </c>
      <c r="Q369" s="3">
        <f t="shared" si="761"/>
        <v>641.33000000000004</v>
      </c>
      <c r="R369" s="3">
        <f t="shared" si="761"/>
        <v>707.99800000000005</v>
      </c>
      <c r="S369" s="3">
        <f t="shared" si="761"/>
        <v>829.09500000000003</v>
      </c>
      <c r="T369" s="3">
        <f t="shared" si="761"/>
        <v>905.25</v>
      </c>
      <c r="U369" s="3">
        <f t="shared" si="761"/>
        <v>987.13800000000003</v>
      </c>
      <c r="V369" s="3">
        <f t="shared" si="761"/>
        <v>766.54600000000005</v>
      </c>
      <c r="W369" s="3">
        <f t="shared" si="761"/>
        <v>674.54100000000005</v>
      </c>
      <c r="X369" s="3">
        <f t="shared" si="761"/>
        <v>641.46500000000003</v>
      </c>
      <c r="Y369" s="3">
        <f t="shared" si="761"/>
        <v>603.42899999999997</v>
      </c>
      <c r="Z369" s="3">
        <f ca="1">+Z371-SUM(Z367:Z368,Z370)</f>
        <v>678.73259662885766</v>
      </c>
      <c r="AA369" s="3">
        <f t="shared" ref="AA369:AJ369" ca="1" si="762">+AA371-SUM(AA367:AA368,AA370)</f>
        <v>709.561804474974</v>
      </c>
      <c r="AB369" s="3">
        <f t="shared" ca="1" si="762"/>
        <v>725.64954462052037</v>
      </c>
      <c r="AC369" s="3">
        <f t="shared" ca="1" si="762"/>
        <v>733.07153533286055</v>
      </c>
      <c r="AD369" s="3">
        <f t="shared" ca="1" si="762"/>
        <v>714.33043950294814</v>
      </c>
      <c r="AE369" s="3">
        <f t="shared" ca="1" si="762"/>
        <v>690.11208179061532</v>
      </c>
      <c r="AF369" s="3">
        <f t="shared" ca="1" si="762"/>
        <v>663.27624571909928</v>
      </c>
      <c r="AG369" s="3">
        <f t="shared" ca="1" si="762"/>
        <v>633.76873789137426</v>
      </c>
      <c r="AH369" s="3">
        <f t="shared" ca="1" si="762"/>
        <v>603.33763852902166</v>
      </c>
      <c r="AI369" s="3">
        <f t="shared" ca="1" si="762"/>
        <v>643.47112729777837</v>
      </c>
      <c r="AJ369" s="3">
        <f t="shared" si="762"/>
        <v>666.70761543251001</v>
      </c>
    </row>
    <row r="370" spans="2:42" hidden="1" outlineLevel="1" x14ac:dyDescent="0.35">
      <c r="B370" s="10" t="s">
        <v>260</v>
      </c>
      <c r="C370" s="3"/>
      <c r="D370" s="3">
        <f t="shared" ref="D370" si="763">+D371-SUM(D367:D369)</f>
        <v>296.59199999999998</v>
      </c>
      <c r="E370" s="3">
        <f t="shared" ref="E370" si="764">+E371-SUM(E367:E369)</f>
        <v>-2.3139999999999645</v>
      </c>
      <c r="F370" s="3">
        <f t="shared" ref="F370" si="765">+F371-SUM(F367:F369)</f>
        <v>4.8589999999999804</v>
      </c>
      <c r="G370" s="3">
        <f t="shared" ref="G370" si="766">+G371-SUM(G367:G369)</f>
        <v>12.784000000000049</v>
      </c>
      <c r="H370" s="3">
        <f t="shared" ref="H370" si="767">+H371-SUM(H367:H369)</f>
        <v>281.90299999999991</v>
      </c>
      <c r="I370" s="3">
        <f t="shared" ref="I370" si="768">+I371-SUM(I367:I369)</f>
        <v>-2.1029999999999518</v>
      </c>
      <c r="J370" s="3">
        <f t="shared" ref="J370" si="769">+J371-SUM(J367:J369)</f>
        <v>-3.8619999999999663</v>
      </c>
      <c r="K370" s="3">
        <f t="shared" ref="K370" si="770">+K371-SUM(K367:K369)</f>
        <v>-8.2070000000001073</v>
      </c>
      <c r="L370" s="3">
        <f t="shared" ref="L370" si="771">+L371-SUM(L367:L369)</f>
        <v>-3.2400000000000091</v>
      </c>
      <c r="M370" s="3">
        <f t="shared" ref="M370" si="772">+M371-SUM(M367:M369)</f>
        <v>4.7440000000001419</v>
      </c>
      <c r="N370" s="3">
        <f t="shared" ref="N370" si="773">+N371-SUM(N367:N369)</f>
        <v>104.32300000000009</v>
      </c>
      <c r="O370" s="3">
        <f t="shared" ref="O370" si="774">+O371-SUM(O367:O369)</f>
        <v>184.05299999999988</v>
      </c>
      <c r="P370" s="3">
        <f t="shared" ref="P370" si="775">+P371-SUM(P367:P369)</f>
        <v>67.221000000000458</v>
      </c>
      <c r="Q370" s="3">
        <f t="shared" ref="Q370" si="776">+Q371-SUM(Q367:Q369)</f>
        <v>61.311999999999898</v>
      </c>
      <c r="R370" s="3">
        <f t="shared" ref="R370" si="777">+R371-SUM(R367:R369)</f>
        <v>83.195999999999913</v>
      </c>
      <c r="S370" s="3">
        <f t="shared" ref="S370:X370" si="778">+S371-SUM(S367:S369)</f>
        <v>103.01400000000012</v>
      </c>
      <c r="T370" s="3">
        <f t="shared" si="778"/>
        <v>-387.27500000000009</v>
      </c>
      <c r="U370" s="3">
        <f t="shared" si="778"/>
        <v>-167.88300000000027</v>
      </c>
      <c r="V370" s="3">
        <f t="shared" si="778"/>
        <v>-85.925999999999476</v>
      </c>
      <c r="W370" s="3">
        <f t="shared" si="778"/>
        <v>-9.4749999999999091</v>
      </c>
      <c r="X370" s="3">
        <f t="shared" si="778"/>
        <v>-15.561999999999898</v>
      </c>
      <c r="Y370" s="3">
        <f>+Y371-SUM(Y367:Y369)</f>
        <v>-105.87100000000055</v>
      </c>
      <c r="Z370" s="120">
        <v>0</v>
      </c>
      <c r="AA370" s="120">
        <v>0</v>
      </c>
      <c r="AB370" s="120">
        <v>0</v>
      </c>
      <c r="AC370" s="120">
        <v>0</v>
      </c>
      <c r="AD370" s="120">
        <v>0</v>
      </c>
      <c r="AE370" s="120">
        <v>0</v>
      </c>
      <c r="AF370" s="120">
        <v>0</v>
      </c>
      <c r="AG370" s="120">
        <v>0</v>
      </c>
      <c r="AH370" s="120">
        <v>0</v>
      </c>
      <c r="AI370" s="120">
        <v>0</v>
      </c>
      <c r="AJ370" s="120">
        <v>0</v>
      </c>
    </row>
    <row r="371" spans="2:42" hidden="1" outlineLevel="1" x14ac:dyDescent="0.35">
      <c r="B371" s="24" t="s">
        <v>254</v>
      </c>
      <c r="C371" s="25"/>
      <c r="D371" s="25">
        <f t="shared" ref="D371:Y371" si="779">+D261</f>
        <v>252.77799999999999</v>
      </c>
      <c r="E371" s="25">
        <f t="shared" si="779"/>
        <v>298.47500000000002</v>
      </c>
      <c r="F371" s="25">
        <f t="shared" si="779"/>
        <v>342.447</v>
      </c>
      <c r="G371" s="25">
        <f t="shared" si="779"/>
        <v>412.06400000000002</v>
      </c>
      <c r="H371" s="25">
        <f t="shared" si="779"/>
        <v>750.07799999999997</v>
      </c>
      <c r="I371" s="25">
        <f t="shared" si="779"/>
        <v>849.96600000000001</v>
      </c>
      <c r="J371" s="25">
        <f t="shared" si="779"/>
        <v>939.32600000000002</v>
      </c>
      <c r="K371" s="25">
        <f t="shared" si="779"/>
        <v>1048.075</v>
      </c>
      <c r="L371" s="25">
        <f t="shared" si="779"/>
        <v>1104.925</v>
      </c>
      <c r="M371" s="25">
        <f t="shared" si="779"/>
        <v>1170.808</v>
      </c>
      <c r="N371" s="25">
        <f t="shared" si="779"/>
        <v>1432.6510000000001</v>
      </c>
      <c r="O371" s="25">
        <f t="shared" si="779"/>
        <v>1872.37</v>
      </c>
      <c r="P371" s="25">
        <f t="shared" si="779"/>
        <v>2189.4110000000001</v>
      </c>
      <c r="Q371" s="25">
        <f t="shared" si="779"/>
        <v>2469.009</v>
      </c>
      <c r="R371" s="25">
        <f t="shared" si="779"/>
        <v>2788.74</v>
      </c>
      <c r="S371" s="25">
        <f t="shared" si="779"/>
        <v>3175.3670000000002</v>
      </c>
      <c r="T371" s="25">
        <f t="shared" si="779"/>
        <v>3149.2130000000002</v>
      </c>
      <c r="U371" s="25">
        <f t="shared" si="779"/>
        <v>3393.6689999999999</v>
      </c>
      <c r="V371" s="25">
        <f t="shared" si="779"/>
        <v>3473.384</v>
      </c>
      <c r="W371" s="25">
        <f t="shared" si="779"/>
        <v>3521.8240000000001</v>
      </c>
      <c r="X371" s="25">
        <f t="shared" si="779"/>
        <v>3479.9720000000002</v>
      </c>
      <c r="Y371" s="25">
        <f t="shared" si="779"/>
        <v>3256.3969999999999</v>
      </c>
      <c r="Z371" s="26">
        <f t="shared" ref="Z371:AJ371" ca="1" si="780">+Z372*Z195</f>
        <v>3256.7135549621908</v>
      </c>
      <c r="AA371" s="26">
        <f t="shared" ca="1" si="780"/>
        <v>3314.9326484447265</v>
      </c>
      <c r="AB371" s="26">
        <f t="shared" ca="1" si="780"/>
        <v>3377.5956633763017</v>
      </c>
      <c r="AC371" s="26">
        <f t="shared" ca="1" si="780"/>
        <v>3435.1480660339021</v>
      </c>
      <c r="AD371" s="26">
        <f t="shared" ca="1" si="780"/>
        <v>3462.4488923300696</v>
      </c>
      <c r="AE371" s="26">
        <f t="shared" ca="1" si="780"/>
        <v>3460.0711956546711</v>
      </c>
      <c r="AF371" s="26">
        <f t="shared" ca="1" si="780"/>
        <v>3431.3332022428363</v>
      </c>
      <c r="AG371" s="26">
        <f t="shared" ca="1" si="780"/>
        <v>3378.8352996856433</v>
      </c>
      <c r="AH371" s="26">
        <f t="shared" ca="1" si="780"/>
        <v>3306.4058782775364</v>
      </c>
      <c r="AI371" s="26">
        <f t="shared" si="780"/>
        <v>3288.5958299198073</v>
      </c>
      <c r="AJ371" s="26">
        <f t="shared" si="780"/>
        <v>3297.584279368356</v>
      </c>
      <c r="AL371" s="7">
        <f>(AI371/Y371)^(1/10)-1</f>
        <v>9.8441469854404495E-4</v>
      </c>
      <c r="AM371" s="7">
        <f>(Y371/O371)^(1/10)-1</f>
        <v>5.6901628792479286E-2</v>
      </c>
      <c r="AN371" s="7">
        <f>(V371/L371)^(1/10)-1</f>
        <v>0.12135209800498936</v>
      </c>
      <c r="AO371" s="7" t="e">
        <f>(Y371/C371)^(1/22)-1</f>
        <v>#DIV/0!</v>
      </c>
      <c r="AP371" s="7">
        <f>(AI371/V371)^(1/13)-1</f>
        <v>-4.196451771684373E-3</v>
      </c>
    </row>
    <row r="372" spans="2:42" hidden="1" outlineLevel="1" x14ac:dyDescent="0.35">
      <c r="B372" s="10" t="s">
        <v>273</v>
      </c>
      <c r="D372" s="11">
        <f t="shared" ref="D372:Y372" si="781">+D371/D195</f>
        <v>0.15310599636583888</v>
      </c>
      <c r="E372" s="11">
        <f t="shared" si="781"/>
        <v>0.16090296495956874</v>
      </c>
      <c r="F372" s="11">
        <f t="shared" si="781"/>
        <v>0.17845075560187598</v>
      </c>
      <c r="G372" s="11">
        <f t="shared" si="781"/>
        <v>0.18928066146072578</v>
      </c>
      <c r="H372" s="11">
        <f t="shared" si="781"/>
        <v>0.25221183591123064</v>
      </c>
      <c r="I372" s="11">
        <f t="shared" si="781"/>
        <v>0.17413767670559313</v>
      </c>
      <c r="J372" s="11">
        <f t="shared" si="781"/>
        <v>0.17844338905775076</v>
      </c>
      <c r="K372" s="11">
        <f t="shared" si="781"/>
        <v>0.18517226148409896</v>
      </c>
      <c r="L372" s="11">
        <f t="shared" si="781"/>
        <v>0.18086839089867407</v>
      </c>
      <c r="M372" s="11">
        <f t="shared" si="781"/>
        <v>0.18823279742765273</v>
      </c>
      <c r="N372" s="11">
        <f t="shared" si="781"/>
        <v>0.21281209150326799</v>
      </c>
      <c r="O372" s="11">
        <f t="shared" si="781"/>
        <v>0.2287283166381627</v>
      </c>
      <c r="P372" s="11">
        <f t="shared" si="781"/>
        <v>0.18611110166609998</v>
      </c>
      <c r="Q372" s="11">
        <f t="shared" si="781"/>
        <v>0.19296670574443142</v>
      </c>
      <c r="R372" s="11">
        <f t="shared" si="781"/>
        <v>0.2023465389638659</v>
      </c>
      <c r="S372" s="11">
        <f t="shared" si="781"/>
        <v>0.21535211936249576</v>
      </c>
      <c r="T372" s="11">
        <f t="shared" si="781"/>
        <v>0.28955617874218464</v>
      </c>
      <c r="U372" s="11">
        <f t="shared" si="781"/>
        <v>0.29756460736667867</v>
      </c>
      <c r="V372" s="11">
        <f t="shared" si="781"/>
        <v>0.30497960032333216</v>
      </c>
      <c r="W372" s="11">
        <f t="shared" si="781"/>
        <v>0.30489514485191027</v>
      </c>
      <c r="X372" s="11">
        <f t="shared" si="781"/>
        <v>0.29950796813794833</v>
      </c>
      <c r="Y372" s="11">
        <f t="shared" si="781"/>
        <v>0.28048669879065197</v>
      </c>
      <c r="Z372" s="15">
        <v>0.27</v>
      </c>
      <c r="AA372" s="15">
        <v>0.26500000000000001</v>
      </c>
      <c r="AB372" s="15">
        <v>0.26</v>
      </c>
      <c r="AC372" s="15">
        <v>0.255</v>
      </c>
      <c r="AD372" s="15">
        <v>0.25</v>
      </c>
      <c r="AE372" s="15">
        <v>0.245</v>
      </c>
      <c r="AF372" s="15">
        <v>0.24</v>
      </c>
      <c r="AG372" s="15">
        <v>0.23499999999999999</v>
      </c>
      <c r="AH372" s="15">
        <v>0.23</v>
      </c>
      <c r="AI372" s="15">
        <v>0.23</v>
      </c>
      <c r="AJ372" s="15">
        <v>0.23</v>
      </c>
    </row>
    <row r="373" spans="2:42" hidden="1" outlineLevel="1" x14ac:dyDescent="0.35">
      <c r="B373" s="10" t="s">
        <v>274</v>
      </c>
      <c r="D373" s="123">
        <f t="shared" ref="D373:Q373" si="782">+D367/-D368</f>
        <v>0</v>
      </c>
      <c r="E373" s="123">
        <f t="shared" si="782"/>
        <v>4.6210855377415392</v>
      </c>
      <c r="F373" s="123">
        <f t="shared" si="782"/>
        <v>4.8803119737078768</v>
      </c>
      <c r="G373" s="123">
        <f t="shared" si="782"/>
        <v>4.7898034827610321</v>
      </c>
      <c r="H373" s="123">
        <f t="shared" si="782"/>
        <v>3.9149486005282466</v>
      </c>
      <c r="I373" s="123">
        <f t="shared" si="782"/>
        <v>4.6670731783196553</v>
      </c>
      <c r="J373" s="123">
        <f t="shared" si="782"/>
        <v>4.7486786971339177</v>
      </c>
      <c r="K373" s="123">
        <f t="shared" si="782"/>
        <v>4.6731241853477012</v>
      </c>
      <c r="L373" s="123">
        <f t="shared" si="782"/>
        <v>4.8857888725730136</v>
      </c>
      <c r="M373" s="123">
        <f t="shared" si="782"/>
        <v>5.2005525667998667</v>
      </c>
      <c r="N373" s="123">
        <f t="shared" si="782"/>
        <v>4.8253680410161719</v>
      </c>
      <c r="O373" s="123">
        <f t="shared" si="782"/>
        <v>4.8650196957348548</v>
      </c>
      <c r="P373" s="123">
        <f t="shared" si="782"/>
        <v>5.0910470203411311</v>
      </c>
      <c r="Q373" s="123">
        <f t="shared" si="782"/>
        <v>5.1753741927553643</v>
      </c>
      <c r="R373" s="123">
        <f t="shared" ref="R373:X373" si="783">+R367/-R368</f>
        <v>5.2369093651039424</v>
      </c>
      <c r="S373" s="123">
        <f t="shared" si="783"/>
        <v>5.112432674222064</v>
      </c>
      <c r="T373" s="123">
        <f t="shared" si="783"/>
        <v>5.8356878607830138</v>
      </c>
      <c r="U373" s="123">
        <f t="shared" si="783"/>
        <v>5.4788073744039227</v>
      </c>
      <c r="V373" s="123">
        <f t="shared" si="783"/>
        <v>5.6475965418826597</v>
      </c>
      <c r="W373" s="123">
        <f t="shared" si="783"/>
        <v>5.6328860605942666</v>
      </c>
      <c r="X373" s="123">
        <f t="shared" si="783"/>
        <v>5.2741259893224317</v>
      </c>
      <c r="Y373" s="123">
        <f>+Y367/-Y368</f>
        <v>4.825700668253984</v>
      </c>
      <c r="Z373" s="124">
        <v>4.8</v>
      </c>
      <c r="AA373" s="124">
        <v>5</v>
      </c>
      <c r="AB373" s="124">
        <v>5</v>
      </c>
      <c r="AC373" s="124">
        <v>5</v>
      </c>
      <c r="AD373" s="124">
        <v>5</v>
      </c>
      <c r="AE373" s="124">
        <v>5</v>
      </c>
      <c r="AF373" s="124">
        <v>5</v>
      </c>
      <c r="AG373" s="124">
        <v>5</v>
      </c>
      <c r="AH373" s="124">
        <v>5</v>
      </c>
      <c r="AI373" s="124">
        <v>5</v>
      </c>
      <c r="AJ373" s="124">
        <v>5</v>
      </c>
    </row>
    <row r="374" spans="2:42" hidden="1" outlineLevel="1" x14ac:dyDescent="0.35">
      <c r="B374" s="10" t="s">
        <v>275</v>
      </c>
      <c r="D374" s="6">
        <f t="shared" ref="D374:Q374" si="784">-D369/D368</f>
        <v>0.53902805980199264</v>
      </c>
      <c r="E374" s="6">
        <f t="shared" si="784"/>
        <v>1.8776987623626622</v>
      </c>
      <c r="F374" s="6">
        <f t="shared" si="784"/>
        <v>1.6395297503229291</v>
      </c>
      <c r="G374" s="6">
        <f t="shared" si="784"/>
        <v>1.7949227218686621</v>
      </c>
      <c r="H374" s="6">
        <f t="shared" si="784"/>
        <v>1.5331008797765409</v>
      </c>
      <c r="I374" s="6">
        <f>-I369/I368</f>
        <v>1.6345999489786398</v>
      </c>
      <c r="J374" s="6">
        <f t="shared" si="784"/>
        <v>1.5208223923124196</v>
      </c>
      <c r="K374" s="6">
        <f t="shared" si="784"/>
        <v>1.5818532780116017</v>
      </c>
      <c r="L374" s="6">
        <f t="shared" si="784"/>
        <v>1.2801202713096989</v>
      </c>
      <c r="M374" s="6">
        <f t="shared" si="784"/>
        <v>1.2877630458009159</v>
      </c>
      <c r="N374" s="6">
        <f t="shared" si="784"/>
        <v>1.6492029212482895</v>
      </c>
      <c r="O374" s="6">
        <f t="shared" si="784"/>
        <v>1.8681947840260795</v>
      </c>
      <c r="P374" s="6">
        <f t="shared" si="784"/>
        <v>1.6792703186985594</v>
      </c>
      <c r="Q374" s="6">
        <f t="shared" si="784"/>
        <v>1.5159888805892532</v>
      </c>
      <c r="R374" s="6">
        <f t="shared" ref="R374:X374" si="785">-R369/R368</f>
        <v>1.5017042694760778</v>
      </c>
      <c r="S374" s="6">
        <f t="shared" si="785"/>
        <v>1.5199309968064942</v>
      </c>
      <c r="T374" s="6">
        <f t="shared" si="785"/>
        <v>1.6636679904949012</v>
      </c>
      <c r="U374" s="6">
        <f t="shared" si="785"/>
        <v>1.7173620691754858</v>
      </c>
      <c r="V374" s="6">
        <f t="shared" si="785"/>
        <v>1.2756525573925994</v>
      </c>
      <c r="W374" s="6">
        <f t="shared" si="785"/>
        <v>1.0939224100183906</v>
      </c>
      <c r="X374" s="6">
        <f t="shared" si="785"/>
        <v>0.96062927271229726</v>
      </c>
      <c r="Y374" s="6">
        <f>-Y369/Y368</f>
        <v>0.83677906849360661</v>
      </c>
      <c r="Z374" s="6">
        <f t="shared" ref="Z374:AJ374" ca="1" si="786">-Z369/Z368</f>
        <v>1.0004666088988894</v>
      </c>
      <c r="AA374" s="6">
        <f t="shared" ca="1" si="786"/>
        <v>1.0893831964340686</v>
      </c>
      <c r="AB374" s="6">
        <f t="shared" ca="1" si="786"/>
        <v>1.0945162716367327</v>
      </c>
      <c r="AC374" s="6">
        <f t="shared" ca="1" si="786"/>
        <v>1.0851972947526671</v>
      </c>
      <c r="AD374" s="6">
        <f t="shared" ca="1" si="786"/>
        <v>1.0397374811381688</v>
      </c>
      <c r="AE374" s="6">
        <f t="shared" ca="1" si="786"/>
        <v>0.99656645231549024</v>
      </c>
      <c r="AF374" s="6">
        <f t="shared" ca="1" si="786"/>
        <v>0.95847196229961173</v>
      </c>
      <c r="AG374" s="6">
        <f t="shared" ca="1" si="786"/>
        <v>0.92350217909050836</v>
      </c>
      <c r="AH374" s="6">
        <f t="shared" ca="1" si="786"/>
        <v>0.89281895241409714</v>
      </c>
      <c r="AI374" s="6">
        <f t="shared" ca="1" si="786"/>
        <v>0.97306735922117493</v>
      </c>
      <c r="AJ374" s="6">
        <f t="shared" si="786"/>
        <v>1.0136660901999133</v>
      </c>
    </row>
    <row r="375" spans="2:42" hidden="1" outlineLevel="1" x14ac:dyDescent="0.35">
      <c r="B375" s="116" t="s">
        <v>285</v>
      </c>
      <c r="C375" s="24"/>
      <c r="D375" s="172">
        <f t="shared" ref="D375:Y375" si="787">AVERAGE(C371:D371)/(D57/1000)</f>
        <v>44.42340241527581</v>
      </c>
      <c r="E375" s="172">
        <f t="shared" si="787"/>
        <v>46.127796521669282</v>
      </c>
      <c r="F375" s="172">
        <f t="shared" si="787"/>
        <v>50.277114743357828</v>
      </c>
      <c r="G375" s="172">
        <f t="shared" si="787"/>
        <v>53.417282791290923</v>
      </c>
      <c r="H375" s="172">
        <f t="shared" si="787"/>
        <v>64.242474764415917</v>
      </c>
      <c r="I375" s="172">
        <f t="shared" si="787"/>
        <v>55.189932308650036</v>
      </c>
      <c r="J375" s="172">
        <f t="shared" si="787"/>
        <v>58.401089627615903</v>
      </c>
      <c r="K375" s="172">
        <f t="shared" si="787"/>
        <v>61.274831571377071</v>
      </c>
      <c r="L375" s="172">
        <f t="shared" si="787"/>
        <v>63.379605449739387</v>
      </c>
      <c r="M375" s="172">
        <f t="shared" si="787"/>
        <v>63.341975127620103</v>
      </c>
      <c r="N375" s="172">
        <f t="shared" si="787"/>
        <v>66.416559588952182</v>
      </c>
      <c r="O375" s="172">
        <f t="shared" si="787"/>
        <v>74.931563318219688</v>
      </c>
      <c r="P375" s="172">
        <f t="shared" si="787"/>
        <v>85.917854379703101</v>
      </c>
      <c r="Q375" s="172">
        <f t="shared" si="787"/>
        <v>93.237197863559572</v>
      </c>
      <c r="R375" s="172">
        <f t="shared" si="787"/>
        <v>101.16223213865513</v>
      </c>
      <c r="S375" s="172">
        <f t="shared" si="787"/>
        <v>109.78549690391678</v>
      </c>
      <c r="T375" s="172">
        <f t="shared" si="787"/>
        <v>111.85587210521213</v>
      </c>
      <c r="U375" s="172">
        <f t="shared" si="787"/>
        <v>111.14004462124801</v>
      </c>
      <c r="V375" s="172">
        <f t="shared" si="787"/>
        <v>113.79580262276171</v>
      </c>
      <c r="W375" s="172">
        <f t="shared" si="787"/>
        <v>115.37680879314367</v>
      </c>
      <c r="X375" s="172">
        <f t="shared" si="787"/>
        <v>118.18499025122657</v>
      </c>
      <c r="Y375" s="172">
        <f t="shared" si="787"/>
        <v>116.32707502854572</v>
      </c>
      <c r="Z375" s="172">
        <f t="shared" ref="Z375" ca="1" si="788">AVERAGE(Y371:Z371)/(Z57/1000)</f>
        <v>113.0064392125754</v>
      </c>
      <c r="AA375" s="172">
        <f t="shared" ref="AA375" ca="1" si="789">AVERAGE(Z371:AA371)/(AA57/1000)</f>
        <v>113.85694887078979</v>
      </c>
      <c r="AB375" s="172">
        <f t="shared" ref="AB375" ca="1" si="790">AVERAGE(AA371:AB371)/(AB57/1000)</f>
        <v>115.23690679724251</v>
      </c>
      <c r="AC375" s="172">
        <f t="shared" ref="AC375" ca="1" si="791">AVERAGE(AB371:AC371)/(AC57/1000)</f>
        <v>116.03725596063933</v>
      </c>
      <c r="AD375" s="172">
        <f t="shared" ref="AD375" ca="1" si="792">AVERAGE(AC371:AD371)/(AD57/1000)</f>
        <v>116.80324899772457</v>
      </c>
      <c r="AE375" s="172">
        <f t="shared" ref="AE375" ca="1" si="793">AVERAGE(AD371:AE371)/(AE57/1000)</f>
        <v>117.14494625915012</v>
      </c>
      <c r="AF375" s="172">
        <f t="shared" ref="AF375" ca="1" si="794">AVERAGE(AE371:AF371)/(AF57/1000)</f>
        <v>117.13935594838091</v>
      </c>
      <c r="AG375" s="172">
        <f t="shared" ref="AG375" ca="1" si="795">AVERAGE(AF371:AG371)/(AG57/1000)</f>
        <v>116.878734043121</v>
      </c>
      <c r="AH375" s="172">
        <f t="shared" ref="AH375" ca="1" si="796">AVERAGE(AG371:AH371)/(AH57/1000)</f>
        <v>116.4494687194362</v>
      </c>
      <c r="AI375" s="172">
        <f t="shared" ref="AI375" ca="1" si="797">AVERAGE(AH371:AI371)/(AI57/1000)</f>
        <v>117.20660180943564</v>
      </c>
      <c r="AJ375" s="172">
        <f t="shared" ref="AJ375" si="798">AVERAGE(AI371:AJ371)/(AJ57/1000)</f>
        <v>118.23214549901817</v>
      </c>
    </row>
    <row r="376" spans="2:42" hidden="1" outlineLevel="1" x14ac:dyDescent="0.35">
      <c r="B376" s="10" t="s">
        <v>142</v>
      </c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3"/>
      <c r="U376" s="3"/>
      <c r="V376" s="3">
        <f>+V264</f>
        <v>2830.047</v>
      </c>
      <c r="W376" s="3">
        <f>+W264</f>
        <v>2863.0889999999999</v>
      </c>
      <c r="X376" s="3">
        <f>+X264</f>
        <v>2824.7869999999998</v>
      </c>
      <c r="Y376" s="3">
        <f>+Y264</f>
        <v>2666.2420000000002</v>
      </c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</row>
    <row r="377" spans="2:42" hidden="1" outlineLevel="1" x14ac:dyDescent="0.35">
      <c r="B377" s="10" t="s">
        <v>307</v>
      </c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3">
        <f t="shared" ref="V377:X377" si="799">+V376+V371</f>
        <v>6303.4310000000005</v>
      </c>
      <c r="W377" s="3">
        <f t="shared" si="799"/>
        <v>6384.9130000000005</v>
      </c>
      <c r="X377" s="3">
        <f t="shared" si="799"/>
        <v>6304.759</v>
      </c>
      <c r="Y377" s="3">
        <f>+Y376+Y371</f>
        <v>5922.6390000000001</v>
      </c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</row>
    <row r="378" spans="2:42" hidden="1" outlineLevel="1" x14ac:dyDescent="0.35">
      <c r="B378" s="10" t="s">
        <v>308</v>
      </c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6">
        <f t="shared" ref="V378:X378" si="800">AVERAGE(U377:V377)/V195</f>
        <v>0.55347115868723473</v>
      </c>
      <c r="W378" s="6">
        <f t="shared" si="800"/>
        <v>0.54923449919854983</v>
      </c>
      <c r="X378" s="6">
        <f t="shared" si="800"/>
        <v>0.54607592777427727</v>
      </c>
      <c r="Y378" s="6">
        <f>AVERAGE(X377:Y377)/Y195</f>
        <v>0.52659772438978114</v>
      </c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</row>
    <row r="379" spans="2:42" hidden="1" outlineLevel="1" x14ac:dyDescent="0.35">
      <c r="B379" s="10" t="s">
        <v>309</v>
      </c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3">
        <f>AVERAGE(U377:V377)/V53*1000</f>
        <v>30.466075398743357</v>
      </c>
      <c r="W379" s="3">
        <f>AVERAGE(V377:W377)/W53*1000</f>
        <v>31.068423114593536</v>
      </c>
      <c r="X379" s="3">
        <f>AVERAGE(W377:X377)/X53*1000</f>
        <v>31.239960610536681</v>
      </c>
      <c r="Y379" s="3">
        <f>AVERAGE(X377:Y377)/Y53*1000</f>
        <v>30.660476429287865</v>
      </c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</row>
    <row r="380" spans="2:42" hidden="1" outlineLevel="1" x14ac:dyDescent="0.35">
      <c r="Y380" s="11"/>
    </row>
    <row r="381" spans="2:42" hidden="1" outlineLevel="1" x14ac:dyDescent="0.35">
      <c r="B381" t="s">
        <v>255</v>
      </c>
      <c r="C381" s="3"/>
      <c r="D381" s="3">
        <f t="shared" ref="D381:X381" si="801">+C384</f>
        <v>0</v>
      </c>
      <c r="E381" s="3">
        <f t="shared" si="801"/>
        <v>73.108000000000004</v>
      </c>
      <c r="F381" s="3">
        <f t="shared" si="801"/>
        <v>63.158999999999999</v>
      </c>
      <c r="G381" s="3">
        <f t="shared" si="801"/>
        <v>49.970999999999997</v>
      </c>
      <c r="H381" s="3">
        <f t="shared" si="801"/>
        <v>60.719000000000001</v>
      </c>
      <c r="I381" s="3">
        <f t="shared" si="801"/>
        <v>235.94399999999999</v>
      </c>
      <c r="J381" s="3">
        <f t="shared" si="801"/>
        <v>203.721</v>
      </c>
      <c r="K381" s="3">
        <f t="shared" si="801"/>
        <v>183.042</v>
      </c>
      <c r="L381" s="3">
        <f t="shared" si="801"/>
        <v>160.52099999999999</v>
      </c>
      <c r="M381" s="3">
        <f t="shared" si="801"/>
        <v>136.732</v>
      </c>
      <c r="N381" s="3">
        <f t="shared" si="801"/>
        <v>162.63499999999999</v>
      </c>
      <c r="O381" s="3">
        <f t="shared" si="801"/>
        <v>159.49100000000001</v>
      </c>
      <c r="P381" s="3">
        <f t="shared" si="801"/>
        <v>2128.1179999999999</v>
      </c>
      <c r="Q381" s="3">
        <f t="shared" si="801"/>
        <v>2024.373</v>
      </c>
      <c r="R381" s="3">
        <f t="shared" si="801"/>
        <v>1864.8420000000001</v>
      </c>
      <c r="S381" s="3">
        <f t="shared" si="801"/>
        <v>1687.326</v>
      </c>
      <c r="T381" s="3">
        <f t="shared" si="801"/>
        <v>1527.7670000000001</v>
      </c>
      <c r="U381" s="3">
        <f t="shared" si="801"/>
        <v>113.827</v>
      </c>
      <c r="V381" s="3">
        <f t="shared" si="801"/>
        <v>118.846</v>
      </c>
      <c r="W381" s="3">
        <f t="shared" si="801"/>
        <v>135.684</v>
      </c>
      <c r="X381" s="3">
        <f t="shared" si="801"/>
        <v>166.58500000000001</v>
      </c>
      <c r="Y381" s="3">
        <f>+X384</f>
        <v>177.69300000000001</v>
      </c>
      <c r="Z381" s="3">
        <f>+Y384</f>
        <v>182.68700000000001</v>
      </c>
      <c r="AA381" s="3">
        <f t="shared" ref="AA381:AJ381" si="802">+Z384</f>
        <v>170.0820981627202</v>
      </c>
      <c r="AB381" s="3">
        <f t="shared" si="802"/>
        <v>157.47719632544039</v>
      </c>
      <c r="AC381" s="3">
        <f t="shared" si="802"/>
        <v>144.87229448816058</v>
      </c>
      <c r="AD381" s="3">
        <f t="shared" si="802"/>
        <v>132.26739265088077</v>
      </c>
      <c r="AE381" s="3">
        <f t="shared" si="802"/>
        <v>119.66249081360095</v>
      </c>
      <c r="AF381" s="3">
        <f t="shared" si="802"/>
        <v>107.05758897632114</v>
      </c>
      <c r="AG381" s="3">
        <f t="shared" si="802"/>
        <v>94.452687139041331</v>
      </c>
      <c r="AH381" s="3">
        <f t="shared" si="802"/>
        <v>81.847785301761519</v>
      </c>
      <c r="AI381" s="3">
        <f t="shared" si="802"/>
        <v>69.242883464481707</v>
      </c>
      <c r="AJ381" s="3">
        <f t="shared" si="802"/>
        <v>56.637981627201889</v>
      </c>
    </row>
    <row r="382" spans="2:42" hidden="1" outlineLevel="1" x14ac:dyDescent="0.35">
      <c r="B382" s="10" t="s">
        <v>149</v>
      </c>
      <c r="C382" s="3"/>
      <c r="D382" s="16">
        <v>-10.162000000000001</v>
      </c>
      <c r="E382" s="16">
        <v>-9.9640000000000004</v>
      </c>
      <c r="F382" s="16">
        <v>-10.289</v>
      </c>
      <c r="G382" s="16">
        <v>-11.417</v>
      </c>
      <c r="H382" s="16">
        <v>-11.582000000000001</v>
      </c>
      <c r="I382" s="16">
        <v>-12.577999999999999</v>
      </c>
      <c r="J382" s="16">
        <v>-14.48</v>
      </c>
      <c r="K382" s="16">
        <v>-15.911</v>
      </c>
      <c r="L382" s="16">
        <v>-14.471</v>
      </c>
      <c r="M382" s="16">
        <v>-19.085000000000001</v>
      </c>
      <c r="N382" s="16">
        <v>-21.588999999999999</v>
      </c>
      <c r="O382" s="16">
        <v>-47.488999999999997</v>
      </c>
      <c r="P382" s="16">
        <v>-160.96</v>
      </c>
      <c r="Q382" s="16">
        <v>-167.95599999999999</v>
      </c>
      <c r="R382" s="16">
        <v>-166.53700000000001</v>
      </c>
      <c r="S382" s="16">
        <v>-174.518</v>
      </c>
      <c r="T382" s="16">
        <v>-15.782</v>
      </c>
      <c r="U382" s="16">
        <v>-16.236000000000001</v>
      </c>
      <c r="V382" s="16">
        <v>-14.247</v>
      </c>
      <c r="W382" s="16">
        <v>-13.808999999999999</v>
      </c>
      <c r="X382" s="16">
        <v>-12.86</v>
      </c>
      <c r="Y382" s="16">
        <v>-11.468999999999999</v>
      </c>
      <c r="Z382" s="126">
        <f>+Z381/-Z385</f>
        <v>-12.604901837279815</v>
      </c>
      <c r="AA382" s="126">
        <f t="shared" ref="AA382:AC382" si="803">+AA381/-AA385</f>
        <v>-12.604901837279815</v>
      </c>
      <c r="AB382" s="126">
        <f t="shared" si="803"/>
        <v>-12.604901837279815</v>
      </c>
      <c r="AC382" s="126">
        <f t="shared" si="803"/>
        <v>-12.604901837279815</v>
      </c>
      <c r="AD382" s="126">
        <f t="shared" ref="AD382" si="804">+AD381/-AD385</f>
        <v>-12.604901837279815</v>
      </c>
      <c r="AE382" s="126">
        <f t="shared" ref="AE382" si="805">+AE381/-AE385</f>
        <v>-12.604901837279817</v>
      </c>
      <c r="AF382" s="126">
        <f t="shared" ref="AF382" si="806">+AF381/-AF385</f>
        <v>-12.604901837279817</v>
      </c>
      <c r="AG382" s="126">
        <f t="shared" ref="AG382" si="807">+AG381/-AG385</f>
        <v>-12.604901837279817</v>
      </c>
      <c r="AH382" s="126">
        <f t="shared" ref="AH382" si="808">+AH381/-AH385</f>
        <v>-12.604901837279819</v>
      </c>
      <c r="AI382" s="126">
        <f t="shared" ref="AI382" si="809">+AI381/-AI385</f>
        <v>-12.60490183727982</v>
      </c>
      <c r="AJ382" s="126">
        <f t="shared" ref="AJ382" si="810">+AJ381/-AJ385</f>
        <v>-12.60490183727982</v>
      </c>
    </row>
    <row r="383" spans="2:42" hidden="1" outlineLevel="1" x14ac:dyDescent="0.35">
      <c r="B383" s="10" t="s">
        <v>259</v>
      </c>
      <c r="C383" s="3"/>
      <c r="D383" s="3">
        <f t="shared" ref="D383" si="811">+D384-SUM(D381:D382)</f>
        <v>83.27000000000001</v>
      </c>
      <c r="E383" s="3">
        <f t="shared" ref="E383" si="812">+E384-SUM(E381:E382)</f>
        <v>1.4999999999993463E-2</v>
      </c>
      <c r="F383" s="3">
        <f t="shared" ref="F383" si="813">+F384-SUM(F381:F382)</f>
        <v>-2.8990000000000009</v>
      </c>
      <c r="G383" s="3">
        <f t="shared" ref="G383" si="814">+G384-SUM(G381:G382)</f>
        <v>22.165000000000006</v>
      </c>
      <c r="H383" s="3">
        <f t="shared" ref="H383" si="815">+H384-SUM(H381:H382)</f>
        <v>186.80699999999999</v>
      </c>
      <c r="I383" s="3">
        <f t="shared" ref="I383" si="816">+I384-SUM(I381:I382)</f>
        <v>-19.644999999999982</v>
      </c>
      <c r="J383" s="3">
        <f t="shared" ref="J383" si="817">+J384-SUM(J381:J382)</f>
        <v>-6.1990000000000123</v>
      </c>
      <c r="K383" s="3">
        <f t="shared" ref="K383" si="818">+K384-SUM(K381:K382)</f>
        <v>-6.6100000000000136</v>
      </c>
      <c r="L383" s="3">
        <f t="shared" ref="L383" si="819">+L384-SUM(L381:L382)</f>
        <v>-9.3179999999999836</v>
      </c>
      <c r="M383" s="3">
        <f t="shared" ref="M383" si="820">+M384-SUM(M381:M382)</f>
        <v>44.988</v>
      </c>
      <c r="N383" s="3">
        <f t="shared" ref="N383" si="821">+N384-SUM(N381:N382)</f>
        <v>18.445000000000022</v>
      </c>
      <c r="O383" s="3">
        <f t="shared" ref="O383" si="822">+O384-SUM(O381:O382)</f>
        <v>2016.116</v>
      </c>
      <c r="P383" s="3">
        <f t="shared" ref="P383" si="823">+P384-SUM(P381:P382)</f>
        <v>57.215000000000146</v>
      </c>
      <c r="Q383" s="3">
        <f t="shared" ref="Q383" si="824">+Q384-SUM(Q381:Q382)</f>
        <v>8.4249999999999545</v>
      </c>
      <c r="R383" s="3">
        <f t="shared" ref="R383" si="825">+R384-SUM(R381:R382)</f>
        <v>-10.979000000000042</v>
      </c>
      <c r="S383" s="3">
        <f t="shared" ref="S383" si="826">+S384-SUM(S381:S382)</f>
        <v>14.95900000000006</v>
      </c>
      <c r="T383" s="3">
        <f t="shared" ref="T383" si="827">+T384-SUM(T381:T382)</f>
        <v>-1398.1580000000001</v>
      </c>
      <c r="U383" s="3">
        <f t="shared" ref="U383" si="828">+U384-SUM(U381:U382)</f>
        <v>21.25500000000001</v>
      </c>
      <c r="V383" s="3">
        <f t="shared" ref="V383" si="829">+V384-SUM(V381:V382)</f>
        <v>31.084999999999994</v>
      </c>
      <c r="W383" s="3">
        <f t="shared" ref="W383:X383" si="830">+W384-SUM(W381:W382)</f>
        <v>44.710000000000008</v>
      </c>
      <c r="X383" s="3">
        <f t="shared" si="830"/>
        <v>23.967999999999989</v>
      </c>
      <c r="Y383" s="3">
        <f>+Y384-SUM(Y381:Y382)</f>
        <v>16.462999999999994</v>
      </c>
      <c r="Z383" s="120">
        <v>0</v>
      </c>
      <c r="AA383" s="120">
        <v>0</v>
      </c>
      <c r="AB383" s="120">
        <v>0</v>
      </c>
      <c r="AC383" s="120">
        <v>0</v>
      </c>
      <c r="AD383" s="120">
        <v>0</v>
      </c>
      <c r="AE383" s="120">
        <v>0</v>
      </c>
      <c r="AF383" s="120">
        <v>0</v>
      </c>
      <c r="AG383" s="120">
        <v>0</v>
      </c>
      <c r="AH383" s="120">
        <v>0</v>
      </c>
      <c r="AI383" s="120">
        <v>0</v>
      </c>
      <c r="AJ383" s="120">
        <v>0</v>
      </c>
    </row>
    <row r="384" spans="2:42" hidden="1" outlineLevel="1" x14ac:dyDescent="0.35">
      <c r="B384" s="24" t="s">
        <v>256</v>
      </c>
      <c r="C384" s="25"/>
      <c r="D384" s="25">
        <f t="shared" ref="D384:Y384" si="831">+D263</f>
        <v>73.108000000000004</v>
      </c>
      <c r="E384" s="25">
        <f t="shared" si="831"/>
        <v>63.158999999999999</v>
      </c>
      <c r="F384" s="25">
        <f t="shared" si="831"/>
        <v>49.970999999999997</v>
      </c>
      <c r="G384" s="25">
        <f t="shared" si="831"/>
        <v>60.719000000000001</v>
      </c>
      <c r="H384" s="25">
        <f t="shared" si="831"/>
        <v>235.94399999999999</v>
      </c>
      <c r="I384" s="25">
        <f t="shared" si="831"/>
        <v>203.721</v>
      </c>
      <c r="J384" s="25">
        <f t="shared" si="831"/>
        <v>183.042</v>
      </c>
      <c r="K384" s="25">
        <f t="shared" si="831"/>
        <v>160.52099999999999</v>
      </c>
      <c r="L384" s="25">
        <f t="shared" si="831"/>
        <v>136.732</v>
      </c>
      <c r="M384" s="25">
        <f t="shared" si="831"/>
        <v>162.63499999999999</v>
      </c>
      <c r="N384" s="25">
        <f t="shared" si="831"/>
        <v>159.49100000000001</v>
      </c>
      <c r="O384" s="25">
        <f t="shared" si="831"/>
        <v>2128.1179999999999</v>
      </c>
      <c r="P384" s="25">
        <f t="shared" si="831"/>
        <v>2024.373</v>
      </c>
      <c r="Q384" s="25">
        <f t="shared" si="831"/>
        <v>1864.8420000000001</v>
      </c>
      <c r="R384" s="25">
        <f t="shared" si="831"/>
        <v>1687.326</v>
      </c>
      <c r="S384" s="25">
        <f t="shared" si="831"/>
        <v>1527.7670000000001</v>
      </c>
      <c r="T384" s="25">
        <f t="shared" si="831"/>
        <v>113.827</v>
      </c>
      <c r="U384" s="25">
        <f t="shared" si="831"/>
        <v>118.846</v>
      </c>
      <c r="V384" s="25">
        <f t="shared" si="831"/>
        <v>135.684</v>
      </c>
      <c r="W384" s="25">
        <f t="shared" si="831"/>
        <v>166.58500000000001</v>
      </c>
      <c r="X384" s="25">
        <f t="shared" si="831"/>
        <v>177.69300000000001</v>
      </c>
      <c r="Y384" s="25">
        <f t="shared" si="831"/>
        <v>182.68700000000001</v>
      </c>
      <c r="Z384" s="26">
        <f>SUM(Z381:Z383)</f>
        <v>170.0820981627202</v>
      </c>
      <c r="AA384" s="26">
        <f t="shared" ref="AA384:AJ384" si="832">SUM(AA381:AA383)</f>
        <v>157.47719632544039</v>
      </c>
      <c r="AB384" s="26">
        <f t="shared" si="832"/>
        <v>144.87229448816058</v>
      </c>
      <c r="AC384" s="26">
        <f t="shared" si="832"/>
        <v>132.26739265088077</v>
      </c>
      <c r="AD384" s="26">
        <f t="shared" si="832"/>
        <v>119.66249081360095</v>
      </c>
      <c r="AE384" s="26">
        <f t="shared" si="832"/>
        <v>107.05758897632114</v>
      </c>
      <c r="AF384" s="26">
        <f t="shared" si="832"/>
        <v>94.452687139041331</v>
      </c>
      <c r="AG384" s="26">
        <f t="shared" si="832"/>
        <v>81.847785301761519</v>
      </c>
      <c r="AH384" s="26">
        <f t="shared" si="832"/>
        <v>69.242883464481707</v>
      </c>
      <c r="AI384" s="26">
        <f t="shared" si="832"/>
        <v>56.637981627201889</v>
      </c>
      <c r="AJ384" s="26">
        <f t="shared" si="832"/>
        <v>44.03307978992207</v>
      </c>
    </row>
    <row r="385" spans="2:36" hidden="1" outlineLevel="1" x14ac:dyDescent="0.35">
      <c r="B385" s="10" t="s">
        <v>274</v>
      </c>
      <c r="D385" s="123">
        <f t="shared" ref="D385:V385" si="833">+D381/-D382</f>
        <v>0</v>
      </c>
      <c r="E385" s="123">
        <f t="shared" si="833"/>
        <v>7.337213970293055</v>
      </c>
      <c r="F385" s="123">
        <f t="shared" si="833"/>
        <v>6.1384974244338615</v>
      </c>
      <c r="G385" s="123">
        <f t="shared" si="833"/>
        <v>4.3768941052815977</v>
      </c>
      <c r="H385" s="123">
        <f t="shared" si="833"/>
        <v>5.2425315144189257</v>
      </c>
      <c r="I385" s="123">
        <f t="shared" si="833"/>
        <v>18.75846716489108</v>
      </c>
      <c r="J385" s="123">
        <f t="shared" si="833"/>
        <v>14.069129834254143</v>
      </c>
      <c r="K385" s="123">
        <f t="shared" si="833"/>
        <v>11.504116648859281</v>
      </c>
      <c r="L385" s="123">
        <f t="shared" si="833"/>
        <v>11.092598991085618</v>
      </c>
      <c r="M385" s="123">
        <f t="shared" si="833"/>
        <v>7.1643699240241023</v>
      </c>
      <c r="N385" s="123">
        <f t="shared" si="833"/>
        <v>7.5332345175783963</v>
      </c>
      <c r="O385" s="123">
        <f t="shared" si="833"/>
        <v>3.3584830171197546</v>
      </c>
      <c r="P385" s="123">
        <f t="shared" si="833"/>
        <v>13.221409045725645</v>
      </c>
      <c r="Q385" s="123">
        <f t="shared" si="833"/>
        <v>12.05299602276787</v>
      </c>
      <c r="R385" s="123">
        <f t="shared" si="833"/>
        <v>11.197763860283301</v>
      </c>
      <c r="S385" s="123">
        <f t="shared" si="833"/>
        <v>9.6684926483228093</v>
      </c>
      <c r="T385" s="123">
        <f t="shared" si="833"/>
        <v>96.804397414776332</v>
      </c>
      <c r="U385" s="123">
        <f t="shared" si="833"/>
        <v>7.0107785168760772</v>
      </c>
      <c r="V385" s="123">
        <f t="shared" si="833"/>
        <v>8.3418263494068938</v>
      </c>
      <c r="W385" s="123">
        <f t="shared" ref="W385:X385" si="834">+W381/-W382</f>
        <v>9.8257658049098424</v>
      </c>
      <c r="X385" s="123">
        <f t="shared" si="834"/>
        <v>12.953732503888027</v>
      </c>
      <c r="Y385" s="123">
        <f>+Y381/-Y382</f>
        <v>15.493329845670941</v>
      </c>
      <c r="Z385" s="123">
        <f>+Y385-1</f>
        <v>14.493329845670941</v>
      </c>
      <c r="AA385" s="123">
        <f t="shared" ref="AA385:AJ385" si="835">+Z385-1</f>
        <v>13.493329845670941</v>
      </c>
      <c r="AB385" s="123">
        <f t="shared" si="835"/>
        <v>12.493329845670941</v>
      </c>
      <c r="AC385" s="123">
        <f t="shared" si="835"/>
        <v>11.493329845670941</v>
      </c>
      <c r="AD385" s="123">
        <f t="shared" si="835"/>
        <v>10.493329845670941</v>
      </c>
      <c r="AE385" s="123">
        <f t="shared" si="835"/>
        <v>9.4933298456709405</v>
      </c>
      <c r="AF385" s="123">
        <f t="shared" si="835"/>
        <v>8.4933298456709405</v>
      </c>
      <c r="AG385" s="123">
        <f t="shared" si="835"/>
        <v>7.4933298456709405</v>
      </c>
      <c r="AH385" s="123">
        <f t="shared" si="835"/>
        <v>6.4933298456709405</v>
      </c>
      <c r="AI385" s="123">
        <f t="shared" si="835"/>
        <v>5.4933298456709405</v>
      </c>
      <c r="AJ385" s="123">
        <f t="shared" si="835"/>
        <v>4.4933298456709405</v>
      </c>
    </row>
    <row r="386" spans="2:36" hidden="1" outlineLevel="1" x14ac:dyDescent="0.35"/>
    <row r="387" spans="2:36" hidden="1" outlineLevel="1" x14ac:dyDescent="0.35">
      <c r="B387" t="s">
        <v>257</v>
      </c>
      <c r="C387" s="3"/>
      <c r="D387" s="3">
        <f t="shared" ref="D387:X387" si="836">+C390</f>
        <v>0</v>
      </c>
      <c r="E387" s="3">
        <f t="shared" si="836"/>
        <v>855.76</v>
      </c>
      <c r="F387" s="3">
        <f t="shared" si="836"/>
        <v>864.78599999999994</v>
      </c>
      <c r="G387" s="3">
        <f t="shared" si="836"/>
        <v>934.18799999999999</v>
      </c>
      <c r="H387" s="3">
        <f t="shared" si="836"/>
        <v>1156.2260000000001</v>
      </c>
      <c r="I387" s="3">
        <f t="shared" si="836"/>
        <v>3594.3829999999998</v>
      </c>
      <c r="J387" s="3">
        <f t="shared" si="836"/>
        <v>3667.8530000000001</v>
      </c>
      <c r="K387" s="3">
        <f t="shared" si="836"/>
        <v>3767.933</v>
      </c>
      <c r="L387" s="3">
        <f t="shared" si="836"/>
        <v>3876.931</v>
      </c>
      <c r="M387" s="3">
        <f t="shared" si="836"/>
        <v>3951.1959999999999</v>
      </c>
      <c r="N387" s="3">
        <f t="shared" si="836"/>
        <v>4091.3069999999998</v>
      </c>
      <c r="O387" s="3">
        <f t="shared" si="836"/>
        <v>4946.9759999999997</v>
      </c>
      <c r="P387" s="3">
        <f t="shared" si="836"/>
        <v>8952.75</v>
      </c>
      <c r="Q387" s="3">
        <f t="shared" si="836"/>
        <v>9212.9740000000002</v>
      </c>
      <c r="R387" s="3">
        <f t="shared" si="836"/>
        <v>9415.2950000000001</v>
      </c>
      <c r="S387" s="3">
        <f t="shared" si="836"/>
        <v>9294.4789999999994</v>
      </c>
      <c r="T387" s="3">
        <f t="shared" si="836"/>
        <v>9407.3169999999991</v>
      </c>
      <c r="U387" s="3">
        <f t="shared" si="836"/>
        <v>6610.2790000000005</v>
      </c>
      <c r="V387" s="3">
        <f t="shared" si="836"/>
        <v>6841.96</v>
      </c>
      <c r="W387" s="3">
        <f t="shared" si="836"/>
        <v>6787.6350000000002</v>
      </c>
      <c r="X387" s="3">
        <f t="shared" si="836"/>
        <v>6919.1090000000004</v>
      </c>
      <c r="Y387" s="3">
        <f>+X390</f>
        <v>7046.241</v>
      </c>
      <c r="Z387" s="3">
        <f>+Y390</f>
        <v>7076.61</v>
      </c>
      <c r="AA387" s="3">
        <f t="shared" ref="AA387:AJ387" si="837">+Z390</f>
        <v>7076.61</v>
      </c>
      <c r="AB387" s="3">
        <f t="shared" si="837"/>
        <v>7076.61</v>
      </c>
      <c r="AC387" s="3">
        <f t="shared" si="837"/>
        <v>7076.61</v>
      </c>
      <c r="AD387" s="3">
        <f t="shared" si="837"/>
        <v>7076.61</v>
      </c>
      <c r="AE387" s="3">
        <f t="shared" si="837"/>
        <v>7076.61</v>
      </c>
      <c r="AF387" s="3">
        <f t="shared" si="837"/>
        <v>7076.61</v>
      </c>
      <c r="AG387" s="3">
        <f t="shared" si="837"/>
        <v>7076.61</v>
      </c>
      <c r="AH387" s="3">
        <f t="shared" si="837"/>
        <v>7076.61</v>
      </c>
      <c r="AI387" s="3">
        <f t="shared" si="837"/>
        <v>7076.61</v>
      </c>
      <c r="AJ387" s="3">
        <f t="shared" si="837"/>
        <v>7076.61</v>
      </c>
    </row>
    <row r="388" spans="2:36" hidden="1" outlineLevel="1" x14ac:dyDescent="0.35">
      <c r="B388" s="10" t="s">
        <v>258</v>
      </c>
      <c r="C388" s="3"/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-24</v>
      </c>
      <c r="O388" s="16">
        <v>0</v>
      </c>
      <c r="P388" s="16">
        <v>0</v>
      </c>
      <c r="Q388" s="16">
        <v>0</v>
      </c>
      <c r="R388" s="16">
        <v>-210.23400000000001</v>
      </c>
      <c r="S388" s="16">
        <v>-281.41500000000002</v>
      </c>
      <c r="T388" s="16">
        <v>-36.195999999999998</v>
      </c>
      <c r="U388" s="16">
        <v>-3.1059999999999999</v>
      </c>
      <c r="V388" s="16">
        <v>-124.892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  <c r="AI388" s="16">
        <v>0</v>
      </c>
      <c r="AJ388" s="16">
        <v>0</v>
      </c>
    </row>
    <row r="389" spans="2:36" hidden="1" outlineLevel="1" x14ac:dyDescent="0.35">
      <c r="B389" s="10" t="s">
        <v>259</v>
      </c>
      <c r="C389" s="3"/>
      <c r="D389" s="3">
        <f t="shared" ref="D389" si="838">+D390-SUM(D387:D388)</f>
        <v>855.76</v>
      </c>
      <c r="E389" s="3">
        <f t="shared" ref="E389" si="839">+E390-SUM(E387:E388)</f>
        <v>9.0259999999999536</v>
      </c>
      <c r="F389" s="3">
        <f t="shared" ref="F389" si="840">+F390-SUM(F387:F388)</f>
        <v>69.402000000000044</v>
      </c>
      <c r="G389" s="3">
        <f t="shared" ref="G389" si="841">+G390-SUM(G387:G388)</f>
        <v>222.03800000000012</v>
      </c>
      <c r="H389" s="3">
        <f t="shared" ref="H389" si="842">+H390-SUM(H387:H388)</f>
        <v>2438.1569999999997</v>
      </c>
      <c r="I389" s="3">
        <f t="shared" ref="I389" si="843">+I390-SUM(I387:I388)</f>
        <v>73.470000000000255</v>
      </c>
      <c r="J389" s="3">
        <f t="shared" ref="J389" si="844">+J390-SUM(J387:J388)</f>
        <v>100.07999999999993</v>
      </c>
      <c r="K389" s="3">
        <f t="shared" ref="K389" si="845">+K390-SUM(K387:K388)</f>
        <v>108.99800000000005</v>
      </c>
      <c r="L389" s="3">
        <f t="shared" ref="L389" si="846">+L390-SUM(L387:L388)</f>
        <v>74.264999999999873</v>
      </c>
      <c r="M389" s="3">
        <f t="shared" ref="M389" si="847">+M390-SUM(M387:M388)</f>
        <v>140.11099999999988</v>
      </c>
      <c r="N389" s="3">
        <f t="shared" ref="N389" si="848">+N390-SUM(N387:N388)</f>
        <v>879.66899999999987</v>
      </c>
      <c r="O389" s="3">
        <f t="shared" ref="O389" si="849">+O390-SUM(O387:O388)</f>
        <v>4005.7740000000003</v>
      </c>
      <c r="P389" s="3">
        <f t="shared" ref="P389" si="850">+P390-SUM(P387:P388)</f>
        <v>260.22400000000016</v>
      </c>
      <c r="Q389" s="3">
        <f t="shared" ref="Q389" si="851">+Q390-SUM(Q387:Q388)</f>
        <v>202.32099999999991</v>
      </c>
      <c r="R389" s="3">
        <f t="shared" ref="R389" si="852">+R390-SUM(R387:R388)</f>
        <v>89.417999999999665</v>
      </c>
      <c r="S389" s="3">
        <f t="shared" ref="S389" si="853">+S390-SUM(S387:S388)</f>
        <v>394.25300000000061</v>
      </c>
      <c r="T389" s="3">
        <f t="shared" ref="T389" si="854">+T390-SUM(T387:T388)</f>
        <v>-2760.8419999999987</v>
      </c>
      <c r="U389" s="3">
        <f t="shared" ref="U389" si="855">+U390-SUM(U387:U388)</f>
        <v>234.78699999999935</v>
      </c>
      <c r="V389" s="3">
        <f t="shared" ref="V389:W389" si="856">+V390-SUM(V387:V388)</f>
        <v>70.567000000000007</v>
      </c>
      <c r="W389" s="3">
        <f t="shared" si="856"/>
        <v>131.47400000000016</v>
      </c>
      <c r="X389" s="3">
        <f t="shared" ref="X389" si="857">+X390-SUM(X387:X388)</f>
        <v>127.13199999999961</v>
      </c>
      <c r="Y389" s="3">
        <f t="shared" ref="Y389" si="858">+Y390-SUM(Y387:Y388)</f>
        <v>30.368999999999687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  <c r="AI389" s="16">
        <v>0</v>
      </c>
      <c r="AJ389" s="16">
        <v>0</v>
      </c>
    </row>
    <row r="390" spans="2:36" hidden="1" outlineLevel="1" x14ac:dyDescent="0.35">
      <c r="B390" s="24" t="s">
        <v>261</v>
      </c>
      <c r="C390" s="25"/>
      <c r="D390" s="25">
        <f t="shared" ref="D390:Y390" si="859">+D262</f>
        <v>855.76</v>
      </c>
      <c r="E390" s="25">
        <f t="shared" si="859"/>
        <v>864.78599999999994</v>
      </c>
      <c r="F390" s="25">
        <f t="shared" si="859"/>
        <v>934.18799999999999</v>
      </c>
      <c r="G390" s="25">
        <f t="shared" si="859"/>
        <v>1156.2260000000001</v>
      </c>
      <c r="H390" s="25">
        <f t="shared" si="859"/>
        <v>3594.3829999999998</v>
      </c>
      <c r="I390" s="25">
        <f t="shared" si="859"/>
        <v>3667.8530000000001</v>
      </c>
      <c r="J390" s="25">
        <f t="shared" si="859"/>
        <v>3767.933</v>
      </c>
      <c r="K390" s="25">
        <f t="shared" si="859"/>
        <v>3876.931</v>
      </c>
      <c r="L390" s="25">
        <f t="shared" si="859"/>
        <v>3951.1959999999999</v>
      </c>
      <c r="M390" s="25">
        <f t="shared" si="859"/>
        <v>4091.3069999999998</v>
      </c>
      <c r="N390" s="25">
        <f t="shared" si="859"/>
        <v>4946.9759999999997</v>
      </c>
      <c r="O390" s="25">
        <f t="shared" si="859"/>
        <v>8952.75</v>
      </c>
      <c r="P390" s="25">
        <f t="shared" si="859"/>
        <v>9212.9740000000002</v>
      </c>
      <c r="Q390" s="25">
        <f t="shared" si="859"/>
        <v>9415.2950000000001</v>
      </c>
      <c r="R390" s="25">
        <f t="shared" si="859"/>
        <v>9294.4789999999994</v>
      </c>
      <c r="S390" s="25">
        <f t="shared" si="859"/>
        <v>9407.3169999999991</v>
      </c>
      <c r="T390" s="25">
        <f t="shared" si="859"/>
        <v>6610.2790000000005</v>
      </c>
      <c r="U390" s="25">
        <f t="shared" si="859"/>
        <v>6841.96</v>
      </c>
      <c r="V390" s="25">
        <f t="shared" si="859"/>
        <v>6787.6350000000002</v>
      </c>
      <c r="W390" s="25">
        <f t="shared" si="859"/>
        <v>6919.1090000000004</v>
      </c>
      <c r="X390" s="25">
        <f t="shared" si="859"/>
        <v>7046.241</v>
      </c>
      <c r="Y390" s="25">
        <f t="shared" si="859"/>
        <v>7076.61</v>
      </c>
      <c r="Z390" s="26">
        <f>SUM(Z387:Z389)</f>
        <v>7076.61</v>
      </c>
      <c r="AA390" s="26">
        <f t="shared" ref="AA390" si="860">SUM(AA387:AA389)</f>
        <v>7076.61</v>
      </c>
      <c r="AB390" s="26">
        <f t="shared" ref="AB390" si="861">SUM(AB387:AB389)</f>
        <v>7076.61</v>
      </c>
      <c r="AC390" s="26">
        <f t="shared" ref="AC390" si="862">SUM(AC387:AC389)</f>
        <v>7076.61</v>
      </c>
      <c r="AD390" s="26">
        <f t="shared" ref="AD390" si="863">SUM(AD387:AD389)</f>
        <v>7076.61</v>
      </c>
      <c r="AE390" s="26">
        <f t="shared" ref="AE390" si="864">SUM(AE387:AE389)</f>
        <v>7076.61</v>
      </c>
      <c r="AF390" s="26">
        <f t="shared" ref="AF390" si="865">SUM(AF387:AF389)</f>
        <v>7076.61</v>
      </c>
      <c r="AG390" s="26">
        <f t="shared" ref="AG390" si="866">SUM(AG387:AG389)</f>
        <v>7076.61</v>
      </c>
      <c r="AH390" s="26">
        <f t="shared" ref="AH390" si="867">SUM(AH387:AH389)</f>
        <v>7076.61</v>
      </c>
      <c r="AI390" s="26">
        <f t="shared" ref="AI390" si="868">SUM(AI387:AI389)</f>
        <v>7076.61</v>
      </c>
      <c r="AJ390" s="26">
        <f t="shared" ref="AJ390" si="869">SUM(AJ387:AJ389)</f>
        <v>7076.61</v>
      </c>
    </row>
    <row r="391" spans="2:36" hidden="1" outlineLevel="1" x14ac:dyDescent="0.35"/>
    <row r="392" spans="2:36" hidden="1" outlineLevel="1" x14ac:dyDescent="0.35"/>
    <row r="393" spans="2:36" collapsed="1" x14ac:dyDescent="0.35">
      <c r="B393" s="32" t="s">
        <v>55</v>
      </c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104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</row>
    <row r="394" spans="2:36" ht="5" customHeight="1" x14ac:dyDescent="0.35"/>
    <row r="395" spans="2:36" hidden="1" outlineLevel="1" x14ac:dyDescent="0.35">
      <c r="B395" t="s">
        <v>265</v>
      </c>
      <c r="D395" s="3">
        <f>SUM(D283:D285)</f>
        <v>503.63699999999994</v>
      </c>
      <c r="E395" s="3">
        <f>SUM(E283:E285)</f>
        <v>70.264000000000124</v>
      </c>
      <c r="F395" s="3">
        <f>SUM(F283:F285)</f>
        <v>306.87100000000004</v>
      </c>
      <c r="G395" s="3">
        <f>SUM(G283:G285)</f>
        <v>523.13400000000013</v>
      </c>
      <c r="H395" s="3">
        <f>SUM(H283:H285)</f>
        <v>850.60899999999992</v>
      </c>
      <c r="I395" s="3">
        <f>SUM(I283:I285)</f>
        <v>1245.9240000000002</v>
      </c>
      <c r="J395" s="3">
        <f>SUM(J283:J285)</f>
        <v>1732.25</v>
      </c>
      <c r="K395" s="3">
        <f>SUM(K283:K285)</f>
        <v>1767.7470000000001</v>
      </c>
      <c r="L395" s="3">
        <f>SUM(L283:L285)</f>
        <v>2135.0660000000003</v>
      </c>
      <c r="M395" s="3">
        <f>SUM(M283:M285)</f>
        <v>1978.422</v>
      </c>
      <c r="N395" s="3">
        <f>SUM(N283:N285)</f>
        <v>2141.0750000000003</v>
      </c>
      <c r="O395" s="3">
        <f>SUM(O283:O285)</f>
        <v>3763.1370000000002</v>
      </c>
      <c r="P395" s="3">
        <f>SUM(P283:P285)</f>
        <v>4432.4789999999994</v>
      </c>
      <c r="Q395" s="3">
        <f>SUM(Q283:Q285)</f>
        <v>5170.5129999999999</v>
      </c>
      <c r="R395" s="3">
        <f>SUM(R283:R285)</f>
        <v>4870.78</v>
      </c>
      <c r="S395" s="3">
        <f>SUM(S283:S285)</f>
        <v>4648.0470000000005</v>
      </c>
      <c r="T395" s="3">
        <f>SUM(T283:T285)</f>
        <v>4690.0289999999995</v>
      </c>
      <c r="U395" s="3">
        <f>SUM(U283:U285)</f>
        <v>3703.442</v>
      </c>
      <c r="V395" s="3">
        <f>SUM(V283:V285)</f>
        <v>2133.4090000000001</v>
      </c>
      <c r="W395" s="3">
        <f>SUM(W283:W285)</f>
        <v>1383.566</v>
      </c>
      <c r="X395" s="3">
        <f>SUM(X283:X285)</f>
        <v>755.50800000000004</v>
      </c>
      <c r="Y395" s="3">
        <f>SUM(Y283:Y285)</f>
        <v>712.32599999999991</v>
      </c>
      <c r="Z395" s="3">
        <f ca="1">SUM(Z283:Z285)</f>
        <v>1249.0018973634201</v>
      </c>
      <c r="AA395" s="3">
        <f ca="1">SUM(AA283:AA285)</f>
        <v>1458.2221609756728</v>
      </c>
      <c r="AB395" s="3">
        <f ca="1">SUM(AB283:AB285)</f>
        <v>1625.9293149481753</v>
      </c>
      <c r="AC395" s="3">
        <f ca="1">SUM(AC283:AC285)</f>
        <v>1637.5909156163514</v>
      </c>
      <c r="AD395" s="3">
        <f ca="1">SUM(AD283:AD285)</f>
        <v>1697.5620888185047</v>
      </c>
      <c r="AE395" s="3">
        <f ca="1">SUM(AE283:AE285)</f>
        <v>1797.1041487460705</v>
      </c>
      <c r="AF395" s="3">
        <f ca="1">SUM(AF283:AF285)</f>
        <v>1928.3840729018177</v>
      </c>
      <c r="AG395" s="3">
        <f ca="1">SUM(AG283:AG285)</f>
        <v>2083.5734632826116</v>
      </c>
      <c r="AH395" s="3">
        <f ca="1">SUM(AH283:AH285)</f>
        <v>2226.0526852086755</v>
      </c>
      <c r="AI395" s="3">
        <f ca="1">SUM(AI283:AI285)</f>
        <v>2340.3474104616562</v>
      </c>
      <c r="AJ395" s="3">
        <f ca="1">SUM(AJ283:AJ285)</f>
        <v>2457.000619970132</v>
      </c>
    </row>
    <row r="396" spans="2:36" hidden="1" outlineLevel="1" x14ac:dyDescent="0.35">
      <c r="B396" t="s">
        <v>266</v>
      </c>
      <c r="D396" s="3">
        <f>+D212-D210</f>
        <v>137.56199999999995</v>
      </c>
      <c r="E396" s="3">
        <f>+E212-E210</f>
        <v>157.69700000000009</v>
      </c>
      <c r="F396" s="3">
        <f>+F212-F210</f>
        <v>164.20000000000002</v>
      </c>
      <c r="G396" s="3">
        <f>+G212-G210</f>
        <v>204.17800000000005</v>
      </c>
      <c r="H396" s="3">
        <f>+H212-H210</f>
        <v>207.50400000000002</v>
      </c>
      <c r="I396" s="3">
        <f>+I212-I210</f>
        <v>289.6169999999999</v>
      </c>
      <c r="J396" s="3">
        <f>+J212-J210</f>
        <v>381.62700000000029</v>
      </c>
      <c r="K396" s="3">
        <f>+K212-K210</f>
        <v>373.98699999999997</v>
      </c>
      <c r="L396" s="3">
        <f>+L212-L210</f>
        <v>422.88400000000041</v>
      </c>
      <c r="M396" s="3">
        <f>+M212-M210</f>
        <v>404.2179999999999</v>
      </c>
      <c r="N396" s="3">
        <f>+N212-N210</f>
        <v>496.11300000000006</v>
      </c>
      <c r="O396" s="3">
        <f>+O212-O210</f>
        <v>536.04099999999994</v>
      </c>
      <c r="P396" s="3">
        <f>+P212-P210</f>
        <v>620.24399999999957</v>
      </c>
      <c r="Q396" s="3">
        <f>+Q212-Q210</f>
        <v>722.97300000000007</v>
      </c>
      <c r="R396" s="3">
        <f>+R212-R210</f>
        <v>270.03699999999992</v>
      </c>
      <c r="S396" s="3">
        <f>+S212-S210</f>
        <v>880.59700000000009</v>
      </c>
      <c r="T396" s="3">
        <f>+T212-T210</f>
        <v>911.35599999999999</v>
      </c>
      <c r="U396" s="3">
        <f>+U212-U210</f>
        <v>616.39500000000032</v>
      </c>
      <c r="V396" s="3">
        <f>+V212-V210</f>
        <v>705.92500000000109</v>
      </c>
      <c r="W396" s="3">
        <f>+W212-W210</f>
        <v>783.62599999999986</v>
      </c>
      <c r="X396" s="3">
        <f>+X212-X210</f>
        <v>978.61300000000017</v>
      </c>
      <c r="Y396" s="3">
        <f>+Y212-Y210</f>
        <v>546.86300000000006</v>
      </c>
      <c r="Z396" s="3">
        <f ca="1">+Z209</f>
        <v>777.91393847173049</v>
      </c>
      <c r="AA396" s="3">
        <f ca="1">+AA209</f>
        <v>859.40385972128831</v>
      </c>
      <c r="AB396" s="3">
        <f ca="1">+AB209</f>
        <v>927.52220500144904</v>
      </c>
      <c r="AC396" s="3">
        <f ca="1">+AC209</f>
        <v>981.08497839632491</v>
      </c>
      <c r="AD396" s="3">
        <f ca="1">+AD209</f>
        <v>1036.9670845885589</v>
      </c>
      <c r="AE396" s="3">
        <f ca="1">+AE209</f>
        <v>1081.9968514095797</v>
      </c>
      <c r="AF396" s="3">
        <f ca="1">+AF209</f>
        <v>1117.2243576759836</v>
      </c>
      <c r="AG396" s="3">
        <f ca="1">+AG209</f>
        <v>1142.7498414178704</v>
      </c>
      <c r="AH396" s="3">
        <f ca="1">+AH209</f>
        <v>1129.9927765588932</v>
      </c>
      <c r="AI396" s="3">
        <f ca="1">+AI209</f>
        <v>1100.2595800286158</v>
      </c>
      <c r="AJ396" s="3">
        <f ca="1">+AJ209</f>
        <v>1103.399668583985</v>
      </c>
    </row>
    <row r="397" spans="2:36" hidden="1" outlineLevel="1" x14ac:dyDescent="0.35">
      <c r="B397" t="s">
        <v>56</v>
      </c>
      <c r="D397" s="11">
        <f t="shared" ref="D397" si="870">D396/AVERAGE(C395:D395)</f>
        <v>0.27313720000714797</v>
      </c>
      <c r="E397" s="11">
        <f t="shared" ref="E397" si="871">E396/AVERAGE(D395:E395)</f>
        <v>0.54956168398382321</v>
      </c>
      <c r="F397" s="11">
        <f t="shared" ref="F397" si="872">F396/AVERAGE(E395:F395)</f>
        <v>0.87077571691834466</v>
      </c>
      <c r="G397" s="11">
        <f t="shared" ref="G397" si="873">G396/AVERAGE(F395:G395)</f>
        <v>0.49199221691435602</v>
      </c>
      <c r="H397" s="11">
        <f t="shared" ref="H397" si="874">H396/AVERAGE(G395:H395)</f>
        <v>0.30210017448678539</v>
      </c>
      <c r="I397" s="11">
        <f t="shared" ref="I397" si="875">I396/AVERAGE(H395:I395)</f>
        <v>0.27628184245132309</v>
      </c>
      <c r="J397" s="11">
        <f t="shared" ref="J397" si="876">J396/AVERAGE(I395:J395)</f>
        <v>0.2562825409126534</v>
      </c>
      <c r="K397" s="11">
        <f t="shared" ref="K397" si="877">K396/AVERAGE(J395:K395)</f>
        <v>0.21370704032032023</v>
      </c>
      <c r="L397" s="11">
        <f t="shared" ref="L397" si="878">L396/AVERAGE(K395:L395)</f>
        <v>0.21670728267021783</v>
      </c>
      <c r="M397" s="11">
        <f t="shared" ref="M397" si="879">M396/AVERAGE(L395:M395)</f>
        <v>0.19653296666964867</v>
      </c>
      <c r="N397" s="11">
        <f t="shared" ref="N397" si="880">N396/AVERAGE(M395:N395)</f>
        <v>0.24086095948121822</v>
      </c>
      <c r="O397" s="11">
        <f t="shared" ref="O397" si="881">O396/AVERAGE(N395:O395)</f>
        <v>0.18157918448727786</v>
      </c>
      <c r="P397" s="11">
        <f t="shared" ref="P397" si="882">P396/AVERAGE(O395:P395)</f>
        <v>0.15135994658607713</v>
      </c>
      <c r="Q397" s="11">
        <f t="shared" ref="Q397" si="883">Q396/AVERAGE(P395:Q395)</f>
        <v>0.15057244658748029</v>
      </c>
      <c r="R397" s="11">
        <f t="shared" ref="R397" si="884">R396/AVERAGE(Q395:R395)</f>
        <v>5.3785304342777354E-2</v>
      </c>
      <c r="S397" s="11">
        <f t="shared" ref="S397" si="885">S396/AVERAGE(R395:S395)</f>
        <v>0.1850221671220624</v>
      </c>
      <c r="T397" s="11">
        <f>T396/AVERAGE(S395:T395)</f>
        <v>0.19519138631983718</v>
      </c>
      <c r="U397" s="11">
        <f>U396/AVERAGE(T395:U395)</f>
        <v>0.14687487453045359</v>
      </c>
      <c r="V397" s="11">
        <f>V396/AVERAGE(U395:V395)</f>
        <v>0.24188556466491984</v>
      </c>
      <c r="W397" s="11">
        <f>W396/AVERAGE(V395:W395)</f>
        <v>0.44562500444273828</v>
      </c>
      <c r="X397" s="11">
        <f>X396/AVERAGE(W395:X395)</f>
        <v>0.91498751328846051</v>
      </c>
      <c r="Y397" s="11">
        <f t="shared" ref="Y397:AJ397" si="886">Y396/AVERAGE(X395:Y395)</f>
        <v>0.7451292176090758</v>
      </c>
      <c r="Z397" s="11">
        <f t="shared" ca="1" si="886"/>
        <v>0.79325230576434158</v>
      </c>
      <c r="AA397" s="11">
        <f t="shared" ca="1" si="886"/>
        <v>0.63489673643676214</v>
      </c>
      <c r="AB397" s="11">
        <f t="shared" ca="1" si="886"/>
        <v>0.60147642697971737</v>
      </c>
      <c r="AC397" s="11">
        <f t="shared" ca="1" si="886"/>
        <v>0.60124338694638091</v>
      </c>
      <c r="AD397" s="11">
        <f t="shared" ca="1" si="886"/>
        <v>0.62184078704015777</v>
      </c>
      <c r="AE397" s="11">
        <f t="shared" ca="1" si="886"/>
        <v>0.61922757588640043</v>
      </c>
      <c r="AF397" s="11">
        <f t="shared" ca="1" si="886"/>
        <v>0.59977339409319286</v>
      </c>
      <c r="AG397" s="11">
        <f t="shared" ca="1" si="886"/>
        <v>0.56967195246272828</v>
      </c>
      <c r="AH397" s="11">
        <f t="shared" ca="1" si="886"/>
        <v>0.5244040840779105</v>
      </c>
      <c r="AI397" s="11">
        <f t="shared" ca="1" si="886"/>
        <v>0.48189363918060346</v>
      </c>
      <c r="AJ397" s="11">
        <f t="shared" ca="1" si="886"/>
        <v>0.46000401120978202</v>
      </c>
    </row>
    <row r="398" spans="2:36" hidden="1" outlineLevel="1" x14ac:dyDescent="0.35">
      <c r="B398" t="s">
        <v>57</v>
      </c>
      <c r="D398" s="11">
        <f>D396/(AVERAGE(C395:D395)-AVERAGE(C251:D251))</f>
        <v>0.29288576428957708</v>
      </c>
      <c r="E398" s="11">
        <f>E396/(AVERAGE(D395:E395)-AVERAGE(D251:E251))</f>
        <v>0.71564162780935547</v>
      </c>
      <c r="F398" s="11">
        <f>F396/(AVERAGE(E395:F395)-AVERAGE(E251:F251))</f>
        <v>1.4995228375866989</v>
      </c>
      <c r="G398" s="11">
        <f>G396/(AVERAGE(F395:G395)-AVERAGE(F251:G251))</f>
        <v>0.79082206716514736</v>
      </c>
      <c r="H398" s="11">
        <f>H396/(AVERAGE(G395:H395)-AVERAGE(G251:H251))</f>
        <v>0.60150184142977858</v>
      </c>
      <c r="I398" s="11">
        <f>I396/(AVERAGE(H395:I395)-AVERAGE(H251:I251))</f>
        <v>0.42763045211587841</v>
      </c>
      <c r="J398" s="11">
        <f>J396/(AVERAGE(I395:J395)-AVERAGE(I251:J251))</f>
        <v>0.34366475965430665</v>
      </c>
      <c r="K398" s="11">
        <f>K396/(AVERAGE(J395:K395)-AVERAGE(J251:K251))</f>
        <v>0.28310150753008051</v>
      </c>
      <c r="L398" s="11">
        <f>L396/(AVERAGE(K395:L395)-AVERAGE(K251:L251))</f>
        <v>0.28646087534077391</v>
      </c>
      <c r="M398" s="11">
        <f>M396/(AVERAGE(L395:M395)-AVERAGE(L251:M251))</f>
        <v>0.29788585628421249</v>
      </c>
      <c r="N398" s="11">
        <f>N396/(AVERAGE(M395:N395)-AVERAGE(M251:N251))</f>
        <v>0.34625080436120803</v>
      </c>
      <c r="O398" s="11">
        <f>O396/(AVERAGE(N395:O395)-AVERAGE(N251:O251))</f>
        <v>0.21541973897625577</v>
      </c>
      <c r="P398" s="11">
        <f>P396/(AVERAGE(O395:P395)-AVERAGE(O251:P251))</f>
        <v>0.18471685186428818</v>
      </c>
      <c r="Q398" s="11">
        <f>Q396/(AVERAGE(P395:Q395)-AVERAGE(P251:Q251))</f>
        <v>0.18799267035229275</v>
      </c>
      <c r="R398" s="11">
        <f>R396/(AVERAGE(Q395:R395)-AVERAGE(Q251:R251))</f>
        <v>7.127909438329065E-2</v>
      </c>
      <c r="S398" s="11">
        <f>S396/(AVERAGE(R395:S395)-AVERAGE(R251:S251))</f>
        <v>0.24782930508493653</v>
      </c>
      <c r="T398" s="11">
        <f>T396/(AVERAGE(S395:T395)-AVERAGE(S251:T251))</f>
        <v>0.23023764456073934</v>
      </c>
      <c r="U398" s="11">
        <f>U396/(AVERAGE(T395:U395)-AVERAGE(T251:U251))</f>
        <v>0.16302004218614199</v>
      </c>
      <c r="V398" s="11">
        <f>V396/(AVERAGE(U395:V395)-AVERAGE(U251:V251))</f>
        <v>0.32004281594154882</v>
      </c>
      <c r="W398" s="11">
        <f>W396/(AVERAGE(V395:W395)-AVERAGE(V251:W251))</f>
        <v>0.75000873354086428</v>
      </c>
      <c r="X398" s="11">
        <f>X396/(AVERAGE(W395:X395)-AVERAGE(W251:X251))</f>
        <v>1.4474211220692554</v>
      </c>
      <c r="Y398" s="11">
        <f>Y396/(AVERAGE(X395:Y395)-AVERAGE(X251:Y251))</f>
        <v>1.4356223288635008</v>
      </c>
      <c r="Z398" s="11">
        <f ca="1">Z396/(AVERAGE(Y395:Z395)-AVERAGE(Y251:Z251))</f>
        <v>0.91578261007949302</v>
      </c>
      <c r="AA398" s="11">
        <f ca="1">AA396/(AVERAGE(Z395:AA395)-AVERAGE(Z251:AA251))</f>
        <v>0.64138040686423814</v>
      </c>
      <c r="AB398" s="11">
        <f ca="1">AB396/(AVERAGE(AA395:AB395)-AVERAGE(AA251:AB251))</f>
        <v>0.61387202964113452</v>
      </c>
      <c r="AC398" s="11">
        <f ca="1">AC396/(AVERAGE(AB395:AC395)-AVERAGE(AB251:AC251))</f>
        <v>0.6373056444060905</v>
      </c>
      <c r="AD398" s="11">
        <f ca="1">AD396/(AVERAGE(AC395:AD395)-AVERAGE(AC251:AD251))</f>
        <v>0.69251080047418034</v>
      </c>
      <c r="AE398" s="11">
        <f ca="1">AE396/(AVERAGE(AD395:AE395)-AVERAGE(AD251:AE251))</f>
        <v>0.71476428434542072</v>
      </c>
      <c r="AF398" s="11">
        <f ca="1">AF396/(AVERAGE(AE395:AF395)-AVERAGE(AE251:AF251))</f>
        <v>0.70171903010399783</v>
      </c>
      <c r="AG398" s="11">
        <f ca="1">AG396/(AVERAGE(AF395:AG395)-AVERAGE(AF251:AG251))</f>
        <v>0.66364009425427239</v>
      </c>
      <c r="AH398" s="11">
        <f ca="1">AH396/(AVERAGE(AG395:AH395)-AVERAGE(AG251:AH251))</f>
        <v>0.59703254061428934</v>
      </c>
      <c r="AI398" s="11">
        <f ca="1">AI396/(AVERAGE(AH395:AI395)-AVERAGE(AH251:AI251))</f>
        <v>0.54901384768302519</v>
      </c>
      <c r="AJ398" s="11">
        <f ca="1">AJ396/(AVERAGE(AI395:AJ395)-AVERAGE(AI251:AJ251))</f>
        <v>0.54611554630184911</v>
      </c>
    </row>
    <row r="399" spans="2:36" hidden="1" outlineLevel="1" x14ac:dyDescent="0.35">
      <c r="B399" t="s">
        <v>58</v>
      </c>
      <c r="D399" s="18">
        <f>+D398/D411</f>
        <v>1.5040429572040568</v>
      </c>
      <c r="E399" s="18">
        <f>+E398/E411</f>
        <v>3.4314735635067</v>
      </c>
      <c r="F399" s="18">
        <f>+F398/F411</f>
        <v>7.6547372287432651</v>
      </c>
      <c r="G399" s="18">
        <f>+G398/G411</f>
        <v>3.9649444194219559</v>
      </c>
      <c r="H399" s="18">
        <f>+H398/H411</f>
        <v>4.9164049415348492</v>
      </c>
      <c r="I399" s="18">
        <f>+I398/I411</f>
        <v>3.2513744625817345</v>
      </c>
      <c r="J399" s="18">
        <f>+J398/J411</f>
        <v>2.3246211025372525</v>
      </c>
      <c r="K399" s="18">
        <f>+K398/K411</f>
        <v>2.1439559831016353</v>
      </c>
      <c r="L399" s="18">
        <f>+L398/L411</f>
        <v>2.1163289287216185</v>
      </c>
      <c r="M399" s="18">
        <f>+M398/M411</f>
        <v>2.3458732777559477</v>
      </c>
      <c r="N399" s="18">
        <f>+N398/N411</f>
        <v>2.4086366331848175</v>
      </c>
      <c r="O399" s="18">
        <f>+O398/O411</f>
        <v>2.0490711637951144</v>
      </c>
      <c r="P399" s="18">
        <f>+P398/P411</f>
        <v>1.9019816360316968</v>
      </c>
      <c r="Q399" s="18">
        <f>+Q398/Q411</f>
        <v>1.8275608679052091</v>
      </c>
      <c r="R399" s="18">
        <f>+R398/R411</f>
        <v>1.0850933121355359</v>
      </c>
      <c r="S399" s="18">
        <f>+S398/S411</f>
        <v>2.2741735853881129</v>
      </c>
      <c r="T399" s="18">
        <f>+T398/T411</f>
        <v>2.2893942351338539</v>
      </c>
      <c r="U399" s="18">
        <f>+U398/U411</f>
        <v>1.984282733201544</v>
      </c>
      <c r="V399" s="18">
        <f>+V398/V411</f>
        <v>3.1276161421045456</v>
      </c>
      <c r="W399" s="18">
        <f>+W398/W411</f>
        <v>6.1908364956532118</v>
      </c>
      <c r="X399" s="18">
        <f>+X398/X411</f>
        <v>10.905700816076122</v>
      </c>
      <c r="Y399" s="18">
        <f>+Y398/Y411</f>
        <v>14.916035082498581</v>
      </c>
      <c r="Z399" s="18">
        <f ca="1">+Z398/Z411</f>
        <v>9.2569603645548764</v>
      </c>
      <c r="AA399" s="18">
        <f ca="1">+AA398/AA411</f>
        <v>6.0944511481489174</v>
      </c>
      <c r="AB399" s="18">
        <f ca="1">+AB398/AB411</f>
        <v>5.5157864894091198</v>
      </c>
      <c r="AC399" s="18">
        <f ca="1">+AC398/AC411</f>
        <v>5.44485023695227</v>
      </c>
      <c r="AD399" s="18">
        <f ca="1">+AD398/AD411</f>
        <v>5.6915045999972564</v>
      </c>
      <c r="AE399" s="18">
        <f ca="1">+AE398/AE411</f>
        <v>5.7075111034690806</v>
      </c>
      <c r="AF399" s="18">
        <f ca="1">+AF398/AF411</f>
        <v>5.486586711335053</v>
      </c>
      <c r="AG399" s="18">
        <f ca="1">+AG398/AG411</f>
        <v>5.1160322938608926</v>
      </c>
      <c r="AH399" s="18">
        <f ca="1">+AH398/AH411</f>
        <v>4.5628604286586567</v>
      </c>
      <c r="AI399" s="18">
        <f ca="1">+AI398/AI411</f>
        <v>4.1934642953985577</v>
      </c>
      <c r="AJ399" s="18">
        <f ca="1">+AJ398/AJ411</f>
        <v>4.1556995434152082</v>
      </c>
    </row>
    <row r="400" spans="2:36" hidden="1" outlineLevel="1" x14ac:dyDescent="0.35"/>
    <row r="401" spans="2:36" hidden="1" outlineLevel="1" x14ac:dyDescent="0.35">
      <c r="B401" s="10" t="s">
        <v>59</v>
      </c>
      <c r="D401" s="7">
        <f>+D209/D195</f>
        <v>8.7641429436705012E-2</v>
      </c>
      <c r="E401" s="7">
        <f>+E209/E195</f>
        <v>8.905822102425881E-2</v>
      </c>
      <c r="F401" s="7">
        <f>+F209/F195</f>
        <v>8.9035956227201674E-2</v>
      </c>
      <c r="G401" s="7">
        <f>+G209/G195</f>
        <v>9.9415250344510819E-2</v>
      </c>
      <c r="H401" s="7">
        <f>+H209/H195</f>
        <v>7.720006724949563E-2</v>
      </c>
      <c r="I401" s="7">
        <f>+I209/I195</f>
        <v>6.6687154271665619E-2</v>
      </c>
      <c r="J401" s="7">
        <f>+J209/J195</f>
        <v>8.1400455927051724E-2</v>
      </c>
      <c r="K401" s="7">
        <f>+K209/K195</f>
        <v>7.4407597173144879E-2</v>
      </c>
      <c r="L401" s="7">
        <f>+L209/L195</f>
        <v>7.8565886397119075E-2</v>
      </c>
      <c r="M401" s="7">
        <f>+M209/M195</f>
        <v>7.7613183279742745E-2</v>
      </c>
      <c r="N401" s="7">
        <f>+N209/N195</f>
        <v>8.7864973262032089E-2</v>
      </c>
      <c r="O401" s="7">
        <f>+O209/O195</f>
        <v>7.8336305888101629E-2</v>
      </c>
      <c r="P401" s="7">
        <f>+P209/P195</f>
        <v>6.3243709622577318E-2</v>
      </c>
      <c r="Q401" s="7">
        <f>+Q209/Q195</f>
        <v>6.7462993356779993E-2</v>
      </c>
      <c r="R401" s="7">
        <f>+R209/R195</f>
        <v>3.1034320127702793E-2</v>
      </c>
      <c r="S401" s="7">
        <f>+S209/S195</f>
        <v>7.0112241437775516E-2</v>
      </c>
      <c r="T401" s="7">
        <f>+T209/T195</f>
        <v>9.9144262596542854E-2</v>
      </c>
      <c r="U401" s="7">
        <f>+U209/U195</f>
        <v>6.9272589627502934E-2</v>
      </c>
      <c r="V401" s="7">
        <f>+V209/V195</f>
        <v>8.0450044982371544E-2</v>
      </c>
      <c r="W401" s="7">
        <f>+W209/W195</f>
        <v>8.6976595401151491E-2</v>
      </c>
      <c r="X401" s="7">
        <f>+X209/X195</f>
        <v>0.10430578012857088</v>
      </c>
      <c r="Y401" s="7">
        <f>+Y209/Y195</f>
        <v>6.6160089283122572E-2</v>
      </c>
      <c r="Z401" s="7">
        <f ca="1">+Z209/Z195</f>
        <v>6.4493471667883814E-2</v>
      </c>
      <c r="AA401" s="7">
        <f ca="1">+AA209/AA195</f>
        <v>6.8701855204506682E-2</v>
      </c>
      <c r="AB401" s="7">
        <f ca="1">+AB209/AB195</f>
        <v>7.1398650796262966E-2</v>
      </c>
      <c r="AC401" s="7">
        <f ca="1">+AC209/AC195</f>
        <v>7.2828496670860485E-2</v>
      </c>
      <c r="AD401" s="7">
        <f ca="1">+AD209/AD195</f>
        <v>7.4872374786933496E-2</v>
      </c>
      <c r="AE401" s="7">
        <f ca="1">+AE209/AE195</f>
        <v>7.6613807521723601E-2</v>
      </c>
      <c r="AF401" s="7">
        <f ca="1">+AF209/AF195</f>
        <v>7.8142759690890587E-2</v>
      </c>
      <c r="AG401" s="7">
        <f ca="1">+AG209/AG195</f>
        <v>7.947892954657608E-2</v>
      </c>
      <c r="AH401" s="7">
        <f ca="1">+AH209/AH195</f>
        <v>7.8604487221616851E-2</v>
      </c>
      <c r="AI401" s="7">
        <f ca="1">+AI209/AI195</f>
        <v>7.695068548838746E-2</v>
      </c>
      <c r="AJ401" s="7">
        <f ca="1">+AJ209/AJ195</f>
        <v>7.6959950762176682E-2</v>
      </c>
    </row>
    <row r="402" spans="2:36" hidden="1" outlineLevel="1" x14ac:dyDescent="0.35">
      <c r="B402" s="10" t="s">
        <v>60</v>
      </c>
      <c r="D402" s="7">
        <f>+D195/D267</f>
        <v>0.99297340503270914</v>
      </c>
      <c r="E402" s="7">
        <f>+E195/E267</f>
        <v>1.0446625627290302</v>
      </c>
      <c r="F402" s="7">
        <f>+F195/F267</f>
        <v>0.98636361300005659</v>
      </c>
      <c r="G402" s="7">
        <f>+G195/G267</f>
        <v>0.86665427262148775</v>
      </c>
      <c r="H402" s="7">
        <f>+H195/H267</f>
        <v>0.47358482694089366</v>
      </c>
      <c r="I402" s="7">
        <f>+I195/I267</f>
        <v>0.75186973876030994</v>
      </c>
      <c r="J402" s="7">
        <f>+J195/J267</f>
        <v>0.75806888288527008</v>
      </c>
      <c r="K402" s="7">
        <f>+K195/K267</f>
        <v>0.7768234317396604</v>
      </c>
      <c r="L402" s="7">
        <f>+L195/L267</f>
        <v>0.80825737645662299</v>
      </c>
      <c r="M402" s="7">
        <f>+M195/M267</f>
        <v>0.76653623226984446</v>
      </c>
      <c r="N402" s="7">
        <f>+N195/N267</f>
        <v>0.75608099366024073</v>
      </c>
      <c r="O402" s="7">
        <f>+O195/O267</f>
        <v>0.51115751450563995</v>
      </c>
      <c r="P402" s="7">
        <f>+P195/P267</f>
        <v>0.68799839895918313</v>
      </c>
      <c r="Q402" s="7">
        <f>+Q195/Q267</f>
        <v>0.72627300985585674</v>
      </c>
      <c r="R402" s="7">
        <f>+R195/R267</f>
        <v>0.74438185330773265</v>
      </c>
      <c r="S402" s="7">
        <f>+S195/S267</f>
        <v>0.78676686414363783</v>
      </c>
      <c r="T402" s="7">
        <f>+T195/T267</f>
        <v>0.5731892468938371</v>
      </c>
      <c r="U402" s="7">
        <f>+U195/U267</f>
        <v>0.59679035106392109</v>
      </c>
      <c r="V402" s="7">
        <f>+V195/V267</f>
        <v>0.65788497448559025</v>
      </c>
      <c r="W402" s="7">
        <f>+W195/W267</f>
        <v>0.67992607476721334</v>
      </c>
      <c r="X402" s="7">
        <f>+X195/X267</f>
        <v>0.67861876257484166</v>
      </c>
      <c r="Y402" s="7">
        <f>+Y195/Y267</f>
        <v>0.6858244430671282</v>
      </c>
      <c r="Z402" s="7">
        <f ca="1">+Z195/Z267</f>
        <v>0.71844592664759166</v>
      </c>
      <c r="AA402" s="7">
        <f ca="1">+AA195/AA267</f>
        <v>0.74209842451020946</v>
      </c>
      <c r="AB402" s="7">
        <f ca="1">+AB195/AB267</f>
        <v>0.76486014946562286</v>
      </c>
      <c r="AC402" s="7">
        <f ca="1">+AC195/AC267</f>
        <v>0.78589264187212782</v>
      </c>
      <c r="AD402" s="7">
        <f ca="1">+AD195/AD267</f>
        <v>0.80242439708750746</v>
      </c>
      <c r="AE402" s="7">
        <f ca="1">+AE195/AE267</f>
        <v>0.81571570494978674</v>
      </c>
      <c r="AF402" s="7">
        <f ca="1">+AF195/AF267</f>
        <v>0.82599606812621751</v>
      </c>
      <c r="AG402" s="7">
        <f ca="1">+AG195/AG267</f>
        <v>0.83343270598689656</v>
      </c>
      <c r="AH402" s="7">
        <f ca="1">+AH195/AH267</f>
        <v>0.83967083281391652</v>
      </c>
      <c r="AI402" s="7">
        <f ca="1">+AI195/AI267</f>
        <v>0.83301036856496291</v>
      </c>
      <c r="AJ402" s="7">
        <f ca="1">+AJ195/AJ267</f>
        <v>0.82960674309495486</v>
      </c>
    </row>
    <row r="403" spans="2:36" hidden="1" outlineLevel="1" x14ac:dyDescent="0.35">
      <c r="B403" s="10" t="s">
        <v>61</v>
      </c>
      <c r="D403" s="7">
        <f>+D267/SUM(D282:D285)</f>
        <v>3.1708867398099398</v>
      </c>
      <c r="E403" s="7">
        <f>+E267/SUM(E282:E285)</f>
        <v>18.402298612334551</v>
      </c>
      <c r="F403" s="7">
        <f>+F267/SUM(F282:F285)</f>
        <v>5.7194891785581987</v>
      </c>
      <c r="G403" s="7">
        <f>+G267/SUM(G282:G285)</f>
        <v>4.3585655365790599</v>
      </c>
      <c r="H403" s="7">
        <f>+H267/SUM(H282:H285)</f>
        <v>6.6859466296441408</v>
      </c>
      <c r="I403" s="7">
        <f>+I267/SUM(I282:I285)</f>
        <v>4.7444980314744827</v>
      </c>
      <c r="J403" s="7">
        <f>+J267/SUM(J282:J285)</f>
        <v>3.6881674684121828</v>
      </c>
      <c r="K403" s="7">
        <f>+K267/SUM(K282:K285)</f>
        <v>3.4395962603904264</v>
      </c>
      <c r="L403" s="7">
        <f>+L267/SUM(L282:L285)</f>
        <v>2.9923131861954073</v>
      </c>
      <c r="M403" s="7">
        <f>+M267/SUM(M282:M285)</f>
        <v>3.3528100732753594</v>
      </c>
      <c r="N403" s="7">
        <f>+N267/SUM(N282:N285)</f>
        <v>3.2420620745930671</v>
      </c>
      <c r="O403" s="7">
        <f>+O267/SUM(O282:O285)</f>
        <v>3.5606929180497136</v>
      </c>
      <c r="P403" s="7">
        <f>+P267/SUM(P282:P285)</f>
        <v>3.2244747673935543</v>
      </c>
      <c r="Q403" s="7">
        <f>+Q267/SUM(Q282:Q285)</f>
        <v>2.8459703573798651</v>
      </c>
      <c r="R403" s="7">
        <f>+R267/SUM(R282:R285)</f>
        <v>3.1126345314360324</v>
      </c>
      <c r="S403" s="7">
        <f>+S267/SUM(S282:S285)</f>
        <v>3.2184887890243496</v>
      </c>
      <c r="T403" s="7">
        <f>+T267/SUM(T282:T285)</f>
        <v>3.2174267214204977</v>
      </c>
      <c r="U403" s="7">
        <f>+U267/SUM(U282:U285)</f>
        <v>3.7969608421472598</v>
      </c>
      <c r="V403" s="7">
        <f>+V267/SUM(V282:V285)</f>
        <v>4.9466524632116995</v>
      </c>
      <c r="W403" s="7">
        <f>+W267/SUM(W282:W285)</f>
        <v>5.8646207167958897</v>
      </c>
      <c r="X403" s="7">
        <f>+X267/SUM(X282:X285)</f>
        <v>7.2212705294856958</v>
      </c>
      <c r="Y403" s="7">
        <f>+Y267/SUM(Y282:Y285)</f>
        <v>7.6088870909744708</v>
      </c>
      <c r="Z403" s="7">
        <f ca="1">+Z267/SUM(Z283:Z285)</f>
        <v>13.441836627828517</v>
      </c>
      <c r="AA403" s="7">
        <f ca="1">+AA267/SUM(AA283:AA285)</f>
        <v>11.559621962204821</v>
      </c>
      <c r="AB403" s="7">
        <f ca="1">+AB267/SUM(AB283:AB285)</f>
        <v>10.446014276680215</v>
      </c>
      <c r="AC403" s="7">
        <f ca="1">+AC267/SUM(AC283:AC285)</f>
        <v>10.467347391453229</v>
      </c>
      <c r="AD403" s="7">
        <f ca="1">+AD267/SUM(AD283:AD285)</f>
        <v>10.167485710957308</v>
      </c>
      <c r="AE403" s="7">
        <f ca="1">+AE267/SUM(AE283:AE285)</f>
        <v>9.6340052818916657</v>
      </c>
      <c r="AF403" s="7">
        <f ca="1">+AF267/SUM(AF283:AF285)</f>
        <v>8.9759440127590473</v>
      </c>
      <c r="AG403" s="7">
        <f ca="1">+AG267/SUM(AG283:AG285)</f>
        <v>8.2797991840013765</v>
      </c>
      <c r="AH403" s="7">
        <f ca="1">+AH267/SUM(AH283:AH285)</f>
        <v>7.6910178970288898</v>
      </c>
      <c r="AI403" s="7">
        <f ca="1">+AI267/SUM(AI283:AI285)</f>
        <v>7.3341861388629246</v>
      </c>
      <c r="AJ403" s="7">
        <f ca="1">+AJ267/SUM(AJ283:AJ285)</f>
        <v>7.0338083117607537</v>
      </c>
    </row>
    <row r="404" spans="2:36" hidden="1" outlineLevel="1" x14ac:dyDescent="0.35">
      <c r="B404" s="22" t="s">
        <v>56</v>
      </c>
      <c r="D404" s="11">
        <f t="shared" ref="D404:L404" si="887">+D401*D402*D403</f>
        <v>0.27594834836438392</v>
      </c>
      <c r="E404" s="11">
        <f t="shared" si="887"/>
        <v>1.7120723783072336</v>
      </c>
      <c r="F404" s="11">
        <f t="shared" si="887"/>
        <v>0.50229599186260498</v>
      </c>
      <c r="G404" s="11">
        <f t="shared" si="887"/>
        <v>0.37552812899621224</v>
      </c>
      <c r="H404" s="11">
        <f t="shared" si="887"/>
        <v>0.24444342708209124</v>
      </c>
      <c r="I404" s="11">
        <f t="shared" si="887"/>
        <v>0.23788938399439288</v>
      </c>
      <c r="J404" s="11">
        <f t="shared" si="887"/>
        <v>0.22758631312318534</v>
      </c>
      <c r="K404" s="11">
        <f t="shared" si="887"/>
        <v>0.19881404676211445</v>
      </c>
      <c r="L404" s="11">
        <f t="shared" si="887"/>
        <v>0.19001624777701609</v>
      </c>
      <c r="M404" s="11">
        <f t="shared" ref="M404:T404" si="888">+M401*M402*M403</f>
        <v>0.19946979281757676</v>
      </c>
      <c r="N404" s="11">
        <f t="shared" si="888"/>
        <v>0.21538002746199397</v>
      </c>
      <c r="O404" s="11">
        <f t="shared" si="888"/>
        <v>0.14257794738858376</v>
      </c>
      <c r="P404" s="11">
        <f t="shared" si="888"/>
        <v>0.14030196266491862</v>
      </c>
      <c r="Q404" s="11">
        <f t="shared" si="888"/>
        <v>0.13944273244036293</v>
      </c>
      <c r="R404" s="11">
        <f t="shared" si="888"/>
        <v>7.1906167843317617E-2</v>
      </c>
      <c r="S404" s="11">
        <f t="shared" si="888"/>
        <v>0.1775382410335293</v>
      </c>
      <c r="T404" s="11">
        <f t="shared" si="888"/>
        <v>0.1828412938119105</v>
      </c>
      <c r="U404" s="11">
        <f>+U401*U402*U403</f>
        <v>0.15697096724265405</v>
      </c>
      <c r="V404" s="11">
        <f t="shared" ref="V404:AI404" si="889">+V401*V402*V403</f>
        <v>0.26181086049963204</v>
      </c>
      <c r="W404" s="11">
        <f t="shared" si="889"/>
        <v>0.3468199172874708</v>
      </c>
      <c r="X404" s="11">
        <f t="shared" si="889"/>
        <v>0.51114939813916616</v>
      </c>
      <c r="Y404" s="11">
        <f t="shared" si="889"/>
        <v>0.34524721323265017</v>
      </c>
      <c r="Z404" s="11">
        <f t="shared" ca="1" si="889"/>
        <v>0.62282846816635551</v>
      </c>
      <c r="AA404" s="11">
        <f t="shared" ca="1" si="889"/>
        <v>0.58935043145022237</v>
      </c>
      <c r="AB404" s="11">
        <f t="shared" ca="1" si="889"/>
        <v>0.57045665913896926</v>
      </c>
      <c r="AC404" s="11">
        <f t="shared" ca="1" si="889"/>
        <v>0.59910260190168874</v>
      </c>
      <c r="AD404" s="11">
        <f t="shared" ca="1" si="889"/>
        <v>0.61085664637473325</v>
      </c>
      <c r="AE404" s="11">
        <f t="shared" ca="1" si="889"/>
        <v>0.60207798872677631</v>
      </c>
      <c r="AF404" s="11">
        <f t="shared" ca="1" si="889"/>
        <v>0.57935780188994868</v>
      </c>
      <c r="AG404" s="11">
        <f t="shared" ca="1" si="889"/>
        <v>0.54845670745753317</v>
      </c>
      <c r="AH404" s="11">
        <f t="shared" ca="1" si="889"/>
        <v>0.50762175759239281</v>
      </c>
      <c r="AI404" s="11">
        <f t="shared" ca="1" si="889"/>
        <v>0.47012660390090494</v>
      </c>
      <c r="AJ404" s="11">
        <f t="shared" ref="AJ404" ca="1" si="890">+AJ401*AJ402*AJ403</f>
        <v>0.44908400088128514</v>
      </c>
    </row>
    <row r="405" spans="2:36" hidden="1" outlineLevel="1" x14ac:dyDescent="0.35"/>
    <row r="406" spans="2:36" hidden="1" outlineLevel="1" x14ac:dyDescent="0.35">
      <c r="B406" t="s">
        <v>166</v>
      </c>
      <c r="C406" s="3"/>
      <c r="D406" s="3">
        <f>+D202*(1-0.21)</f>
        <v>254.68493999999998</v>
      </c>
      <c r="E406" s="3">
        <f>+E202*(1-0.21)</f>
        <v>273.94593000000003</v>
      </c>
      <c r="F406" s="3">
        <f>+F202*(1-0.21)</f>
        <v>270.85466000000002</v>
      </c>
      <c r="G406" s="3">
        <f>+G202*(1-0.21)</f>
        <v>313.76430000000005</v>
      </c>
      <c r="H406" s="3">
        <f>+H202*(1-0.21)</f>
        <v>389.35466000000002</v>
      </c>
      <c r="I406" s="3">
        <f>+I202*(1-0.21)</f>
        <v>623.02243999999996</v>
      </c>
      <c r="J406" s="3">
        <f>+J202*(1-0.21)</f>
        <v>735.66380000000026</v>
      </c>
      <c r="K406" s="3">
        <f>+K202*(1-0.21)</f>
        <v>696.25386000000003</v>
      </c>
      <c r="L406" s="3">
        <f>+L202*(1-0.21)</f>
        <v>745.9014100000004</v>
      </c>
      <c r="M406" s="3">
        <f>+M202*(1-0.21)</f>
        <v>729.35564999999997</v>
      </c>
      <c r="N406" s="3">
        <f>+N202*(1-0.21)</f>
        <v>914.7323100000001</v>
      </c>
      <c r="O406" s="3">
        <f>+O202*(1-0.21)</f>
        <v>1018.76662</v>
      </c>
      <c r="P406" s="3">
        <f>+P202*(1-0.21)</f>
        <v>1228.3480899999997</v>
      </c>
      <c r="Q406" s="3">
        <f>+Q202*(1-0.21)</f>
        <v>1358.66254</v>
      </c>
      <c r="R406" s="3">
        <f>+R202*(1-0.21)</f>
        <v>894.13859000000002</v>
      </c>
      <c r="S406" s="3">
        <f>+S202*(1-0.21)</f>
        <v>1503.9498599999999</v>
      </c>
      <c r="T406" s="3">
        <f>+T202*(1-0.21)</f>
        <v>1445.5309400000001</v>
      </c>
      <c r="U406" s="3">
        <f>+U202*(1-0.21)</f>
        <v>1213.3420400000002</v>
      </c>
      <c r="V406" s="3">
        <f>+V202*(1-0.21)</f>
        <v>1295.3551000000011</v>
      </c>
      <c r="W406" s="3">
        <f>+W202*(1-0.21)</f>
        <v>1281.9361599999997</v>
      </c>
      <c r="X406" s="3">
        <f>+X202*(1-0.21)</f>
        <v>1425.0896900000002</v>
      </c>
      <c r="Y406" s="3">
        <f>+Y202*(1-0.21)</f>
        <v>1045.3374800000001</v>
      </c>
      <c r="Z406" s="3">
        <f ca="1">+Z202*(1-0.21)</f>
        <v>1083.0680342134763</v>
      </c>
      <c r="AA406" s="3">
        <f ca="1">+AA202*(1-0.21)</f>
        <v>1160.7529932018565</v>
      </c>
      <c r="AB406" s="3">
        <f ca="1">+AB202*(1-0.21)</f>
        <v>1236.4635336164883</v>
      </c>
      <c r="AC406" s="3">
        <f ca="1">+AC202*(1-0.21)</f>
        <v>1309.8883829494057</v>
      </c>
      <c r="AD406" s="3">
        <f ca="1">+AD202*(1-0.21)</f>
        <v>1368.9570396558167</v>
      </c>
      <c r="AE406" s="3">
        <f ca="1">+AE202*(1-0.21)</f>
        <v>1411.8231882520854</v>
      </c>
      <c r="AF406" s="3">
        <f ca="1">+AF202*(1-0.21)</f>
        <v>1440.2680462736473</v>
      </c>
      <c r="AG406" s="3">
        <f ca="1">+AG202*(1-0.21)</f>
        <v>1455.0244507139303</v>
      </c>
      <c r="AH406" s="3">
        <f ca="1">+AH202*(1-0.21)</f>
        <v>1458.218200732807</v>
      </c>
      <c r="AI406" s="3">
        <f ca="1">+AI202*(1-0.21)</f>
        <v>1451.1333290144546</v>
      </c>
      <c r="AJ406" s="3">
        <f ca="1">+AJ202*(1-0.21)</f>
        <v>1454.1776372858581</v>
      </c>
    </row>
    <row r="407" spans="2:36" hidden="1" outlineLevel="1" x14ac:dyDescent="0.35">
      <c r="B407" t="s">
        <v>165</v>
      </c>
      <c r="C407" s="3"/>
      <c r="D407" s="3">
        <f>SUM(D282:D285,D277,D273)</f>
        <v>1344.5830000000001</v>
      </c>
      <c r="E407" s="3">
        <f>SUM(E282:E285,E277,E273)</f>
        <v>1415.7230000000002</v>
      </c>
      <c r="F407" s="3">
        <f>SUM(F282:F285,F277,F273)</f>
        <v>1507.7169999999999</v>
      </c>
      <c r="G407" s="3">
        <f>SUM(G282:G285,G277,G273)</f>
        <v>1952.1590000000001</v>
      </c>
      <c r="H407" s="3">
        <f>SUM(H282:H285,H277,H273)</f>
        <v>5096.45</v>
      </c>
      <c r="I407" s="3">
        <f>SUM(I282:I285,I277,I273)</f>
        <v>5119.5340000000006</v>
      </c>
      <c r="J407" s="3">
        <f>SUM(J282:J285,J277,J273)</f>
        <v>5590.085</v>
      </c>
      <c r="K407" s="3">
        <f>SUM(K282:K285,K277,K273)</f>
        <v>5813.4420000000009</v>
      </c>
      <c r="L407" s="3">
        <f>SUM(L282:L285,L277,L273)</f>
        <v>6158.1080000000002</v>
      </c>
      <c r="M407" s="3">
        <f>SUM(M282:M285,M277,M273)</f>
        <v>6728.9279999999999</v>
      </c>
      <c r="N407" s="3">
        <f>SUM(N282:N285,N277,N273)</f>
        <v>7251.31</v>
      </c>
      <c r="O407" s="3">
        <f>SUM(O282:O285,O277,O273)</f>
        <v>13057.192999999999</v>
      </c>
      <c r="P407" s="3">
        <f>SUM(P282:P285,P277,P273)</f>
        <v>13718.769</v>
      </c>
      <c r="Q407" s="3">
        <f>SUM(Q282:Q285,Q277,Q273)</f>
        <v>14609.054</v>
      </c>
      <c r="R407" s="3">
        <f>SUM(R282:R285,R277,R273)</f>
        <v>15078.583000000002</v>
      </c>
      <c r="S407" s="3">
        <f>SUM(S282:S285,S277,S273)</f>
        <v>14935.366999999998</v>
      </c>
      <c r="T407" s="3">
        <f>SUM(T282:T285,T277,T273)</f>
        <v>15233.656999999999</v>
      </c>
      <c r="U407" s="3">
        <f>SUM(U282:U285,U277,U273)</f>
        <v>15135.254999999999</v>
      </c>
      <c r="V407" s="3">
        <f>SUM(V282:V285,V277,V273)</f>
        <v>11607.852000000001</v>
      </c>
      <c r="W407" s="3">
        <f>SUM(W282:W285,W277,W273)</f>
        <v>10982.583999999999</v>
      </c>
      <c r="X407" s="3">
        <f>SUM(X282:X285,X277,X273)</f>
        <v>11279.160000000002</v>
      </c>
      <c r="Y407" s="3">
        <f>SUM(Y282:Y285,Y277,Y273)</f>
        <v>11148.821</v>
      </c>
      <c r="Z407" s="3">
        <f ca="1">SUM(Z282:Z285,Z277,Z273)</f>
        <v>11009.448452206934</v>
      </c>
      <c r="AA407" s="3">
        <f ca="1">SUM(AA282:AA285,AA277,AA273)</f>
        <v>11077.065917788163</v>
      </c>
      <c r="AB407" s="3">
        <f ca="1">SUM(AB282:AB285,AB277,AB273)</f>
        <v>11205.049836821521</v>
      </c>
      <c r="AC407" s="3">
        <f ca="1">SUM(AC282:AC285,AC277,AC273)</f>
        <v>11361.801998844317</v>
      </c>
      <c r="AD407" s="3">
        <f ca="1">SUM(AD282:AD285,AD277,AD273)</f>
        <v>11480.507281524988</v>
      </c>
      <c r="AE407" s="3">
        <f ca="1">SUM(AE282:AE285,AE277,AE273)</f>
        <v>11533.879861129068</v>
      </c>
      <c r="AF407" s="3">
        <f ca="1">SUM(AF282:AF285,AF277,AF273)</f>
        <v>11529.636473462977</v>
      </c>
      <c r="AG407" s="3">
        <f ca="1">SUM(AG282:AG285,AG277,AG273)</f>
        <v>11472.138861094287</v>
      </c>
      <c r="AH407" s="3">
        <f ca="1">SUM(AH282:AH285,AH277,AH273)</f>
        <v>11341.180041669142</v>
      </c>
      <c r="AI407" s="3">
        <f ca="1">SUM(AI282:AI285,AI277,AI273)</f>
        <v>11385.112537931618</v>
      </c>
      <c r="AJ407" s="3">
        <f ca="1">SUM(AJ282:AJ285,AJ277,AJ273)</f>
        <v>11502.64038274724</v>
      </c>
    </row>
    <row r="408" spans="2:36" hidden="1" outlineLevel="1" x14ac:dyDescent="0.35">
      <c r="B408" t="s">
        <v>62</v>
      </c>
      <c r="C408" s="11"/>
      <c r="D408" s="11">
        <f t="shared" ref="D408" si="891">+D406/AVERAGE(C407:D407)</f>
        <v>0.18941555857838449</v>
      </c>
      <c r="E408" s="11">
        <f t="shared" ref="E408" si="892">+E406/AVERAGE(D407:E407)</f>
        <v>0.19848953702959019</v>
      </c>
      <c r="F408" s="11">
        <f t="shared" ref="F408" si="893">+F406/AVERAGE(E407:F407)</f>
        <v>0.18529859343786773</v>
      </c>
      <c r="G408" s="11">
        <f t="shared" ref="G408" si="894">+G406/AVERAGE(F407:G407)</f>
        <v>0.18137314747696162</v>
      </c>
      <c r="H408" s="11">
        <f t="shared" ref="H408" si="895">+H406/AVERAGE(G407:H407)</f>
        <v>0.1104770203596199</v>
      </c>
      <c r="I408" s="11">
        <f t="shared" ref="I408" si="896">+I406/AVERAGE(H407:I407)</f>
        <v>0.12197012837921437</v>
      </c>
      <c r="J408" s="11">
        <f t="shared" ref="J408" si="897">+J406/AVERAGE(I407:J407)</f>
        <v>0.13738374819869881</v>
      </c>
      <c r="K408" s="11">
        <f t="shared" ref="K408" si="898">+K406/AVERAGE(J407:K407)</f>
        <v>0.12211202025478607</v>
      </c>
      <c r="L408" s="11">
        <f t="shared" ref="L408" si="899">+L406/AVERAGE(K407:L407)</f>
        <v>0.12461233674837432</v>
      </c>
      <c r="M408" s="11">
        <f t="shared" ref="M408" si="900">+M406/AVERAGE(L407:M407)</f>
        <v>0.11319214907136133</v>
      </c>
      <c r="N408" s="11">
        <f t="shared" ref="N408" si="901">+N406/AVERAGE(M407:N407)</f>
        <v>0.13086076360073412</v>
      </c>
      <c r="O408" s="11">
        <f t="shared" ref="O408" si="902">+O406/AVERAGE(N407:O407)</f>
        <v>0.10032907103000156</v>
      </c>
      <c r="P408" s="11">
        <f t="shared" ref="P408" si="903">+P406/AVERAGE(O407:P407)</f>
        <v>9.1750062238660168E-2</v>
      </c>
      <c r="Q408" s="11">
        <f t="shared" ref="Q408" si="904">+Q406/AVERAGE(P407:Q407)</f>
        <v>9.5924246632012627E-2</v>
      </c>
      <c r="R408" s="11">
        <f t="shared" ref="R408:Y408" si="905">+R406/AVERAGE(Q407:R407)</f>
        <v>6.0236427035267236E-2</v>
      </c>
      <c r="S408" s="11">
        <f t="shared" si="905"/>
        <v>0.10021672322370097</v>
      </c>
      <c r="T408" s="11">
        <f t="shared" si="905"/>
        <v>9.5828817001173142E-2</v>
      </c>
      <c r="U408" s="11">
        <f t="shared" si="905"/>
        <v>7.9906849478176917E-2</v>
      </c>
      <c r="V408" s="11">
        <f t="shared" si="905"/>
        <v>9.6873942133948843E-2</v>
      </c>
      <c r="W408" s="11">
        <f t="shared" si="905"/>
        <v>0.11349370680583586</v>
      </c>
      <c r="X408" s="11">
        <f t="shared" si="905"/>
        <v>0.12803037264286216</v>
      </c>
      <c r="Y408" s="11">
        <f t="shared" si="905"/>
        <v>9.3217261063311949E-2</v>
      </c>
      <c r="Z408" s="11">
        <f t="shared" ref="Z408" ca="1" si="906">+Z406/AVERAGE(Y407:Z407)</f>
        <v>9.7757456786013053E-2</v>
      </c>
      <c r="AA408" s="11">
        <f t="shared" ref="AA408" ca="1" si="907">+AA406/AVERAGE(Z407:AA407)</f>
        <v>0.10510965865929113</v>
      </c>
      <c r="AB408" s="11">
        <f t="shared" ref="AB408" ca="1" si="908">+AB406/AVERAGE(AA407:AB407)</f>
        <v>0.11098259673663988</v>
      </c>
      <c r="AC408" s="11">
        <f t="shared" ref="AC408" ca="1" si="909">+AC406/AVERAGE(AB407:AC407)</f>
        <v>0.11608959836207097</v>
      </c>
      <c r="AD408" s="11">
        <f t="shared" ref="AD408" ca="1" si="910">+AD406/AVERAGE(AC407:AD407)</f>
        <v>0.11986152738351188</v>
      </c>
      <c r="AE408" s="11">
        <f t="shared" ref="AE408" ca="1" si="911">+AE406/AVERAGE(AD407:AE407)</f>
        <v>0.12269048743300767</v>
      </c>
      <c r="AF408" s="11">
        <f t="shared" ref="AF408" ca="1" si="912">+AF406/AVERAGE(AE407:AF407)</f>
        <v>0.12489578998961637</v>
      </c>
      <c r="AG408" s="11">
        <f t="shared" ref="AG408" ca="1" si="913">+AG406/AVERAGE(AF407:AG407)</f>
        <v>0.12651409985106146</v>
      </c>
      <c r="AH408" s="11">
        <f t="shared" ref="AH408" ca="1" si="914">+AH406/AVERAGE(AG407:AH407)</f>
        <v>0.12783919840406646</v>
      </c>
      <c r="AI408" s="11">
        <f t="shared" ref="AI408" ca="1" si="915">+AI406/AVERAGE(AH407:AI407)</f>
        <v>0.12770524043301276</v>
      </c>
      <c r="AJ408" s="11">
        <f t="shared" ref="AJ408" ca="1" si="916">+AJ406/AVERAGE(AI407:AJ407)</f>
        <v>0.12707037185568557</v>
      </c>
    </row>
    <row r="409" spans="2:36" hidden="1" outlineLevel="1" x14ac:dyDescent="0.35"/>
    <row r="410" spans="2:36" hidden="1" outlineLevel="1" x14ac:dyDescent="0.35">
      <c r="B410" t="s">
        <v>164</v>
      </c>
      <c r="C410" s="3"/>
      <c r="D410" s="3">
        <f>+D407-D251</f>
        <v>1307.8720000000001</v>
      </c>
      <c r="E410" s="3">
        <f>+E407-E251</f>
        <v>1319.2480000000003</v>
      </c>
      <c r="F410" s="3">
        <f>+F407-F251</f>
        <v>1446.06</v>
      </c>
      <c r="G410" s="3">
        <f>+G407-G251</f>
        <v>1700.18</v>
      </c>
      <c r="H410" s="3">
        <f>+H407-H251</f>
        <v>4664.6390000000001</v>
      </c>
      <c r="I410" s="3">
        <f>+I407-I251</f>
        <v>4809.3320000000003</v>
      </c>
      <c r="J410" s="3">
        <f>+J407-J251</f>
        <v>5143.0389999999998</v>
      </c>
      <c r="K410" s="3">
        <f>+K407-K251</f>
        <v>5402.5610000000006</v>
      </c>
      <c r="L410" s="3">
        <f>+L407-L251</f>
        <v>5618.6490000000003</v>
      </c>
      <c r="M410" s="3">
        <f>+M407-M251</f>
        <v>5868.8109999999997</v>
      </c>
      <c r="N410" s="3">
        <f>+N407-N251</f>
        <v>6857.558</v>
      </c>
      <c r="O410" s="3">
        <f>+O407-O251</f>
        <v>12523.445</v>
      </c>
      <c r="P410" s="3">
        <f>+P407-P251</f>
        <v>12772.52</v>
      </c>
      <c r="Q410" s="3">
        <f>+Q407-Q251</f>
        <v>13643.813</v>
      </c>
      <c r="R410" s="3">
        <f>+R407-R251</f>
        <v>13579.423000000003</v>
      </c>
      <c r="S410" s="3">
        <f>+S407-S251</f>
        <v>14022.179999999998</v>
      </c>
      <c r="T410" s="3">
        <f>+T407-T251</f>
        <v>14725.422999999999</v>
      </c>
      <c r="U410" s="3">
        <f>+U407-U251</f>
        <v>14812.216999999999</v>
      </c>
      <c r="V410" s="3">
        <f>+V407-V251</f>
        <v>10505.480000000001</v>
      </c>
      <c r="W410" s="3">
        <f>+W407-W251</f>
        <v>10657.625999999998</v>
      </c>
      <c r="X410" s="3">
        <f>+X407-X251</f>
        <v>10817.260000000002</v>
      </c>
      <c r="Y410" s="3">
        <f>+Y407-Y251</f>
        <v>10904.735000000001</v>
      </c>
      <c r="Z410" s="3">
        <f ca="1">+Z407-Z251</f>
        <v>10991.111797003998</v>
      </c>
      <c r="AA410" s="3">
        <f ca="1">+AA407-AA251</f>
        <v>11068.035431151793</v>
      </c>
      <c r="AB410" s="3">
        <f ca="1">+AB407-AB251</f>
        <v>11151.803636465775</v>
      </c>
      <c r="AC410" s="3">
        <f ca="1">+AC407-AC251</f>
        <v>11230.380280733305</v>
      </c>
      <c r="AD410" s="3">
        <f ca="1">+AD407-AD251</f>
        <v>11271.58007299609</v>
      </c>
      <c r="AE410" s="3">
        <f ca="1">+AE407-AE251</f>
        <v>11275.703554818041</v>
      </c>
      <c r="AF410" s="3">
        <f ca="1">+AF407-AF251</f>
        <v>11246.574406702704</v>
      </c>
      <c r="AG410" s="3">
        <f ca="1">+AG407-AG251</f>
        <v>11187.127663617171</v>
      </c>
      <c r="AH410" s="3">
        <f ca="1">+AH407-AH251</f>
        <v>11101.929202956921</v>
      </c>
      <c r="AI410" s="3">
        <f ca="1">+AI407-AI251</f>
        <v>11066.093803261734</v>
      </c>
      <c r="AJ410" s="3">
        <f ca="1">+AJ407-AJ251</f>
        <v>11065.212965922559</v>
      </c>
    </row>
    <row r="411" spans="2:36" hidden="1" outlineLevel="1" x14ac:dyDescent="0.35">
      <c r="B411" s="24" t="s">
        <v>167</v>
      </c>
      <c r="C411" s="36"/>
      <c r="D411" s="36">
        <f t="shared" ref="D411" si="917">+D406/AVERAGE(C410:D410)</f>
        <v>0.19473231325389639</v>
      </c>
      <c r="E411" s="36">
        <f t="shared" ref="E411" si="918">+E406/AVERAGE(D410:E410)</f>
        <v>0.20855227777946952</v>
      </c>
      <c r="F411" s="36">
        <f t="shared" ref="F411" si="919">+F406/AVERAGE(E410:F410)</f>
        <v>0.19589475024120281</v>
      </c>
      <c r="G411" s="36">
        <f t="shared" ref="G411" si="920">+G406/AVERAGE(F410:G410)</f>
        <v>0.19945350640764853</v>
      </c>
      <c r="H411" s="36">
        <f t="shared" ref="H411" si="921">+H406/AVERAGE(G410:H410)</f>
        <v>0.12234587032247107</v>
      </c>
      <c r="I411" s="36">
        <f t="shared" ref="I411" si="922">+I406/AVERAGE(H410:I410)</f>
        <v>0.13152297806273627</v>
      </c>
      <c r="J411" s="36">
        <f t="shared" ref="J411" si="923">+J406/AVERAGE(I410:J410)</f>
        <v>0.14783689233450006</v>
      </c>
      <c r="K411" s="36">
        <f t="shared" ref="K411" si="924">+K406/AVERAGE(J410:K410)</f>
        <v>0.13204632453345472</v>
      </c>
      <c r="L411" s="36">
        <f t="shared" ref="L411" si="925">+L406/AVERAGE(K410:L410)</f>
        <v>0.13535744441853487</v>
      </c>
      <c r="M411" s="36">
        <f t="shared" ref="M411" si="926">+M406/AVERAGE(L410:M410)</f>
        <v>0.12698292747047651</v>
      </c>
      <c r="N411" s="36">
        <f t="shared" ref="N411" si="927">+N406/AVERAGE(M410:N410)</f>
        <v>0.14375385626489381</v>
      </c>
      <c r="O411" s="36">
        <f t="shared" ref="O411" si="928">+O406/AVERAGE(N410:O410)</f>
        <v>0.10513043313599404</v>
      </c>
      <c r="P411" s="36">
        <f t="shared" ref="P411" si="929">+P406/AVERAGE(O410:P410)</f>
        <v>9.7118104804461869E-2</v>
      </c>
      <c r="Q411" s="36">
        <f t="shared" ref="Q411" si="930">+Q406/AVERAGE(P410:Q410)</f>
        <v>0.10286534016663101</v>
      </c>
      <c r="R411" s="36">
        <f t="shared" ref="R411:AJ411" si="931">+R406/AVERAGE(Q410:R410)</f>
        <v>6.5689368449805149E-2</v>
      </c>
      <c r="S411" s="36">
        <f t="shared" si="931"/>
        <v>0.10897554464499759</v>
      </c>
      <c r="T411" s="36">
        <f>+T406/AVERAGE(S410:T410)</f>
        <v>0.10056705875616832</v>
      </c>
      <c r="U411" s="36">
        <f t="shared" si="931"/>
        <v>8.2155652245744767E-2</v>
      </c>
      <c r="V411" s="36">
        <f t="shared" si="931"/>
        <v>0.10232803560292242</v>
      </c>
      <c r="W411" s="36">
        <f t="shared" si="931"/>
        <v>0.12114820575013892</v>
      </c>
      <c r="X411" s="36">
        <f t="shared" si="931"/>
        <v>0.13272151386507947</v>
      </c>
      <c r="Y411" s="36">
        <f t="shared" si="931"/>
        <v>9.6246912864126899E-2</v>
      </c>
      <c r="Z411" s="36">
        <f t="shared" ca="1" si="931"/>
        <v>9.8929084063711301E-2</v>
      </c>
      <c r="AA411" s="36">
        <f t="shared" ca="1" si="931"/>
        <v>0.10524006038821826</v>
      </c>
      <c r="AB411" s="36">
        <f t="shared" ca="1" si="931"/>
        <v>0.11129365337469684</v>
      </c>
      <c r="AC411" s="36">
        <f t="shared" ca="1" si="931"/>
        <v>0.11704741483630217</v>
      </c>
      <c r="AD411" s="36">
        <f t="shared" ca="1" si="931"/>
        <v>0.12167446908055107</v>
      </c>
      <c r="AE411" s="36">
        <f t="shared" ca="1" si="931"/>
        <v>0.12523221968170681</v>
      </c>
      <c r="AF411" s="36">
        <f t="shared" ca="1" si="931"/>
        <v>0.12789719128183583</v>
      </c>
      <c r="AG411" s="36">
        <f t="shared" ca="1" si="931"/>
        <v>0.12971772970444762</v>
      </c>
      <c r="AH411" s="36">
        <f t="shared" ca="1" si="931"/>
        <v>0.13084611066874094</v>
      </c>
      <c r="AI411" s="36">
        <f t="shared" ca="1" si="931"/>
        <v>0.13092131207256302</v>
      </c>
      <c r="AJ411" s="36">
        <f t="shared" ca="1" si="931"/>
        <v>0.13141362617689253</v>
      </c>
    </row>
    <row r="412" spans="2:36" hidden="1" outlineLevel="1" x14ac:dyDescent="0.35"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</row>
    <row r="413" spans="2:36" hidden="1" outlineLevel="1" x14ac:dyDescent="0.35">
      <c r="B413" t="s">
        <v>262</v>
      </c>
      <c r="C413" s="3"/>
      <c r="D413" s="3">
        <f>+D406+D211</f>
        <v>247.55093999999997</v>
      </c>
      <c r="E413" s="3">
        <f>+E406+E211</f>
        <v>266.43993</v>
      </c>
      <c r="F413" s="3">
        <f>+F406+F211</f>
        <v>264.19466</v>
      </c>
      <c r="G413" s="3">
        <f>+G406+G211</f>
        <v>301.51530000000002</v>
      </c>
      <c r="H413" s="3">
        <f>+H406+H211</f>
        <v>367.26566000000003</v>
      </c>
      <c r="I413" s="3">
        <f>+I406+I211</f>
        <v>587.13943999999992</v>
      </c>
      <c r="J413" s="3">
        <f>+J406+J211</f>
        <v>688.79880000000026</v>
      </c>
      <c r="K413" s="3">
        <f>+K406+K211</f>
        <v>649.09386000000006</v>
      </c>
      <c r="L413" s="3">
        <f>+L406+L211</f>
        <v>688.82641000000035</v>
      </c>
      <c r="M413" s="3">
        <f>+M406+M211</f>
        <v>650.81964999999991</v>
      </c>
      <c r="N413" s="3">
        <f>+N406+N211</f>
        <v>819.33831000000009</v>
      </c>
      <c r="O413" s="3">
        <f>+O406+O211</f>
        <v>913.54661999999996</v>
      </c>
      <c r="P413" s="3">
        <f>+P406+P211</f>
        <v>1104.5930899999998</v>
      </c>
      <c r="Q413" s="3">
        <f>+Q406+Q211</f>
        <v>1218.4465399999999</v>
      </c>
      <c r="R413" s="3">
        <f>+R406+R211</f>
        <v>736.46059000000002</v>
      </c>
      <c r="S413" s="3">
        <f>+S406+S211</f>
        <v>1350.7418599999999</v>
      </c>
      <c r="T413" s="3">
        <f>+T406+T211</f>
        <v>1278.5939400000002</v>
      </c>
      <c r="U413" s="3">
        <f>+U406+U211</f>
        <v>1039.6960400000003</v>
      </c>
      <c r="V413" s="3">
        <f>+V406+V211</f>
        <v>1085.042100000001</v>
      </c>
      <c r="W413" s="3">
        <f>+W406+W211</f>
        <v>1060.9011599999997</v>
      </c>
      <c r="X413" s="3">
        <f>+X406+X211</f>
        <v>1191.7776900000003</v>
      </c>
      <c r="Y413" s="3">
        <f>+Y406+Y211</f>
        <v>824.0944800000002</v>
      </c>
    </row>
    <row r="414" spans="2:36" hidden="1" outlineLevel="1" x14ac:dyDescent="0.35">
      <c r="B414" t="s">
        <v>264</v>
      </c>
      <c r="C414" s="3"/>
      <c r="D414" s="3">
        <f>+D407-D282</f>
        <v>1323.8610000000001</v>
      </c>
      <c r="E414" s="3">
        <f>+E407-E282</f>
        <v>1389.4940000000001</v>
      </c>
      <c r="F414" s="3">
        <f>+F407-F282</f>
        <v>1474.4299999999998</v>
      </c>
      <c r="G414" s="3">
        <f>+G407-G282</f>
        <v>1898.9660000000001</v>
      </c>
      <c r="H414" s="3">
        <f>+H407-H282</f>
        <v>5007.8109999999997</v>
      </c>
      <c r="I414" s="3">
        <f>+I407-I282</f>
        <v>4997.1750000000002</v>
      </c>
      <c r="J414" s="3">
        <f>+J407-J282</f>
        <v>5439.5680000000002</v>
      </c>
      <c r="K414" s="3">
        <f>+K407-K282</f>
        <v>5462.8930000000009</v>
      </c>
      <c r="L414" s="3">
        <f>+L407-L282</f>
        <v>5767.29</v>
      </c>
      <c r="M414" s="3">
        <f>+M407-M282</f>
        <v>6287.1639999999998</v>
      </c>
      <c r="N414" s="3">
        <f>+N407-N282</f>
        <v>6646.0440000000008</v>
      </c>
      <c r="O414" s="3">
        <f>+O407-O282</f>
        <v>12322.713</v>
      </c>
      <c r="P414" s="3">
        <f>+P407-P282</f>
        <v>12848.407000000001</v>
      </c>
      <c r="Q414" s="3">
        <f>+Q407-Q282</f>
        <v>13589.290999999999</v>
      </c>
      <c r="R414" s="3">
        <f>+R407-R282</f>
        <v>14001.125000000002</v>
      </c>
      <c r="S414" s="3">
        <f>+S407-S282</f>
        <v>13760.414999999999</v>
      </c>
      <c r="T414" s="3">
        <f>+T407-T282</f>
        <v>14026.259999999998</v>
      </c>
      <c r="U414" s="3">
        <f>+U407-U282</f>
        <v>13805.657999999999</v>
      </c>
      <c r="V414" s="3">
        <f>+V407-V282</f>
        <v>10241.643</v>
      </c>
      <c r="W414" s="3">
        <f>+W407-W282</f>
        <v>9469.369999999999</v>
      </c>
      <c r="X414" s="3">
        <f>+X407-X282</f>
        <v>9663.6880000000019</v>
      </c>
      <c r="Y414" s="3">
        <f>+Y407-Y282</f>
        <v>9636.3469999999998</v>
      </c>
    </row>
    <row r="415" spans="2:36" hidden="1" outlineLevel="1" x14ac:dyDescent="0.35">
      <c r="B415" s="24" t="s">
        <v>263</v>
      </c>
      <c r="C415" s="36"/>
      <c r="D415" s="36">
        <f t="shared" ref="D415" si="932">+D413/AVERAGE(C414:D414)</f>
        <v>0.18699164036103486</v>
      </c>
      <c r="E415" s="36">
        <f t="shared" ref="E415" si="933">+E413/AVERAGE(D414:E414)</f>
        <v>0.19639150055927068</v>
      </c>
      <c r="F415" s="36">
        <f t="shared" ref="F415" si="934">+F413/AVERAGE(E414:F414)</f>
        <v>0.18449837356019225</v>
      </c>
      <c r="G415" s="36">
        <f t="shared" ref="G415" si="935">+G413/AVERAGE(F414:G414)</f>
        <v>0.17876069100692599</v>
      </c>
      <c r="H415" s="36">
        <f t="shared" ref="H415" si="936">+H413/AVERAGE(G414:H414)</f>
        <v>0.10634936092478446</v>
      </c>
      <c r="I415" s="36">
        <f t="shared" ref="I415" si="937">+I413/AVERAGE(H414:I414)</f>
        <v>0.11736936763329801</v>
      </c>
      <c r="J415" s="36">
        <f t="shared" ref="J415" si="938">+J413/AVERAGE(I414:J414)</f>
        <v>0.1319949719946156</v>
      </c>
      <c r="K415" s="36">
        <f t="shared" ref="K415" si="939">+K413/AVERAGE(J414:K414)</f>
        <v>0.11907290656669169</v>
      </c>
      <c r="L415" s="36">
        <f t="shared" ref="L415" si="940">+L413/AVERAGE(K414:L414)</f>
        <v>0.12267412027034649</v>
      </c>
      <c r="M415" s="36">
        <f t="shared" ref="M415" si="941">+M413/AVERAGE(L414:M414)</f>
        <v>0.10797994666535704</v>
      </c>
      <c r="N415" s="36">
        <f t="shared" ref="N415" si="942">+N413/AVERAGE(M414:N414)</f>
        <v>0.12670302835924391</v>
      </c>
      <c r="O415" s="36">
        <f t="shared" ref="O415" si="943">+O413/AVERAGE(N414:O414)</f>
        <v>9.6321189627765272E-2</v>
      </c>
      <c r="P415" s="36">
        <f t="shared" ref="P415" si="944">+P413/AVERAGE(O414:P414)</f>
        <v>8.7766701680338399E-2</v>
      </c>
      <c r="Q415" s="36">
        <f t="shared" ref="Q415" si="945">+Q413/AVERAGE(P414:Q414)</f>
        <v>9.2174934443989789E-2</v>
      </c>
      <c r="R415" s="36">
        <f t="shared" ref="R415:X415" si="946">+R413/AVERAGE(Q414:R414)</f>
        <v>5.3385247253973991E-2</v>
      </c>
      <c r="S415" s="36">
        <f t="shared" si="946"/>
        <v>9.7310297627581172E-2</v>
      </c>
      <c r="T415" s="36">
        <f>+T413/AVERAGE(S414:T414)</f>
        <v>9.2029286699470192E-2</v>
      </c>
      <c r="U415" s="36">
        <f>+U413/AVERAGE(T414:U414)</f>
        <v>7.471249663785301E-2</v>
      </c>
      <c r="V415" s="36">
        <f>+V413/AVERAGE(U414:V414)</f>
        <v>9.0242318670190974E-2</v>
      </c>
      <c r="W415" s="36">
        <f t="shared" si="946"/>
        <v>0.10764552385004258</v>
      </c>
      <c r="X415" s="36">
        <f t="shared" si="946"/>
        <v>0.12457785786255395</v>
      </c>
      <c r="Y415" s="36">
        <f>+Y413/AVERAGE(X414:Y414)</f>
        <v>8.5398236842575678E-2</v>
      </c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</row>
    <row r="416" spans="2:36" hidden="1" outlineLevel="1" x14ac:dyDescent="0.35"/>
    <row r="417" spans="2:36" hidden="1" outlineLevel="1" x14ac:dyDescent="0.35">
      <c r="B417" t="s">
        <v>329</v>
      </c>
      <c r="D417" s="3">
        <f>+D410-D262</f>
        <v>452.11200000000008</v>
      </c>
      <c r="E417" s="3">
        <f>+E410-E262</f>
        <v>454.46200000000033</v>
      </c>
      <c r="F417" s="3">
        <f>+F410-F262</f>
        <v>511.87199999999996</v>
      </c>
      <c r="G417" s="3">
        <f>+G410-G262</f>
        <v>543.95399999999995</v>
      </c>
      <c r="H417" s="3">
        <f>+H410-H262</f>
        <v>1070.2560000000003</v>
      </c>
      <c r="I417" s="3">
        <f>+I410-I262</f>
        <v>1141.4790000000003</v>
      </c>
      <c r="J417" s="3">
        <f>+J410-J262</f>
        <v>1375.1059999999998</v>
      </c>
      <c r="K417" s="3">
        <f>+K410-K262</f>
        <v>1525.6300000000006</v>
      </c>
      <c r="L417" s="3">
        <f>+L410-L262</f>
        <v>1667.4530000000004</v>
      </c>
      <c r="M417" s="3">
        <f>+M410-M262</f>
        <v>1777.5039999999999</v>
      </c>
      <c r="N417" s="3">
        <f>+N410-N262</f>
        <v>1910.5820000000003</v>
      </c>
      <c r="O417" s="3">
        <f>+O410-O262</f>
        <v>3570.6949999999997</v>
      </c>
      <c r="P417" s="3">
        <f>+P410-P262</f>
        <v>3559.5460000000003</v>
      </c>
      <c r="Q417" s="3">
        <f>+Q410-Q262</f>
        <v>4228.518</v>
      </c>
      <c r="R417" s="3">
        <f>+R410-R262</f>
        <v>4284.9440000000031</v>
      </c>
      <c r="S417" s="3">
        <f>+S410-S262</f>
        <v>4614.8629999999994</v>
      </c>
      <c r="T417" s="3">
        <f>+T410-T262</f>
        <v>8115.1439999999984</v>
      </c>
      <c r="U417" s="3">
        <f>+U410-U262</f>
        <v>7970.2569999999987</v>
      </c>
      <c r="V417" s="3">
        <f>+V410-V262</f>
        <v>3717.8450000000012</v>
      </c>
      <c r="W417" s="3">
        <f>+W410-W262</f>
        <v>3738.516999999998</v>
      </c>
      <c r="X417" s="3">
        <f>+X410-X262</f>
        <v>3771.0190000000021</v>
      </c>
      <c r="Y417" s="3">
        <f>+Y410-Y262</f>
        <v>3828.1250000000009</v>
      </c>
      <c r="Z417" s="3">
        <f ca="1">+Z410-Z262</f>
        <v>3914.501797003998</v>
      </c>
      <c r="AA417" s="3">
        <f ca="1">+AA410-AA262</f>
        <v>3991.4254311517934</v>
      </c>
      <c r="AB417" s="3">
        <f ca="1">+AB410-AB262</f>
        <v>4075.1936364657749</v>
      </c>
      <c r="AC417" s="3">
        <f ca="1">+AC410-AC262</f>
        <v>4153.7702807333053</v>
      </c>
      <c r="AD417" s="3">
        <f ca="1">+AD410-AD262</f>
        <v>4194.9700729960905</v>
      </c>
      <c r="AE417" s="3">
        <f ca="1">+AE410-AE262</f>
        <v>4199.0935548180414</v>
      </c>
      <c r="AF417" s="3">
        <f ca="1">+AF410-AF262</f>
        <v>4169.9644067027048</v>
      </c>
      <c r="AG417" s="3">
        <f ca="1">+AG410-AG262</f>
        <v>4110.5176636171718</v>
      </c>
      <c r="AH417" s="3">
        <f ca="1">+AH410-AH262</f>
        <v>4025.3192029569209</v>
      </c>
      <c r="AI417" s="3">
        <f ca="1">+AI410-AI262</f>
        <v>3989.4838032617345</v>
      </c>
      <c r="AJ417" s="3">
        <f ca="1">+AJ410-AJ262</f>
        <v>3988.6029659225596</v>
      </c>
    </row>
    <row r="418" spans="2:36" hidden="1" outlineLevel="1" x14ac:dyDescent="0.35">
      <c r="B418" t="s">
        <v>330</v>
      </c>
      <c r="D418" s="3">
        <f>+D406-D382*0.79</f>
        <v>262.71292</v>
      </c>
      <c r="E418" s="3">
        <f>+E406-E382*0.79</f>
        <v>281.81749000000002</v>
      </c>
      <c r="F418" s="3">
        <f>+F406-F382*0.79</f>
        <v>278.98297000000002</v>
      </c>
      <c r="G418" s="3">
        <f>+G406-G382*0.79</f>
        <v>322.78373000000005</v>
      </c>
      <c r="H418" s="3">
        <f>+H406-H382*0.79</f>
        <v>398.50444000000005</v>
      </c>
      <c r="I418" s="3">
        <f>+I406-I382*0.79</f>
        <v>632.95905999999991</v>
      </c>
      <c r="J418" s="3">
        <f>+J406-J382*0.79</f>
        <v>747.10300000000029</v>
      </c>
      <c r="K418" s="3">
        <f>+K406-K382*0.79</f>
        <v>708.82355000000007</v>
      </c>
      <c r="L418" s="3">
        <f>+L406-L382*0.79</f>
        <v>757.33350000000041</v>
      </c>
      <c r="M418" s="3">
        <f>+M406-M382*0.79</f>
        <v>744.43279999999993</v>
      </c>
      <c r="N418" s="3">
        <f>+N406-N382*0.79</f>
        <v>931.78762000000006</v>
      </c>
      <c r="O418" s="3">
        <f>+O406-O382*0.79</f>
        <v>1056.2829300000001</v>
      </c>
      <c r="P418" s="3">
        <f>+P406-P382*0.79</f>
        <v>1355.5064899999998</v>
      </c>
      <c r="Q418" s="3">
        <f>+Q406-Q382*0.79</f>
        <v>1491.3477800000001</v>
      </c>
      <c r="R418" s="3">
        <f>+R406-R382*0.79</f>
        <v>1025.70282</v>
      </c>
      <c r="S418" s="3">
        <f>+S406-S382*0.79</f>
        <v>1641.81908</v>
      </c>
      <c r="T418" s="3">
        <f>+T406-T382*0.79</f>
        <v>1457.99872</v>
      </c>
      <c r="U418" s="3">
        <f>+U406-U382*0.79</f>
        <v>1226.1684800000003</v>
      </c>
      <c r="V418" s="3">
        <f>+V406-V382*0.79</f>
        <v>1306.6102300000011</v>
      </c>
      <c r="W418" s="3">
        <f>+W406-W382*0.79</f>
        <v>1292.8452699999998</v>
      </c>
      <c r="X418" s="3">
        <f>+X406-X382*0.79</f>
        <v>1435.2490900000003</v>
      </c>
      <c r="Y418" s="3">
        <f>+Y406-Y382*0.79</f>
        <v>1054.3979900000002</v>
      </c>
      <c r="Z418" s="3">
        <f ca="1">+Z406-Z382*0.79</f>
        <v>1093.0259066649273</v>
      </c>
      <c r="AA418" s="3">
        <f ca="1">+AA406-AA382*0.79</f>
        <v>1170.7108656533076</v>
      </c>
      <c r="AB418" s="3">
        <f ca="1">+AB406-AB382*0.79</f>
        <v>1246.4214060679394</v>
      </c>
      <c r="AC418" s="3">
        <f ca="1">+AC406-AC382*0.79</f>
        <v>1319.8462554008568</v>
      </c>
      <c r="AD418" s="3">
        <f ca="1">+AD406-AD382*0.79</f>
        <v>1378.9149121072678</v>
      </c>
      <c r="AE418" s="3">
        <f ca="1">+AE406-AE382*0.79</f>
        <v>1421.7810607035365</v>
      </c>
      <c r="AF418" s="3">
        <f ca="1">+AF406-AF382*0.79</f>
        <v>1450.2259187250984</v>
      </c>
      <c r="AG418" s="3">
        <f ca="1">+AG406-AG382*0.79</f>
        <v>1464.9823231653813</v>
      </c>
      <c r="AH418" s="3">
        <f ca="1">+AH406-AH382*0.79</f>
        <v>1468.176073184258</v>
      </c>
      <c r="AI418" s="3">
        <f ca="1">+AI406-AI382*0.79</f>
        <v>1461.0912014659057</v>
      </c>
      <c r="AJ418" s="3">
        <f ca="1">+AJ406-AJ382*0.79</f>
        <v>1464.1355097373091</v>
      </c>
    </row>
    <row r="419" spans="2:36" hidden="1" outlineLevel="1" x14ac:dyDescent="0.35">
      <c r="B419" s="24" t="s">
        <v>347</v>
      </c>
      <c r="C419" s="36"/>
      <c r="D419" s="36">
        <f t="shared" ref="D419:X419" si="947">D418/AVERAGE(C417:D417)</f>
        <v>0.58107929008741188</v>
      </c>
      <c r="E419" s="36">
        <f t="shared" si="947"/>
        <v>0.62171977135898426</v>
      </c>
      <c r="F419" s="36">
        <f t="shared" si="947"/>
        <v>0.57740485173863265</v>
      </c>
      <c r="G419" s="36">
        <f t="shared" si="947"/>
        <v>0.6114335695464973</v>
      </c>
      <c r="H419" s="36">
        <f t="shared" si="947"/>
        <v>0.49374547301776101</v>
      </c>
      <c r="I419" s="36">
        <f t="shared" si="947"/>
        <v>0.57236428414796503</v>
      </c>
      <c r="J419" s="36">
        <f t="shared" si="947"/>
        <v>0.59374350558395628</v>
      </c>
      <c r="K419" s="36">
        <f t="shared" si="947"/>
        <v>0.48871979387300324</v>
      </c>
      <c r="L419" s="36">
        <f t="shared" si="947"/>
        <v>0.47435879367996397</v>
      </c>
      <c r="M419" s="36">
        <f t="shared" si="947"/>
        <v>0.43218699101324043</v>
      </c>
      <c r="N419" s="36">
        <f t="shared" si="947"/>
        <v>0.50529603702299786</v>
      </c>
      <c r="O419" s="36">
        <f t="shared" si="947"/>
        <v>0.38541490605200213</v>
      </c>
      <c r="P419" s="36">
        <f t="shared" si="947"/>
        <v>0.38021337287196877</v>
      </c>
      <c r="Q419" s="36">
        <f t="shared" si="947"/>
        <v>0.38298292874840267</v>
      </c>
      <c r="R419" s="36">
        <f t="shared" si="947"/>
        <v>0.24096021571482895</v>
      </c>
      <c r="S419" s="36">
        <f t="shared" si="947"/>
        <v>0.36895610882348334</v>
      </c>
      <c r="T419" s="36">
        <f>T418/AVERAGE(S417:T417)</f>
        <v>0.22906487325576494</v>
      </c>
      <c r="U419" s="36">
        <f t="shared" si="947"/>
        <v>0.15245730958152681</v>
      </c>
      <c r="V419" s="36">
        <f t="shared" si="947"/>
        <v>0.223579539261379</v>
      </c>
      <c r="W419" s="36">
        <f t="shared" si="947"/>
        <v>0.34677642260394542</v>
      </c>
      <c r="X419" s="36">
        <f t="shared" si="947"/>
        <v>0.38224707625078308</v>
      </c>
      <c r="Y419" s="36">
        <f>Y418/AVERAGE(X417:Y417)</f>
        <v>0.27750441102313622</v>
      </c>
      <c r="Z419" s="36">
        <f t="shared" ref="Z419:AJ419" ca="1" si="948">Z418/AVERAGE(Y417:Z417)</f>
        <v>0.28233981446396783</v>
      </c>
      <c r="AA419" s="36">
        <f t="shared" ca="1" si="948"/>
        <v>0.29616029388279563</v>
      </c>
      <c r="AB419" s="36">
        <f t="shared" ca="1" si="948"/>
        <v>0.30903192418532371</v>
      </c>
      <c r="AC419" s="36">
        <f t="shared" ca="1" si="948"/>
        <v>0.32078066417141304</v>
      </c>
      <c r="AD419" s="36">
        <f t="shared" ca="1" si="948"/>
        <v>0.33032885290085812</v>
      </c>
      <c r="AE419" s="36">
        <f t="shared" ca="1" si="948"/>
        <v>0.33875870466180336</v>
      </c>
      <c r="AF419" s="36">
        <f t="shared" ca="1" si="948"/>
        <v>0.34656849681121743</v>
      </c>
      <c r="AG419" s="36">
        <f t="shared" ca="1" si="948"/>
        <v>0.35383986360320413</v>
      </c>
      <c r="AH419" s="36">
        <f t="shared" ca="1" si="948"/>
        <v>0.36091580921840438</v>
      </c>
      <c r="AI419" s="36">
        <f t="shared" ca="1" si="948"/>
        <v>0.3645981567687317</v>
      </c>
      <c r="AJ419" s="36">
        <f t="shared" ca="1" si="948"/>
        <v>0.36703925442189872</v>
      </c>
    </row>
    <row r="420" spans="2:36" collapsed="1" x14ac:dyDescent="0.35"/>
  </sheetData>
  <conditionalFormatting sqref="C287:AJ287">
    <cfRule type="cellIs" dxfId="4" priority="10" operator="equal">
      <formula>FALSE</formula>
    </cfRule>
  </conditionalFormatting>
  <conditionalFormatting sqref="C314:AJ314">
    <cfRule type="cellIs" dxfId="3" priority="5" operator="equal">
      <formula>FALSE</formula>
    </cfRule>
  </conditionalFormatting>
  <conditionalFormatting sqref="M115:Y115">
    <cfRule type="cellIs" dxfId="2" priority="3" operator="equal">
      <formula>FALSE</formula>
    </cfRule>
  </conditionalFormatting>
  <conditionalFormatting sqref="T161:Y161">
    <cfRule type="cellIs" dxfId="1" priority="2" operator="equal">
      <formula>FALSE</formula>
    </cfRule>
  </conditionalFormatting>
  <conditionalFormatting sqref="C69:AJ69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C6F17-ED41-44F7-AB22-D8F31034B05C}">
  <sheetPr>
    <tabColor theme="9" tint="-0.499984740745262"/>
  </sheetPr>
  <dimension ref="C2:T117"/>
  <sheetViews>
    <sheetView showGridLines="0" zoomScale="85" zoomScaleNormal="85" workbookViewId="0">
      <selection activeCell="L15" sqref="L15"/>
    </sheetView>
  </sheetViews>
  <sheetFormatPr defaultRowHeight="14.5" x14ac:dyDescent="0.35"/>
  <cols>
    <col min="3" max="3" width="8.7265625" style="139"/>
    <col min="4" max="4" width="18.81640625" style="139" bestFit="1" customWidth="1"/>
    <col min="5" max="5" width="13.90625" bestFit="1" customWidth="1"/>
  </cols>
  <sheetData>
    <row r="2" spans="3:20" x14ac:dyDescent="0.35">
      <c r="C2" s="2" t="s">
        <v>10</v>
      </c>
      <c r="D2" s="2" t="s">
        <v>338</v>
      </c>
      <c r="E2" s="20" t="s">
        <v>287</v>
      </c>
    </row>
    <row r="3" spans="3:20" x14ac:dyDescent="0.35">
      <c r="C3" s="145">
        <v>1</v>
      </c>
      <c r="D3" s="58">
        <v>0</v>
      </c>
      <c r="E3" s="42"/>
      <c r="F3" s="144" t="s">
        <v>10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3:20" x14ac:dyDescent="0.35">
      <c r="C4" s="145">
        <v>2</v>
      </c>
      <c r="D4" s="58">
        <v>0.05</v>
      </c>
      <c r="E4" s="144" t="s">
        <v>336</v>
      </c>
      <c r="F4" s="156">
        <v>1</v>
      </c>
      <c r="G4" s="156">
        <f>+F4+1</f>
        <v>2</v>
      </c>
      <c r="H4" s="156">
        <f t="shared" ref="H4:O4" si="0">+G4+1</f>
        <v>3</v>
      </c>
      <c r="I4" s="156">
        <f t="shared" si="0"/>
        <v>4</v>
      </c>
      <c r="J4" s="156">
        <f t="shared" si="0"/>
        <v>5</v>
      </c>
      <c r="K4" s="156">
        <f t="shared" si="0"/>
        <v>6</v>
      </c>
      <c r="L4" s="156">
        <f t="shared" si="0"/>
        <v>7</v>
      </c>
      <c r="M4" s="156">
        <f t="shared" si="0"/>
        <v>8</v>
      </c>
      <c r="N4" s="156">
        <f t="shared" si="0"/>
        <v>9</v>
      </c>
      <c r="O4" s="156">
        <f t="shared" si="0"/>
        <v>10</v>
      </c>
      <c r="P4" s="156">
        <f t="shared" ref="P4:T4" si="1">+O4+1</f>
        <v>11</v>
      </c>
      <c r="Q4" s="156">
        <f t="shared" si="1"/>
        <v>12</v>
      </c>
      <c r="R4" s="156">
        <f t="shared" si="1"/>
        <v>13</v>
      </c>
      <c r="S4" s="156">
        <f t="shared" si="1"/>
        <v>14</v>
      </c>
      <c r="T4" s="156">
        <f t="shared" si="1"/>
        <v>15</v>
      </c>
    </row>
    <row r="5" spans="3:20" x14ac:dyDescent="0.35">
      <c r="C5" s="145">
        <v>3</v>
      </c>
      <c r="D5" s="58">
        <v>0.1</v>
      </c>
      <c r="E5" s="144">
        <v>1</v>
      </c>
      <c r="F5" s="3">
        <f>IFERROR(INDEX($D$15:$D$29,MATCH($E5,$C$15:$C$29,0))*(1-INDEX($D$3:$D$12,MATCH(F$4-$E5+1,$C$3:$C$12,0))),0)</f>
        <v>15000</v>
      </c>
      <c r="G5" s="3">
        <f>IFERROR(INDEX($D$15:$D$29,MATCH($E5,$C$15:$C$29,0))*(1-INDEX($D$3:$D$12,MATCH(G$4-$E5+1,$C$3:$C$12,0))),0)</f>
        <v>14250</v>
      </c>
      <c r="H5" s="3">
        <f>IFERROR(INDEX($D$15:$D$29,MATCH($E5,$C$15:$C$29,0))*(1-INDEX($D$3:$D$12,MATCH(H$4-$E5+1,$C$3:$C$12,0))),0)</f>
        <v>13500</v>
      </c>
      <c r="I5" s="3">
        <f>IFERROR(INDEX($D$15:$D$29,MATCH($E5,$C$15:$C$29,0))*(1-INDEX($D$3:$D$12,MATCH(I$4-$E5+1,$C$3:$C$12,0))),0)</f>
        <v>12000</v>
      </c>
      <c r="J5" s="3">
        <f>IFERROR(INDEX($D$15:$D$29,MATCH($E5,$C$15:$C$29,0))*(1-INDEX($D$3:$D$12,MATCH(J$4-$E5+1,$C$3:$C$12,0))),0)</f>
        <v>9750</v>
      </c>
      <c r="K5" s="3">
        <f>IFERROR(INDEX($D$15:$D$29,MATCH($E5,$C$15:$C$29,0))*(1-INDEX($D$3:$D$12,MATCH(K$4-$E5+1,$C$3:$C$12,0))),0)</f>
        <v>6749.9999999999991</v>
      </c>
      <c r="L5" s="3">
        <f>IFERROR(INDEX($D$15:$D$29,MATCH($E5,$C$15:$C$29,0))*(1-INDEX($D$3:$D$12,MATCH(L$4-$E5+1,$C$3:$C$12,0))),0)</f>
        <v>4500.0000000000009</v>
      </c>
      <c r="M5" s="3">
        <f>IFERROR(INDEX($D$15:$D$29,MATCH($E5,$C$15:$C$29,0))*(1-INDEX($D$3:$D$12,MATCH(M$4-$E5+1,$C$3:$C$12,0))),0)</f>
        <v>2999.9999999999995</v>
      </c>
      <c r="N5" s="3">
        <f>IFERROR(INDEX($D$15:$D$29,MATCH($E5,$C$15:$C$29,0))*(1-INDEX($D$3:$D$12,MATCH(N$4-$E5+1,$C$3:$C$12,0))),0)</f>
        <v>1499.9999999999998</v>
      </c>
      <c r="O5" s="3">
        <f>IFERROR(INDEX($D$15:$D$29,MATCH($E5,$C$15:$C$29,0))*(1-INDEX($D$3:$D$12,MATCH(O$4-$E5+1,$C$3:$C$12,0))),0)</f>
        <v>0</v>
      </c>
      <c r="P5" s="3">
        <f>IFERROR(INDEX($D$15:$D$29,MATCH($E5,$C$15:$C$29,0))*(1-INDEX($D$3:$D$12,MATCH(P$4-$E5+1,$C$3:$C$12,0))),0)</f>
        <v>0</v>
      </c>
      <c r="Q5" s="3">
        <f>IFERROR(INDEX($D$15:$D$29,MATCH($E5,$C$15:$C$29,0))*(1-INDEX($D$3:$D$12,MATCH(Q$4-$E5+1,$C$3:$C$12,0))),0)</f>
        <v>0</v>
      </c>
      <c r="R5" s="3">
        <f>IFERROR(INDEX($D$15:$D$29,MATCH($E5,$C$15:$C$29,0))*(1-INDEX($D$3:$D$12,MATCH(R$4-$E5+1,$C$3:$C$12,0))),0)</f>
        <v>0</v>
      </c>
      <c r="S5" s="3">
        <f>IFERROR(INDEX($D$15:$D$29,MATCH($E5,$C$15:$C$29,0))*(1-INDEX($D$3:$D$12,MATCH(S$4-$E5+1,$C$3:$C$12,0))),0)</f>
        <v>0</v>
      </c>
      <c r="T5" s="3">
        <f>IFERROR(INDEX($D$15:$D$29,MATCH($E5,$C$15:$C$29,0))*(1-INDEX($D$3:$D$12,MATCH(T$4-$E5+1,$C$3:$C$12,0))),0)</f>
        <v>0</v>
      </c>
    </row>
    <row r="6" spans="3:20" x14ac:dyDescent="0.35">
      <c r="C6" s="145">
        <v>4</v>
      </c>
      <c r="D6" s="58">
        <v>0.2</v>
      </c>
      <c r="E6" s="144">
        <f>+E5+1</f>
        <v>2</v>
      </c>
      <c r="F6" s="3">
        <f>IFERROR(INDEX($D$15:$D$29,MATCH($E6,$C$15:$C$29,0))*(1-INDEX($D$3:$D$12,MATCH(F$4-$E6+1,$C$3:$C$12,0))),0)</f>
        <v>0</v>
      </c>
      <c r="G6" s="3">
        <f>IFERROR(INDEX($D$15:$D$29,MATCH($E6,$C$15:$C$29,0))*(1-INDEX($D$3:$D$12,MATCH(G$4-$E6+1,$C$3:$C$12,0))),0)</f>
        <v>25000</v>
      </c>
      <c r="H6" s="3">
        <f>IFERROR(INDEX($D$15:$D$29,MATCH($E6,$C$15:$C$29,0))*(1-INDEX($D$3:$D$12,MATCH(H$4-$E6+1,$C$3:$C$12,0))),0)</f>
        <v>23750</v>
      </c>
      <c r="I6" s="3">
        <f>IFERROR(INDEX($D$15:$D$29,MATCH($E6,$C$15:$C$29,0))*(1-INDEX($D$3:$D$12,MATCH(I$4-$E6+1,$C$3:$C$12,0))),0)</f>
        <v>22500</v>
      </c>
      <c r="J6" s="3">
        <f>IFERROR(INDEX($D$15:$D$29,MATCH($E6,$C$15:$C$29,0))*(1-INDEX($D$3:$D$12,MATCH(J$4-$E6+1,$C$3:$C$12,0))),0)</f>
        <v>20000</v>
      </c>
      <c r="K6" s="3">
        <f>IFERROR(INDEX($D$15:$D$29,MATCH($E6,$C$15:$C$29,0))*(1-INDEX($D$3:$D$12,MATCH(K$4-$E6+1,$C$3:$C$12,0))),0)</f>
        <v>16250</v>
      </c>
      <c r="L6" s="3">
        <f>IFERROR(INDEX($D$15:$D$29,MATCH($E6,$C$15:$C$29,0))*(1-INDEX($D$3:$D$12,MATCH(L$4-$E6+1,$C$3:$C$12,0))),0)</f>
        <v>11249.999999999998</v>
      </c>
      <c r="M6" s="3">
        <f>IFERROR(INDEX($D$15:$D$29,MATCH($E6,$C$15:$C$29,0))*(1-INDEX($D$3:$D$12,MATCH(M$4-$E6+1,$C$3:$C$12,0))),0)</f>
        <v>7500.0000000000009</v>
      </c>
      <c r="N6" s="3">
        <f>IFERROR(INDEX($D$15:$D$29,MATCH($E6,$C$15:$C$29,0))*(1-INDEX($D$3:$D$12,MATCH(N$4-$E6+1,$C$3:$C$12,0))),0)</f>
        <v>4999.9999999999991</v>
      </c>
      <c r="O6" s="3">
        <f>IFERROR(INDEX($D$15:$D$29,MATCH($E6,$C$15:$C$29,0))*(1-INDEX($D$3:$D$12,MATCH(O$4-$E6+1,$C$3:$C$12,0))),0)</f>
        <v>2499.9999999999995</v>
      </c>
      <c r="P6" s="3">
        <f>IFERROR(INDEX($D$15:$D$29,MATCH($E6,$C$15:$C$29,0))*(1-INDEX($D$3:$D$12,MATCH(P$4-$E6+1,$C$3:$C$12,0))),0)</f>
        <v>0</v>
      </c>
      <c r="Q6" s="3">
        <f>IFERROR(INDEX($D$15:$D$29,MATCH($E6,$C$15:$C$29,0))*(1-INDEX($D$3:$D$12,MATCH(Q$4-$E6+1,$C$3:$C$12,0))),0)</f>
        <v>0</v>
      </c>
      <c r="R6" s="3">
        <f>IFERROR(INDEX($D$15:$D$29,MATCH($E6,$C$15:$C$29,0))*(1-INDEX($D$3:$D$12,MATCH(R$4-$E6+1,$C$3:$C$12,0))),0)</f>
        <v>0</v>
      </c>
      <c r="S6" s="3">
        <f>IFERROR(INDEX($D$15:$D$29,MATCH($E6,$C$15:$C$29,0))*(1-INDEX($D$3:$D$12,MATCH(S$4-$E6+1,$C$3:$C$12,0))),0)</f>
        <v>0</v>
      </c>
      <c r="T6" s="3">
        <f>IFERROR(INDEX($D$15:$D$29,MATCH($E6,$C$15:$C$29,0))*(1-INDEX($D$3:$D$12,MATCH(T$4-$E6+1,$C$3:$C$12,0))),0)</f>
        <v>0</v>
      </c>
    </row>
    <row r="7" spans="3:20" x14ac:dyDescent="0.35">
      <c r="C7" s="145">
        <v>5</v>
      </c>
      <c r="D7" s="58">
        <v>0.35</v>
      </c>
      <c r="E7" s="144">
        <f t="shared" ref="E7:E14" si="2">+E6+1</f>
        <v>3</v>
      </c>
      <c r="F7" s="3">
        <f>IFERROR(INDEX($D$15:$D$29,MATCH($E7,$C$15:$C$29,0))*(1-INDEX($D$3:$D$12,MATCH(F$4-$E7+1,$C$3:$C$12,0))),0)</f>
        <v>0</v>
      </c>
      <c r="G7" s="3">
        <f>IFERROR(INDEX($D$15:$D$29,MATCH($E7,$C$15:$C$29,0))*(1-INDEX($D$3:$D$12,MATCH(G$4-$E7+1,$C$3:$C$12,0))),0)</f>
        <v>0</v>
      </c>
      <c r="H7" s="3">
        <f>IFERROR(INDEX($D$15:$D$29,MATCH($E7,$C$15:$C$29,0))*(1-INDEX($D$3:$D$12,MATCH(H$4-$E7+1,$C$3:$C$12,0))),0)</f>
        <v>45000</v>
      </c>
      <c r="I7" s="3">
        <f>IFERROR(INDEX($D$15:$D$29,MATCH($E7,$C$15:$C$29,0))*(1-INDEX($D$3:$D$12,MATCH(I$4-$E7+1,$C$3:$C$12,0))),0)</f>
        <v>42750</v>
      </c>
      <c r="J7" s="3">
        <f>IFERROR(INDEX($D$15:$D$29,MATCH($E7,$C$15:$C$29,0))*(1-INDEX($D$3:$D$12,MATCH(J$4-$E7+1,$C$3:$C$12,0))),0)</f>
        <v>40500</v>
      </c>
      <c r="K7" s="3">
        <f>IFERROR(INDEX($D$15:$D$29,MATCH($E7,$C$15:$C$29,0))*(1-INDEX($D$3:$D$12,MATCH(K$4-$E7+1,$C$3:$C$12,0))),0)</f>
        <v>36000</v>
      </c>
      <c r="L7" s="3">
        <f>IFERROR(INDEX($D$15:$D$29,MATCH($E7,$C$15:$C$29,0))*(1-INDEX($D$3:$D$12,MATCH(L$4-$E7+1,$C$3:$C$12,0))),0)</f>
        <v>29250</v>
      </c>
      <c r="M7" s="3">
        <f>IFERROR(INDEX($D$15:$D$29,MATCH($E7,$C$15:$C$29,0))*(1-INDEX($D$3:$D$12,MATCH(M$4-$E7+1,$C$3:$C$12,0))),0)</f>
        <v>20249.999999999996</v>
      </c>
      <c r="N7" s="3">
        <f>IFERROR(INDEX($D$15:$D$29,MATCH($E7,$C$15:$C$29,0))*(1-INDEX($D$3:$D$12,MATCH(N$4-$E7+1,$C$3:$C$12,0))),0)</f>
        <v>13500.000000000002</v>
      </c>
      <c r="O7" s="3">
        <f>IFERROR(INDEX($D$15:$D$29,MATCH($E7,$C$15:$C$29,0))*(1-INDEX($D$3:$D$12,MATCH(O$4-$E7+1,$C$3:$C$12,0))),0)</f>
        <v>8999.9999999999982</v>
      </c>
      <c r="P7" s="3">
        <f>IFERROR(INDEX($D$15:$D$29,MATCH($E7,$C$15:$C$29,0))*(1-INDEX($D$3:$D$12,MATCH(P$4-$E7+1,$C$3:$C$12,0))),0)</f>
        <v>4499.9999999999991</v>
      </c>
      <c r="Q7" s="3">
        <f>IFERROR(INDEX($D$15:$D$29,MATCH($E7,$C$15:$C$29,0))*(1-INDEX($D$3:$D$12,MATCH(Q$4-$E7+1,$C$3:$C$12,0))),0)</f>
        <v>0</v>
      </c>
      <c r="R7" s="3">
        <f>IFERROR(INDEX($D$15:$D$29,MATCH($E7,$C$15:$C$29,0))*(1-INDEX($D$3:$D$12,MATCH(R$4-$E7+1,$C$3:$C$12,0))),0)</f>
        <v>0</v>
      </c>
      <c r="S7" s="3">
        <f>IFERROR(INDEX($D$15:$D$29,MATCH($E7,$C$15:$C$29,0))*(1-INDEX($D$3:$D$12,MATCH(S$4-$E7+1,$C$3:$C$12,0))),0)</f>
        <v>0</v>
      </c>
      <c r="T7" s="3">
        <f>IFERROR(INDEX($D$15:$D$29,MATCH($E7,$C$15:$C$29,0))*(1-INDEX($D$3:$D$12,MATCH(T$4-$E7+1,$C$3:$C$12,0))),0)</f>
        <v>0</v>
      </c>
    </row>
    <row r="8" spans="3:20" x14ac:dyDescent="0.35">
      <c r="C8" s="145">
        <v>6</v>
      </c>
      <c r="D8" s="58">
        <v>0.55000000000000004</v>
      </c>
      <c r="E8" s="144">
        <f t="shared" si="2"/>
        <v>4</v>
      </c>
      <c r="F8" s="3">
        <f>IFERROR(INDEX($D$15:$D$29,MATCH($E8,$C$15:$C$29,0))*(1-INDEX($D$3:$D$12,MATCH(F$4-$E8+1,$C$3:$C$12,0))),0)</f>
        <v>0</v>
      </c>
      <c r="G8" s="3">
        <f>IFERROR(INDEX($D$15:$D$29,MATCH($E8,$C$15:$C$29,0))*(1-INDEX($D$3:$D$12,MATCH(G$4-$E8+1,$C$3:$C$12,0))),0)</f>
        <v>0</v>
      </c>
      <c r="H8" s="3">
        <f>IFERROR(INDEX($D$15:$D$29,MATCH($E8,$C$15:$C$29,0))*(1-INDEX($D$3:$D$12,MATCH(H$4-$E8+1,$C$3:$C$12,0))),0)</f>
        <v>0</v>
      </c>
      <c r="I8" s="3">
        <f>IFERROR(INDEX($D$15:$D$29,MATCH($E8,$C$15:$C$29,0))*(1-INDEX($D$3:$D$12,MATCH(I$4-$E8+1,$C$3:$C$12,0))),0)</f>
        <v>45000</v>
      </c>
      <c r="J8" s="3">
        <f>IFERROR(INDEX($D$15:$D$29,MATCH($E8,$C$15:$C$29,0))*(1-INDEX($D$3:$D$12,MATCH(J$4-$E8+1,$C$3:$C$12,0))),0)</f>
        <v>42750</v>
      </c>
      <c r="K8" s="3">
        <f>IFERROR(INDEX($D$15:$D$29,MATCH($E8,$C$15:$C$29,0))*(1-INDEX($D$3:$D$12,MATCH(K$4-$E8+1,$C$3:$C$12,0))),0)</f>
        <v>40500</v>
      </c>
      <c r="L8" s="3">
        <f>IFERROR(INDEX($D$15:$D$29,MATCH($E8,$C$15:$C$29,0))*(1-INDEX($D$3:$D$12,MATCH(L$4-$E8+1,$C$3:$C$12,0))),0)</f>
        <v>36000</v>
      </c>
      <c r="M8" s="3">
        <f>IFERROR(INDEX($D$15:$D$29,MATCH($E8,$C$15:$C$29,0))*(1-INDEX($D$3:$D$12,MATCH(M$4-$E8+1,$C$3:$C$12,0))),0)</f>
        <v>29250</v>
      </c>
      <c r="N8" s="3">
        <f>IFERROR(INDEX($D$15:$D$29,MATCH($E8,$C$15:$C$29,0))*(1-INDEX($D$3:$D$12,MATCH(N$4-$E8+1,$C$3:$C$12,0))),0)</f>
        <v>20249.999999999996</v>
      </c>
      <c r="O8" s="3">
        <f>IFERROR(INDEX($D$15:$D$29,MATCH($E8,$C$15:$C$29,0))*(1-INDEX($D$3:$D$12,MATCH(O$4-$E8+1,$C$3:$C$12,0))),0)</f>
        <v>13500.000000000002</v>
      </c>
      <c r="P8" s="3">
        <f>IFERROR(INDEX($D$15:$D$29,MATCH($E8,$C$15:$C$29,0))*(1-INDEX($D$3:$D$12,MATCH(P$4-$E8+1,$C$3:$C$12,0))),0)</f>
        <v>8999.9999999999982</v>
      </c>
      <c r="Q8" s="3">
        <f>IFERROR(INDEX($D$15:$D$29,MATCH($E8,$C$15:$C$29,0))*(1-INDEX($D$3:$D$12,MATCH(Q$4-$E8+1,$C$3:$C$12,0))),0)</f>
        <v>4499.9999999999991</v>
      </c>
      <c r="R8" s="3">
        <f>IFERROR(INDEX($D$15:$D$29,MATCH($E8,$C$15:$C$29,0))*(1-INDEX($D$3:$D$12,MATCH(R$4-$E8+1,$C$3:$C$12,0))),0)</f>
        <v>0</v>
      </c>
      <c r="S8" s="3">
        <f>IFERROR(INDEX($D$15:$D$29,MATCH($E8,$C$15:$C$29,0))*(1-INDEX($D$3:$D$12,MATCH(S$4-$E8+1,$C$3:$C$12,0))),0)</f>
        <v>0</v>
      </c>
      <c r="T8" s="3">
        <f>IFERROR(INDEX($D$15:$D$29,MATCH($E8,$C$15:$C$29,0))*(1-INDEX($D$3:$D$12,MATCH(T$4-$E8+1,$C$3:$C$12,0))),0)</f>
        <v>0</v>
      </c>
    </row>
    <row r="9" spans="3:20" x14ac:dyDescent="0.35">
      <c r="C9" s="145">
        <v>7</v>
      </c>
      <c r="D9" s="58">
        <v>0.7</v>
      </c>
      <c r="E9" s="144">
        <f t="shared" si="2"/>
        <v>5</v>
      </c>
      <c r="F9" s="3">
        <f>IFERROR(INDEX($D$15:$D$29,MATCH($E9,$C$15:$C$29,0))*(1-INDEX($D$3:$D$12,MATCH(F$4-$E9+1,$C$3:$C$12,0))),0)</f>
        <v>0</v>
      </c>
      <c r="G9" s="3">
        <f>IFERROR(INDEX($D$15:$D$29,MATCH($E9,$C$15:$C$29,0))*(1-INDEX($D$3:$D$12,MATCH(G$4-$E9+1,$C$3:$C$12,0))),0)</f>
        <v>0</v>
      </c>
      <c r="H9" s="3">
        <f>IFERROR(INDEX($D$15:$D$29,MATCH($E9,$C$15:$C$29,0))*(1-INDEX($D$3:$D$12,MATCH(H$4-$E9+1,$C$3:$C$12,0))),0)</f>
        <v>0</v>
      </c>
      <c r="I9" s="3">
        <f>IFERROR(INDEX($D$15:$D$29,MATCH($E9,$C$15:$C$29,0))*(1-INDEX($D$3:$D$12,MATCH(I$4-$E9+1,$C$3:$C$12,0))),0)</f>
        <v>0</v>
      </c>
      <c r="J9" s="3">
        <f>IFERROR(INDEX($D$15:$D$29,MATCH($E9,$C$15:$C$29,0))*(1-INDEX($D$3:$D$12,MATCH(J$4-$E9+1,$C$3:$C$12,0))),0)</f>
        <v>45000</v>
      </c>
      <c r="K9" s="3">
        <f>IFERROR(INDEX($D$15:$D$29,MATCH($E9,$C$15:$C$29,0))*(1-INDEX($D$3:$D$12,MATCH(K$4-$E9+1,$C$3:$C$12,0))),0)</f>
        <v>42750</v>
      </c>
      <c r="L9" s="3">
        <f>IFERROR(INDEX($D$15:$D$29,MATCH($E9,$C$15:$C$29,0))*(1-INDEX($D$3:$D$12,MATCH(L$4-$E9+1,$C$3:$C$12,0))),0)</f>
        <v>40500</v>
      </c>
      <c r="M9" s="3">
        <f>IFERROR(INDEX($D$15:$D$29,MATCH($E9,$C$15:$C$29,0))*(1-INDEX($D$3:$D$12,MATCH(M$4-$E9+1,$C$3:$C$12,0))),0)</f>
        <v>36000</v>
      </c>
      <c r="N9" s="3">
        <f>IFERROR(INDEX($D$15:$D$29,MATCH($E9,$C$15:$C$29,0))*(1-INDEX($D$3:$D$12,MATCH(N$4-$E9+1,$C$3:$C$12,0))),0)</f>
        <v>29250</v>
      </c>
      <c r="O9" s="3">
        <f>IFERROR(INDEX($D$15:$D$29,MATCH($E9,$C$15:$C$29,0))*(1-INDEX($D$3:$D$12,MATCH(O$4-$E9+1,$C$3:$C$12,0))),0)</f>
        <v>20249.999999999996</v>
      </c>
      <c r="P9" s="3">
        <f>IFERROR(INDEX($D$15:$D$29,MATCH($E9,$C$15:$C$29,0))*(1-INDEX($D$3:$D$12,MATCH(P$4-$E9+1,$C$3:$C$12,0))),0)</f>
        <v>13500.000000000002</v>
      </c>
      <c r="Q9" s="3">
        <f>IFERROR(INDEX($D$15:$D$29,MATCH($E9,$C$15:$C$29,0))*(1-INDEX($D$3:$D$12,MATCH(Q$4-$E9+1,$C$3:$C$12,0))),0)</f>
        <v>8999.9999999999982</v>
      </c>
      <c r="R9" s="3">
        <f>IFERROR(INDEX($D$15:$D$29,MATCH($E9,$C$15:$C$29,0))*(1-INDEX($D$3:$D$12,MATCH(R$4-$E9+1,$C$3:$C$12,0))),0)</f>
        <v>4499.9999999999991</v>
      </c>
      <c r="S9" s="3">
        <f>IFERROR(INDEX($D$15:$D$29,MATCH($E9,$C$15:$C$29,0))*(1-INDEX($D$3:$D$12,MATCH(S$4-$E9+1,$C$3:$C$12,0))),0)</f>
        <v>0</v>
      </c>
      <c r="T9" s="3">
        <f>IFERROR(INDEX($D$15:$D$29,MATCH($E9,$C$15:$C$29,0))*(1-INDEX($D$3:$D$12,MATCH(T$4-$E9+1,$C$3:$C$12,0))),0)</f>
        <v>0</v>
      </c>
    </row>
    <row r="10" spans="3:20" x14ac:dyDescent="0.35">
      <c r="C10" s="145">
        <v>8</v>
      </c>
      <c r="D10" s="58">
        <v>0.8</v>
      </c>
      <c r="E10" s="144">
        <f t="shared" si="2"/>
        <v>6</v>
      </c>
      <c r="F10" s="3">
        <f>IFERROR(INDEX($D$15:$D$29,MATCH($E10,$C$15:$C$29,0))*(1-INDEX($D$3:$D$12,MATCH(F$4-$E10+1,$C$3:$C$12,0))),0)</f>
        <v>0</v>
      </c>
      <c r="G10" s="3">
        <f>IFERROR(INDEX($D$15:$D$29,MATCH($E10,$C$15:$C$29,0))*(1-INDEX($D$3:$D$12,MATCH(G$4-$E10+1,$C$3:$C$12,0))),0)</f>
        <v>0</v>
      </c>
      <c r="H10" s="3">
        <f>IFERROR(INDEX($D$15:$D$29,MATCH($E10,$C$15:$C$29,0))*(1-INDEX($D$3:$D$12,MATCH(H$4-$E10+1,$C$3:$C$12,0))),0)</f>
        <v>0</v>
      </c>
      <c r="I10" s="3">
        <f>IFERROR(INDEX($D$15:$D$29,MATCH($E10,$C$15:$C$29,0))*(1-INDEX($D$3:$D$12,MATCH(I$4-$E10+1,$C$3:$C$12,0))),0)</f>
        <v>0</v>
      </c>
      <c r="J10" s="3">
        <f>IFERROR(INDEX($D$15:$D$29,MATCH($E10,$C$15:$C$29,0))*(1-INDEX($D$3:$D$12,MATCH(J$4-$E10+1,$C$3:$C$12,0))),0)</f>
        <v>0</v>
      </c>
      <c r="K10" s="3">
        <f>IFERROR(INDEX($D$15:$D$29,MATCH($E10,$C$15:$C$29,0))*(1-INDEX($D$3:$D$12,MATCH(K$4-$E10+1,$C$3:$C$12,0))),0)</f>
        <v>45000</v>
      </c>
      <c r="L10" s="3">
        <f>IFERROR(INDEX($D$15:$D$29,MATCH($E10,$C$15:$C$29,0))*(1-INDEX($D$3:$D$12,MATCH(L$4-$E10+1,$C$3:$C$12,0))),0)</f>
        <v>42750</v>
      </c>
      <c r="M10" s="3">
        <f>IFERROR(INDEX($D$15:$D$29,MATCH($E10,$C$15:$C$29,0))*(1-INDEX($D$3:$D$12,MATCH(M$4-$E10+1,$C$3:$C$12,0))),0)</f>
        <v>40500</v>
      </c>
      <c r="N10" s="3">
        <f>IFERROR(INDEX($D$15:$D$29,MATCH($E10,$C$15:$C$29,0))*(1-INDEX($D$3:$D$12,MATCH(N$4-$E10+1,$C$3:$C$12,0))),0)</f>
        <v>36000</v>
      </c>
      <c r="O10" s="3">
        <f>IFERROR(INDEX($D$15:$D$29,MATCH($E10,$C$15:$C$29,0))*(1-INDEX($D$3:$D$12,MATCH(O$4-$E10+1,$C$3:$C$12,0))),0)</f>
        <v>29250</v>
      </c>
      <c r="P10" s="3">
        <f>IFERROR(INDEX($D$15:$D$29,MATCH($E10,$C$15:$C$29,0))*(1-INDEX($D$3:$D$12,MATCH(P$4-$E10+1,$C$3:$C$12,0))),0)</f>
        <v>20249.999999999996</v>
      </c>
      <c r="Q10" s="3">
        <f>IFERROR(INDEX($D$15:$D$29,MATCH($E10,$C$15:$C$29,0))*(1-INDEX($D$3:$D$12,MATCH(Q$4-$E10+1,$C$3:$C$12,0))),0)</f>
        <v>13500.000000000002</v>
      </c>
      <c r="R10" s="3">
        <f>IFERROR(INDEX($D$15:$D$29,MATCH($E10,$C$15:$C$29,0))*(1-INDEX($D$3:$D$12,MATCH(R$4-$E10+1,$C$3:$C$12,0))),0)</f>
        <v>8999.9999999999982</v>
      </c>
      <c r="S10" s="3">
        <f>IFERROR(INDEX($D$15:$D$29,MATCH($E10,$C$15:$C$29,0))*(1-INDEX($D$3:$D$12,MATCH(S$4-$E10+1,$C$3:$C$12,0))),0)</f>
        <v>4499.9999999999991</v>
      </c>
      <c r="T10" s="3">
        <f>IFERROR(INDEX($D$15:$D$29,MATCH($E10,$C$15:$C$29,0))*(1-INDEX($D$3:$D$12,MATCH(T$4-$E10+1,$C$3:$C$12,0))),0)</f>
        <v>0</v>
      </c>
    </row>
    <row r="11" spans="3:20" x14ac:dyDescent="0.35">
      <c r="C11" s="145">
        <v>9</v>
      </c>
      <c r="D11" s="58">
        <v>0.9</v>
      </c>
      <c r="E11" s="144">
        <f t="shared" si="2"/>
        <v>7</v>
      </c>
      <c r="F11" s="3">
        <f>IFERROR(INDEX($D$15:$D$29,MATCH($E11,$C$15:$C$29,0))*(1-INDEX($D$3:$D$12,MATCH(F$4-$E11+1,$C$3:$C$12,0))),0)</f>
        <v>0</v>
      </c>
      <c r="G11" s="3">
        <f>IFERROR(INDEX($D$15:$D$29,MATCH($E11,$C$15:$C$29,0))*(1-INDEX($D$3:$D$12,MATCH(G$4-$E11+1,$C$3:$C$12,0))),0)</f>
        <v>0</v>
      </c>
      <c r="H11" s="3">
        <f>IFERROR(INDEX($D$15:$D$29,MATCH($E11,$C$15:$C$29,0))*(1-INDEX($D$3:$D$12,MATCH(H$4-$E11+1,$C$3:$C$12,0))),0)</f>
        <v>0</v>
      </c>
      <c r="I11" s="3">
        <f>IFERROR(INDEX($D$15:$D$29,MATCH($E11,$C$15:$C$29,0))*(1-INDEX($D$3:$D$12,MATCH(I$4-$E11+1,$C$3:$C$12,0))),0)</f>
        <v>0</v>
      </c>
      <c r="J11" s="3">
        <f>IFERROR(INDEX($D$15:$D$29,MATCH($E11,$C$15:$C$29,0))*(1-INDEX($D$3:$D$12,MATCH(J$4-$E11+1,$C$3:$C$12,0))),0)</f>
        <v>0</v>
      </c>
      <c r="K11" s="3">
        <f>IFERROR(INDEX($D$15:$D$29,MATCH($E11,$C$15:$C$29,0))*(1-INDEX($D$3:$D$12,MATCH(K$4-$E11+1,$C$3:$C$12,0))),0)</f>
        <v>0</v>
      </c>
      <c r="L11" s="3">
        <f>IFERROR(INDEX($D$15:$D$29,MATCH($E11,$C$15:$C$29,0))*(1-INDEX($D$3:$D$12,MATCH(L$4-$E11+1,$C$3:$C$12,0))),0)</f>
        <v>45000</v>
      </c>
      <c r="M11" s="3">
        <f>IFERROR(INDEX($D$15:$D$29,MATCH($E11,$C$15:$C$29,0))*(1-INDEX($D$3:$D$12,MATCH(M$4-$E11+1,$C$3:$C$12,0))),0)</f>
        <v>42750</v>
      </c>
      <c r="N11" s="3">
        <f>IFERROR(INDEX($D$15:$D$29,MATCH($E11,$C$15:$C$29,0))*(1-INDEX($D$3:$D$12,MATCH(N$4-$E11+1,$C$3:$C$12,0))),0)</f>
        <v>40500</v>
      </c>
      <c r="O11" s="3">
        <f>IFERROR(INDEX($D$15:$D$29,MATCH($E11,$C$15:$C$29,0))*(1-INDEX($D$3:$D$12,MATCH(O$4-$E11+1,$C$3:$C$12,0))),0)</f>
        <v>36000</v>
      </c>
      <c r="P11" s="3">
        <f>IFERROR(INDEX($D$15:$D$29,MATCH($E11,$C$15:$C$29,0))*(1-INDEX($D$3:$D$12,MATCH(P$4-$E11+1,$C$3:$C$12,0))),0)</f>
        <v>29250</v>
      </c>
      <c r="Q11" s="3">
        <f>IFERROR(INDEX($D$15:$D$29,MATCH($E11,$C$15:$C$29,0))*(1-INDEX($D$3:$D$12,MATCH(Q$4-$E11+1,$C$3:$C$12,0))),0)</f>
        <v>20249.999999999996</v>
      </c>
      <c r="R11" s="3">
        <f>IFERROR(INDEX($D$15:$D$29,MATCH($E11,$C$15:$C$29,0))*(1-INDEX($D$3:$D$12,MATCH(R$4-$E11+1,$C$3:$C$12,0))),0)</f>
        <v>13500.000000000002</v>
      </c>
      <c r="S11" s="3">
        <f>IFERROR(INDEX($D$15:$D$29,MATCH($E11,$C$15:$C$29,0))*(1-INDEX($D$3:$D$12,MATCH(S$4-$E11+1,$C$3:$C$12,0))),0)</f>
        <v>8999.9999999999982</v>
      </c>
      <c r="T11" s="3">
        <f>IFERROR(INDEX($D$15:$D$29,MATCH($E11,$C$15:$C$29,0))*(1-INDEX($D$3:$D$12,MATCH(T$4-$E11+1,$C$3:$C$12,0))),0)</f>
        <v>4499.9999999999991</v>
      </c>
    </row>
    <row r="12" spans="3:20" x14ac:dyDescent="0.35">
      <c r="C12" s="145">
        <v>10</v>
      </c>
      <c r="D12" s="58">
        <v>1</v>
      </c>
      <c r="E12" s="144">
        <f t="shared" si="2"/>
        <v>8</v>
      </c>
      <c r="F12" s="3">
        <f>IFERROR(INDEX($D$15:$D$29,MATCH($E12,$C$15:$C$29,0))*(1-INDEX($D$3:$D$12,MATCH(F$4-$E12+1,$C$3:$C$12,0))),0)</f>
        <v>0</v>
      </c>
      <c r="G12" s="3">
        <f>IFERROR(INDEX($D$15:$D$29,MATCH($E12,$C$15:$C$29,0))*(1-INDEX($D$3:$D$12,MATCH(G$4-$E12+1,$C$3:$C$12,0))),0)</f>
        <v>0</v>
      </c>
      <c r="H12" s="3">
        <f>IFERROR(INDEX($D$15:$D$29,MATCH($E12,$C$15:$C$29,0))*(1-INDEX($D$3:$D$12,MATCH(H$4-$E12+1,$C$3:$C$12,0))),0)</f>
        <v>0</v>
      </c>
      <c r="I12" s="3">
        <f>IFERROR(INDEX($D$15:$D$29,MATCH($E12,$C$15:$C$29,0))*(1-INDEX($D$3:$D$12,MATCH(I$4-$E12+1,$C$3:$C$12,0))),0)</f>
        <v>0</v>
      </c>
      <c r="J12" s="3">
        <f>IFERROR(INDEX($D$15:$D$29,MATCH($E12,$C$15:$C$29,0))*(1-INDEX($D$3:$D$12,MATCH(J$4-$E12+1,$C$3:$C$12,0))),0)</f>
        <v>0</v>
      </c>
      <c r="K12" s="3">
        <f>IFERROR(INDEX($D$15:$D$29,MATCH($E12,$C$15:$C$29,0))*(1-INDEX($D$3:$D$12,MATCH(K$4-$E12+1,$C$3:$C$12,0))),0)</f>
        <v>0</v>
      </c>
      <c r="L12" s="3">
        <f>IFERROR(INDEX($D$15:$D$29,MATCH($E12,$C$15:$C$29,0))*(1-INDEX($D$3:$D$12,MATCH(L$4-$E12+1,$C$3:$C$12,0))),0)</f>
        <v>0</v>
      </c>
      <c r="M12" s="3">
        <f>IFERROR(INDEX($D$15:$D$29,MATCH($E12,$C$15:$C$29,0))*(1-INDEX($D$3:$D$12,MATCH(M$4-$E12+1,$C$3:$C$12,0))),0)</f>
        <v>45000</v>
      </c>
      <c r="N12" s="3">
        <f>IFERROR(INDEX($D$15:$D$29,MATCH($E12,$C$15:$C$29,0))*(1-INDEX($D$3:$D$12,MATCH(N$4-$E12+1,$C$3:$C$12,0))),0)</f>
        <v>42750</v>
      </c>
      <c r="O12" s="3">
        <f>IFERROR(INDEX($D$15:$D$29,MATCH($E12,$C$15:$C$29,0))*(1-INDEX($D$3:$D$12,MATCH(O$4-$E12+1,$C$3:$C$12,0))),0)</f>
        <v>40500</v>
      </c>
      <c r="P12" s="3">
        <f>IFERROR(INDEX($D$15:$D$29,MATCH($E12,$C$15:$C$29,0))*(1-INDEX($D$3:$D$12,MATCH(P$4-$E12+1,$C$3:$C$12,0))),0)</f>
        <v>36000</v>
      </c>
      <c r="Q12" s="3">
        <f>IFERROR(INDEX($D$15:$D$29,MATCH($E12,$C$15:$C$29,0))*(1-INDEX($D$3:$D$12,MATCH(Q$4-$E12+1,$C$3:$C$12,0))),0)</f>
        <v>29250</v>
      </c>
      <c r="R12" s="3">
        <f>IFERROR(INDEX($D$15:$D$29,MATCH($E12,$C$15:$C$29,0))*(1-INDEX($D$3:$D$12,MATCH(R$4-$E12+1,$C$3:$C$12,0))),0)</f>
        <v>20249.999999999996</v>
      </c>
      <c r="S12" s="3">
        <f>IFERROR(INDEX($D$15:$D$29,MATCH($E12,$C$15:$C$29,0))*(1-INDEX($D$3:$D$12,MATCH(S$4-$E12+1,$C$3:$C$12,0))),0)</f>
        <v>13500.000000000002</v>
      </c>
      <c r="T12" s="3">
        <f>IFERROR(INDEX($D$15:$D$29,MATCH($E12,$C$15:$C$29,0))*(1-INDEX($D$3:$D$12,MATCH(T$4-$E12+1,$C$3:$C$12,0))),0)</f>
        <v>8999.9999999999982</v>
      </c>
    </row>
    <row r="13" spans="3:20" x14ac:dyDescent="0.35">
      <c r="C13" s="145"/>
      <c r="D13" s="145"/>
      <c r="E13" s="144">
        <f t="shared" si="2"/>
        <v>9</v>
      </c>
      <c r="F13" s="3">
        <f>IFERROR(INDEX($D$15:$D$29,MATCH($E13,$C$15:$C$29,0))*(1-INDEX($D$3:$D$12,MATCH(F$4-$E13+1,$C$3:$C$12,0))),0)</f>
        <v>0</v>
      </c>
      <c r="G13" s="3">
        <f>IFERROR(INDEX($D$15:$D$29,MATCH($E13,$C$15:$C$29,0))*(1-INDEX($D$3:$D$12,MATCH(G$4-$E13+1,$C$3:$C$12,0))),0)</f>
        <v>0</v>
      </c>
      <c r="H13" s="3">
        <f>IFERROR(INDEX($D$15:$D$29,MATCH($E13,$C$15:$C$29,0))*(1-INDEX($D$3:$D$12,MATCH(H$4-$E13+1,$C$3:$C$12,0))),0)</f>
        <v>0</v>
      </c>
      <c r="I13" s="3">
        <f>IFERROR(INDEX($D$15:$D$29,MATCH($E13,$C$15:$C$29,0))*(1-INDEX($D$3:$D$12,MATCH(I$4-$E13+1,$C$3:$C$12,0))),0)</f>
        <v>0</v>
      </c>
      <c r="J13" s="3">
        <f>IFERROR(INDEX($D$15:$D$29,MATCH($E13,$C$15:$C$29,0))*(1-INDEX($D$3:$D$12,MATCH(J$4-$E13+1,$C$3:$C$12,0))),0)</f>
        <v>0</v>
      </c>
      <c r="K13" s="3">
        <f>IFERROR(INDEX($D$15:$D$29,MATCH($E13,$C$15:$C$29,0))*(1-INDEX($D$3:$D$12,MATCH(K$4-$E13+1,$C$3:$C$12,0))),0)</f>
        <v>0</v>
      </c>
      <c r="L13" s="3">
        <f>IFERROR(INDEX($D$15:$D$29,MATCH($E13,$C$15:$C$29,0))*(1-INDEX($D$3:$D$12,MATCH(L$4-$E13+1,$C$3:$C$12,0))),0)</f>
        <v>0</v>
      </c>
      <c r="M13" s="3">
        <f>IFERROR(INDEX($D$15:$D$29,MATCH($E13,$C$15:$C$29,0))*(1-INDEX($D$3:$D$12,MATCH(M$4-$E13+1,$C$3:$C$12,0))),0)</f>
        <v>0</v>
      </c>
      <c r="N13" s="3">
        <f>IFERROR(INDEX($D$15:$D$29,MATCH($E13,$C$15:$C$29,0))*(1-INDEX($D$3:$D$12,MATCH(N$4-$E13+1,$C$3:$C$12,0))),0)</f>
        <v>45000</v>
      </c>
      <c r="O13" s="3">
        <f>IFERROR(INDEX($D$15:$D$29,MATCH($E13,$C$15:$C$29,0))*(1-INDEX($D$3:$D$12,MATCH(O$4-$E13+1,$C$3:$C$12,0))),0)</f>
        <v>42750</v>
      </c>
      <c r="P13" s="3">
        <f>IFERROR(INDEX($D$15:$D$29,MATCH($E13,$C$15:$C$29,0))*(1-INDEX($D$3:$D$12,MATCH(P$4-$E13+1,$C$3:$C$12,0))),0)</f>
        <v>40500</v>
      </c>
      <c r="Q13" s="3">
        <f>IFERROR(INDEX($D$15:$D$29,MATCH($E13,$C$15:$C$29,0))*(1-INDEX($D$3:$D$12,MATCH(Q$4-$E13+1,$C$3:$C$12,0))),0)</f>
        <v>36000</v>
      </c>
      <c r="R13" s="3">
        <f>IFERROR(INDEX($D$15:$D$29,MATCH($E13,$C$15:$C$29,0))*(1-INDEX($D$3:$D$12,MATCH(R$4-$E13+1,$C$3:$C$12,0))),0)</f>
        <v>29250</v>
      </c>
      <c r="S13" s="3">
        <f>IFERROR(INDEX($D$15:$D$29,MATCH($E13,$C$15:$C$29,0))*(1-INDEX($D$3:$D$12,MATCH(S$4-$E13+1,$C$3:$C$12,0))),0)</f>
        <v>20249.999999999996</v>
      </c>
      <c r="T13" s="3">
        <f>IFERROR(INDEX($D$15:$D$29,MATCH($E13,$C$15:$C$29,0))*(1-INDEX($D$3:$D$12,MATCH(T$4-$E13+1,$C$3:$C$12,0))),0)</f>
        <v>13500.000000000002</v>
      </c>
    </row>
    <row r="14" spans="3:20" x14ac:dyDescent="0.35">
      <c r="C14" s="2" t="s">
        <v>336</v>
      </c>
      <c r="D14" s="2" t="s">
        <v>337</v>
      </c>
      <c r="E14" s="144">
        <f t="shared" si="2"/>
        <v>10</v>
      </c>
      <c r="F14" s="3">
        <f>IFERROR(INDEX($D$15:$D$29,MATCH($E14,$C$15:$C$29,0))*(1-INDEX($D$3:$D$12,MATCH(F$4-$E14+1,$C$3:$C$12,0))),0)</f>
        <v>0</v>
      </c>
      <c r="G14" s="3">
        <f>IFERROR(INDEX($D$15:$D$29,MATCH($E14,$C$15:$C$29,0))*(1-INDEX($D$3:$D$12,MATCH(G$4-$E14+1,$C$3:$C$12,0))),0)</f>
        <v>0</v>
      </c>
      <c r="H14" s="3">
        <f>IFERROR(INDEX($D$15:$D$29,MATCH($E14,$C$15:$C$29,0))*(1-INDEX($D$3:$D$12,MATCH(H$4-$E14+1,$C$3:$C$12,0))),0)</f>
        <v>0</v>
      </c>
      <c r="I14" s="3">
        <f>IFERROR(INDEX($D$15:$D$29,MATCH($E14,$C$15:$C$29,0))*(1-INDEX($D$3:$D$12,MATCH(I$4-$E14+1,$C$3:$C$12,0))),0)</f>
        <v>0</v>
      </c>
      <c r="J14" s="3">
        <f>IFERROR(INDEX($D$15:$D$29,MATCH($E14,$C$15:$C$29,0))*(1-INDEX($D$3:$D$12,MATCH(J$4-$E14+1,$C$3:$C$12,0))),0)</f>
        <v>0</v>
      </c>
      <c r="K14" s="3">
        <f>IFERROR(INDEX($D$15:$D$29,MATCH($E14,$C$15:$C$29,0))*(1-INDEX($D$3:$D$12,MATCH(K$4-$E14+1,$C$3:$C$12,0))),0)</f>
        <v>0</v>
      </c>
      <c r="L14" s="3">
        <f>IFERROR(INDEX($D$15:$D$29,MATCH($E14,$C$15:$C$29,0))*(1-INDEX($D$3:$D$12,MATCH(L$4-$E14+1,$C$3:$C$12,0))),0)</f>
        <v>0</v>
      </c>
      <c r="M14" s="3">
        <f>IFERROR(INDEX($D$15:$D$29,MATCH($E14,$C$15:$C$29,0))*(1-INDEX($D$3:$D$12,MATCH(M$4-$E14+1,$C$3:$C$12,0))),0)</f>
        <v>0</v>
      </c>
      <c r="N14" s="3">
        <f>IFERROR(INDEX($D$15:$D$29,MATCH($E14,$C$15:$C$29,0))*(1-INDEX($D$3:$D$12,MATCH(N$4-$E14+1,$C$3:$C$12,0))),0)</f>
        <v>0</v>
      </c>
      <c r="O14" s="3">
        <f>IFERROR(INDEX($D$15:$D$29,MATCH($E14,$C$15:$C$29,0))*(1-INDEX($D$3:$D$12,MATCH(O$4-$E14+1,$C$3:$C$12,0))),0)</f>
        <v>45000</v>
      </c>
      <c r="P14" s="3">
        <f>IFERROR(INDEX($D$15:$D$29,MATCH($E14,$C$15:$C$29,0))*(1-INDEX($D$3:$D$12,MATCH(P$4-$E14+1,$C$3:$C$12,0))),0)</f>
        <v>42750</v>
      </c>
      <c r="Q14" s="3">
        <f>IFERROR(INDEX($D$15:$D$29,MATCH($E14,$C$15:$C$29,0))*(1-INDEX($D$3:$D$12,MATCH(Q$4-$E14+1,$C$3:$C$12,0))),0)</f>
        <v>40500</v>
      </c>
      <c r="R14" s="3">
        <f>IFERROR(INDEX($D$15:$D$29,MATCH($E14,$C$15:$C$29,0))*(1-INDEX($D$3:$D$12,MATCH(R$4-$E14+1,$C$3:$C$12,0))),0)</f>
        <v>36000</v>
      </c>
      <c r="S14" s="3">
        <f>IFERROR(INDEX($D$15:$D$29,MATCH($E14,$C$15:$C$29,0))*(1-INDEX($D$3:$D$12,MATCH(S$4-$E14+1,$C$3:$C$12,0))),0)</f>
        <v>29250</v>
      </c>
      <c r="T14" s="3">
        <f>IFERROR(INDEX($D$15:$D$29,MATCH($E14,$C$15:$C$29,0))*(1-INDEX($D$3:$D$12,MATCH(T$4-$E14+1,$C$3:$C$12,0))),0)</f>
        <v>20249.999999999996</v>
      </c>
    </row>
    <row r="15" spans="3:20" x14ac:dyDescent="0.35">
      <c r="C15" s="157">
        <v>1</v>
      </c>
      <c r="D15" s="145">
        <v>15000</v>
      </c>
      <c r="E15" s="144">
        <f t="shared" ref="E15:E17" si="3">+E14+1</f>
        <v>11</v>
      </c>
      <c r="F15" s="3">
        <f>IFERROR(INDEX($D$15:$D$29,MATCH($E15,$C$15:$C$29,0))*(1-INDEX($D$3:$D$12,MATCH(F$4-$E15+1,$C$3:$C$12,0))),0)</f>
        <v>0</v>
      </c>
      <c r="G15" s="3">
        <f>IFERROR(INDEX($D$15:$D$29,MATCH($E15,$C$15:$C$29,0))*(1-INDEX($D$3:$D$12,MATCH(G$4-$E15+1,$C$3:$C$12,0))),0)</f>
        <v>0</v>
      </c>
      <c r="H15" s="3">
        <f>IFERROR(INDEX($D$15:$D$29,MATCH($E15,$C$15:$C$29,0))*(1-INDEX($D$3:$D$12,MATCH(H$4-$E15+1,$C$3:$C$12,0))),0)</f>
        <v>0</v>
      </c>
      <c r="I15" s="3">
        <f>IFERROR(INDEX($D$15:$D$29,MATCH($E15,$C$15:$C$29,0))*(1-INDEX($D$3:$D$12,MATCH(I$4-$E15+1,$C$3:$C$12,0))),0)</f>
        <v>0</v>
      </c>
      <c r="J15" s="3">
        <f>IFERROR(INDEX($D$15:$D$29,MATCH($E15,$C$15:$C$29,0))*(1-INDEX($D$3:$D$12,MATCH(J$4-$E15+1,$C$3:$C$12,0))),0)</f>
        <v>0</v>
      </c>
      <c r="K15" s="3">
        <f>IFERROR(INDEX($D$15:$D$29,MATCH($E15,$C$15:$C$29,0))*(1-INDEX($D$3:$D$12,MATCH(K$4-$E15+1,$C$3:$C$12,0))),0)</f>
        <v>0</v>
      </c>
      <c r="L15" s="3">
        <f>IFERROR(INDEX($D$15:$D$29,MATCH($E15,$C$15:$C$29,0))*(1-INDEX($D$3:$D$12,MATCH(L$4-$E15+1,$C$3:$C$12,0))),0)</f>
        <v>0</v>
      </c>
      <c r="M15" s="3">
        <f>IFERROR(INDEX($D$15:$D$29,MATCH($E15,$C$15:$C$29,0))*(1-INDEX($D$3:$D$12,MATCH(M$4-$E15+1,$C$3:$C$12,0))),0)</f>
        <v>0</v>
      </c>
      <c r="N15" s="3">
        <f>IFERROR(INDEX($D$15:$D$29,MATCH($E15,$C$15:$C$29,0))*(1-INDEX($D$3:$D$12,MATCH(N$4-$E15+1,$C$3:$C$12,0))),0)</f>
        <v>0</v>
      </c>
      <c r="O15" s="3">
        <f>IFERROR(INDEX($D$15:$D$29,MATCH($E15,$C$15:$C$29,0))*(1-INDEX($D$3:$D$12,MATCH(O$4-$E15+1,$C$3:$C$12,0))),0)</f>
        <v>0</v>
      </c>
      <c r="P15" s="3">
        <f>IFERROR(INDEX($D$15:$D$29,MATCH($E15,$C$15:$C$29,0))*(1-INDEX($D$3:$D$12,MATCH(P$4-$E15+1,$C$3:$C$12,0))),0)</f>
        <v>45000</v>
      </c>
      <c r="Q15" s="3">
        <f>IFERROR(INDEX($D$15:$D$29,MATCH($E15,$C$15:$C$29,0))*(1-INDEX($D$3:$D$12,MATCH(Q$4-$E15+1,$C$3:$C$12,0))),0)</f>
        <v>42750</v>
      </c>
      <c r="R15" s="3">
        <f>IFERROR(INDEX($D$15:$D$29,MATCH($E15,$C$15:$C$29,0))*(1-INDEX($D$3:$D$12,MATCH(R$4-$E15+1,$C$3:$C$12,0))),0)</f>
        <v>40500</v>
      </c>
      <c r="S15" s="3">
        <f>IFERROR(INDEX($D$15:$D$29,MATCH($E15,$C$15:$C$29,0))*(1-INDEX($D$3:$D$12,MATCH(S$4-$E15+1,$C$3:$C$12,0))),0)</f>
        <v>36000</v>
      </c>
      <c r="T15" s="3">
        <f>IFERROR(INDEX($D$15:$D$29,MATCH($E15,$C$15:$C$29,0))*(1-INDEX($D$3:$D$12,MATCH(T$4-$E15+1,$C$3:$C$12,0))),0)</f>
        <v>29250</v>
      </c>
    </row>
    <row r="16" spans="3:20" x14ac:dyDescent="0.35">
      <c r="C16" s="157">
        <f>+C15+1</f>
        <v>2</v>
      </c>
      <c r="D16" s="145">
        <v>25000</v>
      </c>
      <c r="E16" s="144">
        <f t="shared" si="3"/>
        <v>12</v>
      </c>
      <c r="F16" s="3">
        <f>IFERROR(INDEX($D$15:$D$29,MATCH($E16,$C$15:$C$29,0))*(1-INDEX($D$3:$D$12,MATCH(F$4-$E16+1,$C$3:$C$12,0))),0)</f>
        <v>0</v>
      </c>
      <c r="G16" s="3">
        <f>IFERROR(INDEX($D$15:$D$29,MATCH($E16,$C$15:$C$29,0))*(1-INDEX($D$3:$D$12,MATCH(G$4-$E16+1,$C$3:$C$12,0))),0)</f>
        <v>0</v>
      </c>
      <c r="H16" s="3">
        <f>IFERROR(INDEX($D$15:$D$29,MATCH($E16,$C$15:$C$29,0))*(1-INDEX($D$3:$D$12,MATCH(H$4-$E16+1,$C$3:$C$12,0))),0)</f>
        <v>0</v>
      </c>
      <c r="I16" s="3">
        <f>IFERROR(INDEX($D$15:$D$29,MATCH($E16,$C$15:$C$29,0))*(1-INDEX($D$3:$D$12,MATCH(I$4-$E16+1,$C$3:$C$12,0))),0)</f>
        <v>0</v>
      </c>
      <c r="J16" s="3">
        <f>IFERROR(INDEX($D$15:$D$29,MATCH($E16,$C$15:$C$29,0))*(1-INDEX($D$3:$D$12,MATCH(J$4-$E16+1,$C$3:$C$12,0))),0)</f>
        <v>0</v>
      </c>
      <c r="K16" s="3">
        <f>IFERROR(INDEX($D$15:$D$29,MATCH($E16,$C$15:$C$29,0))*(1-INDEX($D$3:$D$12,MATCH(K$4-$E16+1,$C$3:$C$12,0))),0)</f>
        <v>0</v>
      </c>
      <c r="L16" s="3">
        <f>IFERROR(INDEX($D$15:$D$29,MATCH($E16,$C$15:$C$29,0))*(1-INDEX($D$3:$D$12,MATCH(L$4-$E16+1,$C$3:$C$12,0))),0)</f>
        <v>0</v>
      </c>
      <c r="M16" s="3">
        <f>IFERROR(INDEX($D$15:$D$29,MATCH($E16,$C$15:$C$29,0))*(1-INDEX($D$3:$D$12,MATCH(M$4-$E16+1,$C$3:$C$12,0))),0)</f>
        <v>0</v>
      </c>
      <c r="N16" s="3">
        <f>IFERROR(INDEX($D$15:$D$29,MATCH($E16,$C$15:$C$29,0))*(1-INDEX($D$3:$D$12,MATCH(N$4-$E16+1,$C$3:$C$12,0))),0)</f>
        <v>0</v>
      </c>
      <c r="O16" s="3">
        <f>IFERROR(INDEX($D$15:$D$29,MATCH($E16,$C$15:$C$29,0))*(1-INDEX($D$3:$D$12,MATCH(O$4-$E16+1,$C$3:$C$12,0))),0)</f>
        <v>0</v>
      </c>
      <c r="P16" s="3">
        <f>IFERROR(INDEX($D$15:$D$29,MATCH($E16,$C$15:$C$29,0))*(1-INDEX($D$3:$D$12,MATCH(P$4-$E16+1,$C$3:$C$12,0))),0)</f>
        <v>0</v>
      </c>
      <c r="Q16" s="3">
        <f>IFERROR(INDEX($D$15:$D$29,MATCH($E16,$C$15:$C$29,0))*(1-INDEX($D$3:$D$12,MATCH(Q$4-$E16+1,$C$3:$C$12,0))),0)</f>
        <v>45000</v>
      </c>
      <c r="R16" s="3">
        <f>IFERROR(INDEX($D$15:$D$29,MATCH($E16,$C$15:$C$29,0))*(1-INDEX($D$3:$D$12,MATCH(R$4-$E16+1,$C$3:$C$12,0))),0)</f>
        <v>42750</v>
      </c>
      <c r="S16" s="3">
        <f>IFERROR(INDEX($D$15:$D$29,MATCH($E16,$C$15:$C$29,0))*(1-INDEX($D$3:$D$12,MATCH(S$4-$E16+1,$C$3:$C$12,0))),0)</f>
        <v>40500</v>
      </c>
      <c r="T16" s="3">
        <f>IFERROR(INDEX($D$15:$D$29,MATCH($E16,$C$15:$C$29,0))*(1-INDEX($D$3:$D$12,MATCH(T$4-$E16+1,$C$3:$C$12,0))),0)</f>
        <v>36000</v>
      </c>
    </row>
    <row r="17" spans="3:20" x14ac:dyDescent="0.35">
      <c r="C17" s="157">
        <f t="shared" ref="C17:C24" si="4">+C16+1</f>
        <v>3</v>
      </c>
      <c r="D17" s="145">
        <v>45000</v>
      </c>
      <c r="E17" s="144">
        <f t="shared" si="3"/>
        <v>13</v>
      </c>
      <c r="F17" s="3">
        <f>IFERROR(INDEX($D$15:$D$29,MATCH($E17,$C$15:$C$29,0))*(1-INDEX($D$3:$D$12,MATCH(F$4-$E17+1,$C$3:$C$12,0))),0)</f>
        <v>0</v>
      </c>
      <c r="G17" s="3">
        <f>IFERROR(INDEX($D$15:$D$29,MATCH($E17,$C$15:$C$29,0))*(1-INDEX($D$3:$D$12,MATCH(G$4-$E17+1,$C$3:$C$12,0))),0)</f>
        <v>0</v>
      </c>
      <c r="H17" s="3">
        <f>IFERROR(INDEX($D$15:$D$29,MATCH($E17,$C$15:$C$29,0))*(1-INDEX($D$3:$D$12,MATCH(H$4-$E17+1,$C$3:$C$12,0))),0)</f>
        <v>0</v>
      </c>
      <c r="I17" s="3">
        <f>IFERROR(INDEX($D$15:$D$29,MATCH($E17,$C$15:$C$29,0))*(1-INDEX($D$3:$D$12,MATCH(I$4-$E17+1,$C$3:$C$12,0))),0)</f>
        <v>0</v>
      </c>
      <c r="J17" s="3">
        <f>IFERROR(INDEX($D$15:$D$29,MATCH($E17,$C$15:$C$29,0))*(1-INDEX($D$3:$D$12,MATCH(J$4-$E17+1,$C$3:$C$12,0))),0)</f>
        <v>0</v>
      </c>
      <c r="K17" s="3">
        <f>IFERROR(INDEX($D$15:$D$29,MATCH($E17,$C$15:$C$29,0))*(1-INDEX($D$3:$D$12,MATCH(K$4-$E17+1,$C$3:$C$12,0))),0)</f>
        <v>0</v>
      </c>
      <c r="L17" s="3">
        <f>IFERROR(INDEX($D$15:$D$29,MATCH($E17,$C$15:$C$29,0))*(1-INDEX($D$3:$D$12,MATCH(L$4-$E17+1,$C$3:$C$12,0))),0)</f>
        <v>0</v>
      </c>
      <c r="M17" s="3">
        <f>IFERROR(INDEX($D$15:$D$29,MATCH($E17,$C$15:$C$29,0))*(1-INDEX($D$3:$D$12,MATCH(M$4-$E17+1,$C$3:$C$12,0))),0)</f>
        <v>0</v>
      </c>
      <c r="N17" s="3">
        <f>IFERROR(INDEX($D$15:$D$29,MATCH($E17,$C$15:$C$29,0))*(1-INDEX($D$3:$D$12,MATCH(N$4-$E17+1,$C$3:$C$12,0))),0)</f>
        <v>0</v>
      </c>
      <c r="O17" s="3">
        <f>IFERROR(INDEX($D$15:$D$29,MATCH($E17,$C$15:$C$29,0))*(1-INDEX($D$3:$D$12,MATCH(O$4-$E17+1,$C$3:$C$12,0))),0)</f>
        <v>0</v>
      </c>
      <c r="P17" s="3">
        <f>IFERROR(INDEX($D$15:$D$29,MATCH($E17,$C$15:$C$29,0))*(1-INDEX($D$3:$D$12,MATCH(P$4-$E17+1,$C$3:$C$12,0))),0)</f>
        <v>0</v>
      </c>
      <c r="Q17" s="3">
        <f>IFERROR(INDEX($D$15:$D$29,MATCH($E17,$C$15:$C$29,0))*(1-INDEX($D$3:$D$12,MATCH(Q$4-$E17+1,$C$3:$C$12,0))),0)</f>
        <v>0</v>
      </c>
      <c r="R17" s="3">
        <f>IFERROR(INDEX($D$15:$D$29,MATCH($E17,$C$15:$C$29,0))*(1-INDEX($D$3:$D$12,MATCH(R$4-$E17+1,$C$3:$C$12,0))),0)</f>
        <v>45000</v>
      </c>
      <c r="S17" s="3">
        <f>IFERROR(INDEX($D$15:$D$29,MATCH($E17,$C$15:$C$29,0))*(1-INDEX($D$3:$D$12,MATCH(S$4-$E17+1,$C$3:$C$12,0))),0)</f>
        <v>42750</v>
      </c>
      <c r="T17" s="3">
        <f>IFERROR(INDEX($D$15:$D$29,MATCH($E17,$C$15:$C$29,0))*(1-INDEX($D$3:$D$12,MATCH(T$4-$E17+1,$C$3:$C$12,0))),0)</f>
        <v>40500</v>
      </c>
    </row>
    <row r="18" spans="3:20" x14ac:dyDescent="0.35">
      <c r="C18" s="157">
        <f t="shared" si="4"/>
        <v>4</v>
      </c>
      <c r="D18" s="145">
        <v>45000</v>
      </c>
      <c r="E18" s="144">
        <f t="shared" ref="E18:E19" si="5">+E17+1</f>
        <v>14</v>
      </c>
      <c r="F18" s="3">
        <f>IFERROR(INDEX($D$15:$D$29,MATCH($E18,$C$15:$C$29,0))*(1-INDEX($D$3:$D$12,MATCH(F$4-$E18+1,$C$3:$C$12,0))),0)</f>
        <v>0</v>
      </c>
      <c r="G18" s="3">
        <f>IFERROR(INDEX($D$15:$D$29,MATCH($E18,$C$15:$C$29,0))*(1-INDEX($D$3:$D$12,MATCH(G$4-$E18+1,$C$3:$C$12,0))),0)</f>
        <v>0</v>
      </c>
      <c r="H18" s="3">
        <f>IFERROR(INDEX($D$15:$D$29,MATCH($E18,$C$15:$C$29,0))*(1-INDEX($D$3:$D$12,MATCH(H$4-$E18+1,$C$3:$C$12,0))),0)</f>
        <v>0</v>
      </c>
      <c r="I18" s="3">
        <f>IFERROR(INDEX($D$15:$D$29,MATCH($E18,$C$15:$C$29,0))*(1-INDEX($D$3:$D$12,MATCH(I$4-$E18+1,$C$3:$C$12,0))),0)</f>
        <v>0</v>
      </c>
      <c r="J18" s="3">
        <f>IFERROR(INDEX($D$15:$D$29,MATCH($E18,$C$15:$C$29,0))*(1-INDEX($D$3:$D$12,MATCH(J$4-$E18+1,$C$3:$C$12,0))),0)</f>
        <v>0</v>
      </c>
      <c r="K18" s="3">
        <f>IFERROR(INDEX($D$15:$D$29,MATCH($E18,$C$15:$C$29,0))*(1-INDEX($D$3:$D$12,MATCH(K$4-$E18+1,$C$3:$C$12,0))),0)</f>
        <v>0</v>
      </c>
      <c r="L18" s="3">
        <f>IFERROR(INDEX($D$15:$D$29,MATCH($E18,$C$15:$C$29,0))*(1-INDEX($D$3:$D$12,MATCH(L$4-$E18+1,$C$3:$C$12,0))),0)</f>
        <v>0</v>
      </c>
      <c r="M18" s="3">
        <f>IFERROR(INDEX($D$15:$D$29,MATCH($E18,$C$15:$C$29,0))*(1-INDEX($D$3:$D$12,MATCH(M$4-$E18+1,$C$3:$C$12,0))),0)</f>
        <v>0</v>
      </c>
      <c r="N18" s="3">
        <f>IFERROR(INDEX($D$15:$D$29,MATCH($E18,$C$15:$C$29,0))*(1-INDEX($D$3:$D$12,MATCH(N$4-$E18+1,$C$3:$C$12,0))),0)</f>
        <v>0</v>
      </c>
      <c r="O18" s="3">
        <f>IFERROR(INDEX($D$15:$D$29,MATCH($E18,$C$15:$C$29,0))*(1-INDEX($D$3:$D$12,MATCH(O$4-$E18+1,$C$3:$C$12,0))),0)</f>
        <v>0</v>
      </c>
      <c r="P18" s="3">
        <f>IFERROR(INDEX($D$15:$D$29,MATCH($E18,$C$15:$C$29,0))*(1-INDEX($D$3:$D$12,MATCH(P$4-$E18+1,$C$3:$C$12,0))),0)</f>
        <v>0</v>
      </c>
      <c r="Q18" s="3">
        <f>IFERROR(INDEX($D$15:$D$29,MATCH($E18,$C$15:$C$29,0))*(1-INDEX($D$3:$D$12,MATCH(Q$4-$E18+1,$C$3:$C$12,0))),0)</f>
        <v>0</v>
      </c>
      <c r="R18" s="3">
        <f>IFERROR(INDEX($D$15:$D$29,MATCH($E18,$C$15:$C$29,0))*(1-INDEX($D$3:$D$12,MATCH(R$4-$E18+1,$C$3:$C$12,0))),0)</f>
        <v>0</v>
      </c>
      <c r="S18" s="3">
        <f>IFERROR(INDEX($D$15:$D$29,MATCH($E18,$C$15:$C$29,0))*(1-INDEX($D$3:$D$12,MATCH(S$4-$E18+1,$C$3:$C$12,0))),0)</f>
        <v>45000</v>
      </c>
      <c r="T18" s="3">
        <f>IFERROR(INDEX($D$15:$D$29,MATCH($E18,$C$15:$C$29,0))*(1-INDEX($D$3:$D$12,MATCH(T$4-$E18+1,$C$3:$C$12,0))),0)</f>
        <v>42750</v>
      </c>
    </row>
    <row r="19" spans="3:20" x14ac:dyDescent="0.35">
      <c r="C19" s="157">
        <f t="shared" si="4"/>
        <v>5</v>
      </c>
      <c r="D19" s="145">
        <v>45000</v>
      </c>
      <c r="E19" s="144">
        <f t="shared" si="5"/>
        <v>15</v>
      </c>
      <c r="F19" s="3">
        <f>IFERROR(INDEX($D$15:$D$29,MATCH($E19,$C$15:$C$29,0))*(1-INDEX($D$3:$D$12,MATCH(F$4-$E19+1,$C$3:$C$12,0))),0)</f>
        <v>0</v>
      </c>
      <c r="G19" s="3">
        <f>IFERROR(INDEX($D$15:$D$29,MATCH($E19,$C$15:$C$29,0))*(1-INDEX($D$3:$D$12,MATCH(G$4-$E19+1,$C$3:$C$12,0))),0)</f>
        <v>0</v>
      </c>
      <c r="H19" s="3">
        <f>IFERROR(INDEX($D$15:$D$29,MATCH($E19,$C$15:$C$29,0))*(1-INDEX($D$3:$D$12,MATCH(H$4-$E19+1,$C$3:$C$12,0))),0)</f>
        <v>0</v>
      </c>
      <c r="I19" s="3">
        <f>IFERROR(INDEX($D$15:$D$29,MATCH($E19,$C$15:$C$29,0))*(1-INDEX($D$3:$D$12,MATCH(I$4-$E19+1,$C$3:$C$12,0))),0)</f>
        <v>0</v>
      </c>
      <c r="J19" s="3">
        <f>IFERROR(INDEX($D$15:$D$29,MATCH($E19,$C$15:$C$29,0))*(1-INDEX($D$3:$D$12,MATCH(J$4-$E19+1,$C$3:$C$12,0))),0)</f>
        <v>0</v>
      </c>
      <c r="K19" s="3">
        <f>IFERROR(INDEX($D$15:$D$29,MATCH($E19,$C$15:$C$29,0))*(1-INDEX($D$3:$D$12,MATCH(K$4-$E19+1,$C$3:$C$12,0))),0)</f>
        <v>0</v>
      </c>
      <c r="L19" s="3">
        <f>IFERROR(INDEX($D$15:$D$29,MATCH($E19,$C$15:$C$29,0))*(1-INDEX($D$3:$D$12,MATCH(L$4-$E19+1,$C$3:$C$12,0))),0)</f>
        <v>0</v>
      </c>
      <c r="M19" s="3">
        <f>IFERROR(INDEX($D$15:$D$29,MATCH($E19,$C$15:$C$29,0))*(1-INDEX($D$3:$D$12,MATCH(M$4-$E19+1,$C$3:$C$12,0))),0)</f>
        <v>0</v>
      </c>
      <c r="N19" s="3">
        <f>IFERROR(INDEX($D$15:$D$29,MATCH($E19,$C$15:$C$29,0))*(1-INDEX($D$3:$D$12,MATCH(N$4-$E19+1,$C$3:$C$12,0))),0)</f>
        <v>0</v>
      </c>
      <c r="O19" s="3">
        <f>IFERROR(INDEX($D$15:$D$29,MATCH($E19,$C$15:$C$29,0))*(1-INDEX($D$3:$D$12,MATCH(O$4-$E19+1,$C$3:$C$12,0))),0)</f>
        <v>0</v>
      </c>
      <c r="P19" s="3">
        <f>IFERROR(INDEX($D$15:$D$29,MATCH($E19,$C$15:$C$29,0))*(1-INDEX($D$3:$D$12,MATCH(P$4-$E19+1,$C$3:$C$12,0))),0)</f>
        <v>0</v>
      </c>
      <c r="Q19" s="3">
        <f>IFERROR(INDEX($D$15:$D$29,MATCH($E19,$C$15:$C$29,0))*(1-INDEX($D$3:$D$12,MATCH(Q$4-$E19+1,$C$3:$C$12,0))),0)</f>
        <v>0</v>
      </c>
      <c r="R19" s="3">
        <f>IFERROR(INDEX($D$15:$D$29,MATCH($E19,$C$15:$C$29,0))*(1-INDEX($D$3:$D$12,MATCH(R$4-$E19+1,$C$3:$C$12,0))),0)</f>
        <v>0</v>
      </c>
      <c r="S19" s="3">
        <f>IFERROR(INDEX($D$15:$D$29,MATCH($E19,$C$15:$C$29,0))*(1-INDEX($D$3:$D$12,MATCH(S$4-$E19+1,$C$3:$C$12,0))),0)</f>
        <v>0</v>
      </c>
      <c r="T19" s="3">
        <f>IFERROR(INDEX($D$15:$D$29,MATCH($E19,$C$15:$C$29,0))*(1-INDEX($D$3:$D$12,MATCH(T$4-$E19+1,$C$3:$C$12,0))),0)</f>
        <v>45000</v>
      </c>
    </row>
    <row r="20" spans="3:20" x14ac:dyDescent="0.35">
      <c r="C20" s="157">
        <f t="shared" si="4"/>
        <v>6</v>
      </c>
      <c r="D20" s="145">
        <v>45000</v>
      </c>
      <c r="E20" s="158" t="s">
        <v>272</v>
      </c>
      <c r="F20" s="25">
        <f t="shared" ref="F20:S20" si="6">SUM(F5:F19)</f>
        <v>15000</v>
      </c>
      <c r="G20" s="25">
        <f t="shared" si="6"/>
        <v>39250</v>
      </c>
      <c r="H20" s="25">
        <f t="shared" si="6"/>
        <v>82250</v>
      </c>
      <c r="I20" s="25">
        <f t="shared" si="6"/>
        <v>122250</v>
      </c>
      <c r="J20" s="25">
        <f t="shared" si="6"/>
        <v>158000</v>
      </c>
      <c r="K20" s="25">
        <f t="shared" si="6"/>
        <v>187250</v>
      </c>
      <c r="L20" s="25">
        <f t="shared" si="6"/>
        <v>209250</v>
      </c>
      <c r="M20" s="25">
        <f t="shared" si="6"/>
        <v>224250</v>
      </c>
      <c r="N20" s="25">
        <f t="shared" si="6"/>
        <v>233750</v>
      </c>
      <c r="O20" s="25">
        <f t="shared" si="6"/>
        <v>238750</v>
      </c>
      <c r="P20" s="25">
        <f t="shared" si="6"/>
        <v>240750</v>
      </c>
      <c r="Q20" s="25">
        <f t="shared" si="6"/>
        <v>240750</v>
      </c>
      <c r="R20" s="25">
        <f t="shared" si="6"/>
        <v>240750</v>
      </c>
      <c r="S20" s="25">
        <f t="shared" si="6"/>
        <v>240750</v>
      </c>
      <c r="T20" s="25">
        <f>SUM(T5:T19)</f>
        <v>240750</v>
      </c>
    </row>
    <row r="21" spans="3:20" x14ac:dyDescent="0.35">
      <c r="C21" s="157">
        <f t="shared" si="4"/>
        <v>7</v>
      </c>
      <c r="D21" s="145">
        <v>45000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3:20" x14ac:dyDescent="0.35">
      <c r="C22" s="157">
        <f t="shared" si="4"/>
        <v>8</v>
      </c>
      <c r="D22" s="145">
        <v>45000</v>
      </c>
      <c r="E22" t="s">
        <v>342</v>
      </c>
      <c r="F22" s="100">
        <v>0.5</v>
      </c>
      <c r="G22" s="100">
        <v>0.5</v>
      </c>
      <c r="H22" s="100">
        <v>0.5</v>
      </c>
      <c r="I22" s="100">
        <v>0.5</v>
      </c>
      <c r="J22" s="100">
        <v>0.5</v>
      </c>
      <c r="K22" s="100">
        <v>0.5</v>
      </c>
      <c r="L22" s="100">
        <v>0.5</v>
      </c>
      <c r="M22" s="100">
        <v>0.5</v>
      </c>
      <c r="N22" s="100">
        <v>0.5</v>
      </c>
      <c r="O22" s="100">
        <v>0.5</v>
      </c>
      <c r="P22" s="100">
        <v>0.5</v>
      </c>
      <c r="Q22" s="100">
        <v>0.5</v>
      </c>
      <c r="R22" s="100">
        <v>0.5</v>
      </c>
      <c r="S22" s="100">
        <v>0.5</v>
      </c>
      <c r="T22" s="100">
        <v>0.5</v>
      </c>
    </row>
    <row r="23" spans="3:20" x14ac:dyDescent="0.35">
      <c r="C23" s="157">
        <f t="shared" si="4"/>
        <v>9</v>
      </c>
      <c r="D23" s="145">
        <v>45000</v>
      </c>
      <c r="E23" t="s">
        <v>343</v>
      </c>
      <c r="F23" s="3">
        <f>+F22*F20</f>
        <v>7500</v>
      </c>
      <c r="G23" s="3">
        <f t="shared" ref="G23:T23" si="7">+G22*G20</f>
        <v>19625</v>
      </c>
      <c r="H23" s="3">
        <f t="shared" si="7"/>
        <v>41125</v>
      </c>
      <c r="I23" s="3">
        <f t="shared" si="7"/>
        <v>61125</v>
      </c>
      <c r="J23" s="3">
        <f t="shared" si="7"/>
        <v>79000</v>
      </c>
      <c r="K23" s="3">
        <f t="shared" si="7"/>
        <v>93625</v>
      </c>
      <c r="L23" s="3">
        <f t="shared" si="7"/>
        <v>104625</v>
      </c>
      <c r="M23" s="3">
        <f t="shared" si="7"/>
        <v>112125</v>
      </c>
      <c r="N23" s="3">
        <f t="shared" si="7"/>
        <v>116875</v>
      </c>
      <c r="O23" s="3">
        <f t="shared" si="7"/>
        <v>119375</v>
      </c>
      <c r="P23" s="3">
        <f t="shared" si="7"/>
        <v>120375</v>
      </c>
      <c r="Q23" s="3">
        <f t="shared" si="7"/>
        <v>120375</v>
      </c>
      <c r="R23" s="3">
        <f t="shared" si="7"/>
        <v>120375</v>
      </c>
      <c r="S23" s="3">
        <f t="shared" si="7"/>
        <v>120375</v>
      </c>
      <c r="T23" s="3">
        <f t="shared" si="7"/>
        <v>120375</v>
      </c>
    </row>
    <row r="24" spans="3:20" x14ac:dyDescent="0.35">
      <c r="C24" s="157">
        <f t="shared" si="4"/>
        <v>10</v>
      </c>
      <c r="D24" s="145">
        <v>45000</v>
      </c>
      <c r="E24" t="s">
        <v>344</v>
      </c>
      <c r="F24" s="3">
        <f>+F20-F23</f>
        <v>7500</v>
      </c>
      <c r="G24" s="3">
        <f t="shared" ref="G24:T24" si="8">+G20-G23</f>
        <v>19625</v>
      </c>
      <c r="H24" s="3">
        <f t="shared" si="8"/>
        <v>41125</v>
      </c>
      <c r="I24" s="3">
        <f t="shared" si="8"/>
        <v>61125</v>
      </c>
      <c r="J24" s="3">
        <f t="shared" si="8"/>
        <v>79000</v>
      </c>
      <c r="K24" s="3">
        <f t="shared" si="8"/>
        <v>93625</v>
      </c>
      <c r="L24" s="3">
        <f t="shared" si="8"/>
        <v>104625</v>
      </c>
      <c r="M24" s="3">
        <f t="shared" si="8"/>
        <v>112125</v>
      </c>
      <c r="N24" s="3">
        <f t="shared" si="8"/>
        <v>116875</v>
      </c>
      <c r="O24" s="3">
        <f t="shared" si="8"/>
        <v>119375</v>
      </c>
      <c r="P24" s="3">
        <f t="shared" si="8"/>
        <v>120375</v>
      </c>
      <c r="Q24" s="3">
        <f t="shared" si="8"/>
        <v>120375</v>
      </c>
      <c r="R24" s="3">
        <f t="shared" si="8"/>
        <v>120375</v>
      </c>
      <c r="S24" s="3">
        <f t="shared" si="8"/>
        <v>120375</v>
      </c>
      <c r="T24" s="3">
        <f t="shared" si="8"/>
        <v>120375</v>
      </c>
    </row>
    <row r="25" spans="3:20" x14ac:dyDescent="0.35">
      <c r="C25" s="157">
        <f t="shared" ref="C25:C29" si="9">+C24+1</f>
        <v>11</v>
      </c>
      <c r="D25" s="145">
        <v>45000</v>
      </c>
    </row>
    <row r="26" spans="3:20" x14ac:dyDescent="0.35">
      <c r="C26" s="157">
        <f t="shared" si="9"/>
        <v>12</v>
      </c>
      <c r="D26" s="145">
        <v>45000</v>
      </c>
      <c r="E26" t="s">
        <v>335</v>
      </c>
      <c r="F26" s="3">
        <f>+Model!W53</f>
        <v>204200</v>
      </c>
      <c r="G26" s="3">
        <f>+Model!X53</f>
        <v>203100</v>
      </c>
      <c r="H26" s="3">
        <f>+Model!Y53</f>
        <v>199400</v>
      </c>
      <c r="I26" s="3">
        <f ca="1">+Model!Z53</f>
        <v>198740.90423657451</v>
      </c>
      <c r="J26" s="3">
        <f ca="1">+Model!AA53</f>
        <v>199029.12560024622</v>
      </c>
      <c r="K26" s="3">
        <f ca="1">+Model!AB53</f>
        <v>200262.95806837673</v>
      </c>
      <c r="L26" s="3">
        <f ca="1">+Model!AC53</f>
        <v>202454.11322511485</v>
      </c>
      <c r="M26" s="3">
        <f ca="1">+Model!AD53</f>
        <v>203631.46831874643</v>
      </c>
      <c r="N26" s="3">
        <f ca="1">+Model!AE53</f>
        <v>203771.13726509377</v>
      </c>
      <c r="O26" s="3">
        <f ca="1">+Model!AF53</f>
        <v>202864.89752852655</v>
      </c>
      <c r="P26" s="3">
        <f ca="1">+Model!AG53</f>
        <v>200920.55115140491</v>
      </c>
      <c r="Q26" s="3">
        <f ca="1">+Model!AH53</f>
        <v>197961.88028664063</v>
      </c>
      <c r="R26" s="3">
        <f>+Model!AI53</f>
        <v>194028.19337476703</v>
      </c>
      <c r="S26" s="3">
        <f>+Model!AJ53</f>
        <v>192087.91144101933</v>
      </c>
      <c r="T26" s="3"/>
    </row>
    <row r="27" spans="3:20" x14ac:dyDescent="0.35">
      <c r="C27" s="157">
        <f t="shared" si="9"/>
        <v>13</v>
      </c>
      <c r="D27" s="145">
        <v>45000</v>
      </c>
      <c r="E27" t="s">
        <v>345</v>
      </c>
      <c r="F27" s="6">
        <f>+F24/F26</f>
        <v>3.6728697355533788E-2</v>
      </c>
      <c r="G27" s="6">
        <f t="shared" ref="G27:S27" si="10">+G24/G26</f>
        <v>9.66272772033481E-2</v>
      </c>
      <c r="H27" s="6">
        <f t="shared" si="10"/>
        <v>0.20624373119358075</v>
      </c>
      <c r="I27" s="6">
        <f t="shared" ca="1" si="10"/>
        <v>0.30756124530478562</v>
      </c>
      <c r="J27" s="6">
        <f t="shared" ca="1" si="10"/>
        <v>0.39692683049149802</v>
      </c>
      <c r="K27" s="6">
        <f t="shared" ca="1" si="10"/>
        <v>0.46751032194397713</v>
      </c>
      <c r="L27" s="6">
        <f t="shared" ca="1" si="10"/>
        <v>0.51678377057059</v>
      </c>
      <c r="M27" s="6">
        <f t="shared" ca="1" si="10"/>
        <v>0.55062707608869954</v>
      </c>
      <c r="N27" s="6">
        <f t="shared" ca="1" si="10"/>
        <v>0.5735601300980756</v>
      </c>
      <c r="O27" s="6">
        <f t="shared" ca="1" si="10"/>
        <v>0.58844581519192429</v>
      </c>
      <c r="P27" s="6">
        <f t="shared" ca="1" si="10"/>
        <v>0.59911740889706544</v>
      </c>
      <c r="Q27" s="6">
        <f t="shared" ca="1" si="10"/>
        <v>0.60807161371523633</v>
      </c>
      <c r="R27" s="6">
        <f t="shared" si="10"/>
        <v>0.62039953012135052</v>
      </c>
      <c r="S27" s="6">
        <f t="shared" si="10"/>
        <v>0.62666619204176832</v>
      </c>
      <c r="T27" s="6"/>
    </row>
    <row r="28" spans="3:20" x14ac:dyDescent="0.35">
      <c r="C28" s="157">
        <f t="shared" si="9"/>
        <v>14</v>
      </c>
      <c r="D28" s="145">
        <v>45000</v>
      </c>
      <c r="F28" s="3"/>
    </row>
    <row r="29" spans="3:20" x14ac:dyDescent="0.35">
      <c r="C29" s="157">
        <f t="shared" si="9"/>
        <v>15</v>
      </c>
      <c r="D29" s="145">
        <v>45000</v>
      </c>
      <c r="E29" s="20" t="s">
        <v>340</v>
      </c>
    </row>
    <row r="30" spans="3:20" x14ac:dyDescent="0.35">
      <c r="E30" s="42"/>
      <c r="F30" s="144" t="s">
        <v>10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3:20" x14ac:dyDescent="0.35">
      <c r="C31" s="2" t="s">
        <v>10</v>
      </c>
      <c r="D31" s="2" t="s">
        <v>339</v>
      </c>
      <c r="E31" s="144" t="s">
        <v>336</v>
      </c>
      <c r="F31" s="156">
        <v>1</v>
      </c>
      <c r="G31" s="156">
        <f>+F31+1</f>
        <v>2</v>
      </c>
      <c r="H31" s="156">
        <f t="shared" ref="H31:T31" si="11">+G31+1</f>
        <v>3</v>
      </c>
      <c r="I31" s="156">
        <f t="shared" si="11"/>
        <v>4</v>
      </c>
      <c r="J31" s="156">
        <f t="shared" si="11"/>
        <v>5</v>
      </c>
      <c r="K31" s="156">
        <f t="shared" si="11"/>
        <v>6</v>
      </c>
      <c r="L31" s="156">
        <f t="shared" si="11"/>
        <v>7</v>
      </c>
      <c r="M31" s="156">
        <f t="shared" si="11"/>
        <v>8</v>
      </c>
      <c r="N31" s="156">
        <f t="shared" si="11"/>
        <v>9</v>
      </c>
      <c r="O31" s="156">
        <f t="shared" si="11"/>
        <v>10</v>
      </c>
      <c r="P31" s="156">
        <f t="shared" si="11"/>
        <v>11</v>
      </c>
      <c r="Q31" s="156">
        <f t="shared" si="11"/>
        <v>12</v>
      </c>
      <c r="R31" s="156">
        <f t="shared" si="11"/>
        <v>13</v>
      </c>
      <c r="S31" s="156">
        <f t="shared" si="11"/>
        <v>14</v>
      </c>
      <c r="T31" s="156">
        <f t="shared" si="11"/>
        <v>15</v>
      </c>
    </row>
    <row r="32" spans="3:20" x14ac:dyDescent="0.35">
      <c r="C32" s="145">
        <v>1</v>
      </c>
      <c r="D32" s="58">
        <v>-0.2</v>
      </c>
      <c r="E32" s="144">
        <v>1</v>
      </c>
      <c r="F32" s="3">
        <f>(F5*F$51*(1-F$22)+F5*F$50*F$22)/1000000</f>
        <v>105</v>
      </c>
      <c r="G32" s="3">
        <f>(G5*G$51*(1-G$22)+G5*G$50*G$22)/1000000</f>
        <v>101.745</v>
      </c>
      <c r="H32" s="3">
        <f>(H5*H$51*(1-H$22)+H5*H$50*H$22)/1000000</f>
        <v>98.317800000000005</v>
      </c>
      <c r="I32" s="3">
        <f>(I5*I$51*(1-I$22)+I5*I$50*I$22)/1000000</f>
        <v>89.141471999999993</v>
      </c>
      <c r="J32" s="3">
        <f>(J5*J$51*(1-J$22)+J5*J$50*J$22)/1000000</f>
        <v>73.875994919999997</v>
      </c>
      <c r="K32" s="3">
        <f>(K5*K$51*(1-K$22)+K5*K$50*K$22)/1000000</f>
        <v>52.1678179512</v>
      </c>
      <c r="L32" s="3">
        <f>(L5*L$51*(1-L$22)+L5*L$50*L$22)/1000000</f>
        <v>35.474116206816014</v>
      </c>
      <c r="M32" s="3">
        <f>(M5*M$51*(1-M$22)+M5*M$50*M$22)/1000000</f>
        <v>24.12239902063488</v>
      </c>
      <c r="N32" s="3">
        <f>(N5*N$51*(1-N$22)+N5*N$50*N$22)/1000000</f>
        <v>12.302423500523787</v>
      </c>
      <c r="O32" s="3">
        <f>(O5*O$51*(1-O$22)+O5*O$50*O$22)/1000000</f>
        <v>0</v>
      </c>
      <c r="P32" s="3">
        <f>(P5*P$51*(1-P$22)+P5*P$50*P$22)/1000000</f>
        <v>0</v>
      </c>
      <c r="Q32" s="3">
        <f>(Q5*Q$51*(1-Q$22)+Q5*Q$50*Q$22)/1000000</f>
        <v>0</v>
      </c>
      <c r="R32" s="3">
        <f>(R5*R$51*(1-R$22)+R5*R$50*R$22)/1000000</f>
        <v>0</v>
      </c>
      <c r="S32" s="3">
        <f>(S5*S$51*(1-S$22)+S5*S$50*S$22)/1000000</f>
        <v>0</v>
      </c>
      <c r="T32" s="3">
        <f>(T5*T$51*(1-T$22)+T5*T$50*T$22)/1000000</f>
        <v>0</v>
      </c>
    </row>
    <row r="33" spans="3:20" x14ac:dyDescent="0.35">
      <c r="C33" s="145">
        <v>2</v>
      </c>
      <c r="D33" s="58">
        <v>0.1</v>
      </c>
      <c r="E33" s="144">
        <f>+E32+1</f>
        <v>2</v>
      </c>
      <c r="F33" s="3">
        <f>(F6*F$51*(1-F$22)+F6*F$50*F$22)/1000000</f>
        <v>0</v>
      </c>
      <c r="G33" s="3">
        <f>(G6*G$51*(1-G$22)+G6*G$50*G$22)/1000000</f>
        <v>178.5</v>
      </c>
      <c r="H33" s="3">
        <f>(H6*H$51*(1-H$22)+H6*H$50*H$22)/1000000</f>
        <v>172.9665</v>
      </c>
      <c r="I33" s="3">
        <f>(I6*I$51*(1-I$22)+I6*I$50*I$22)/1000000</f>
        <v>167.14026000000001</v>
      </c>
      <c r="J33" s="3">
        <f>(J6*J$51*(1-J$22)+J6*J$50*J$22)/1000000</f>
        <v>151.54050240000001</v>
      </c>
      <c r="K33" s="3">
        <f>(K6*K$51*(1-K$22)+K6*K$50*K$22)/1000000</f>
        <v>125.58919136400002</v>
      </c>
      <c r="L33" s="3">
        <f>(L6*L$51*(1-L$22)+L6*L$50*L$22)/1000000</f>
        <v>88.685290517039988</v>
      </c>
      <c r="M33" s="3">
        <f>(M6*M$51*(1-M$22)+M6*M$50*M$22)/1000000</f>
        <v>60.305997551587211</v>
      </c>
      <c r="N33" s="3">
        <f>(N6*N$51*(1-N$22)+N6*N$50*N$22)/1000000</f>
        <v>41.00807833507929</v>
      </c>
      <c r="O33" s="3">
        <f>(O6*O$51*(1-O$22)+O6*O$50*O$22)/1000000</f>
        <v>20.914119950890441</v>
      </c>
      <c r="P33" s="3">
        <f>(P6*P$51*(1-P$22)+P6*P$50*P$22)/1000000</f>
        <v>0</v>
      </c>
      <c r="Q33" s="3">
        <f>(Q6*Q$51*(1-Q$22)+Q6*Q$50*Q$22)/1000000</f>
        <v>0</v>
      </c>
      <c r="R33" s="3">
        <f>(R6*R$51*(1-R$22)+R6*R$50*R$22)/1000000</f>
        <v>0</v>
      </c>
      <c r="S33" s="3">
        <f>(S6*S$51*(1-S$22)+S6*S$50*S$22)/1000000</f>
        <v>0</v>
      </c>
      <c r="T33" s="3">
        <f>(T6*T$51*(1-T$22)+T6*T$50*T$22)/1000000</f>
        <v>0</v>
      </c>
    </row>
    <row r="34" spans="3:20" x14ac:dyDescent="0.35">
      <c r="C34" s="145">
        <v>3</v>
      </c>
      <c r="D34" s="58">
        <v>0.2</v>
      </c>
      <c r="E34" s="144">
        <f t="shared" ref="E34:E46" si="12">+E33+1</f>
        <v>3</v>
      </c>
      <c r="F34" s="3">
        <f>(F7*F$51*(1-F$22)+F7*F$50*F$22)/1000000</f>
        <v>0</v>
      </c>
      <c r="G34" s="3">
        <f>(G7*G$51*(1-G$22)+G7*G$50*G$22)/1000000</f>
        <v>0</v>
      </c>
      <c r="H34" s="3">
        <f>(H7*H$51*(1-H$22)+H7*H$50*H$22)/1000000</f>
        <v>327.726</v>
      </c>
      <c r="I34" s="3">
        <f>(I7*I$51*(1-I$22)+I7*I$50*I$22)/1000000</f>
        <v>317.56649399999998</v>
      </c>
      <c r="J34" s="3">
        <f>(J7*J$51*(1-J$22)+J7*J$50*J$22)/1000000</f>
        <v>306.86951736000003</v>
      </c>
      <c r="K34" s="3">
        <f>(K7*K$51*(1-K$22)+K7*K$50*K$22)/1000000</f>
        <v>278.22836240640004</v>
      </c>
      <c r="L34" s="3">
        <f>(L7*L$51*(1-L$22)+L7*L$50*L$22)/1000000</f>
        <v>230.58175534430401</v>
      </c>
      <c r="M34" s="3">
        <f>(M7*M$51*(1-M$22)+M7*M$50*M$22)/1000000</f>
        <v>162.82619338928541</v>
      </c>
      <c r="N34" s="3">
        <f>(N7*N$51*(1-N$22)+N7*N$50*N$22)/1000000</f>
        <v>110.72181150471411</v>
      </c>
      <c r="O34" s="3">
        <f>(O7*O$51*(1-O$22)+O7*O$50*O$22)/1000000</f>
        <v>75.290831823205593</v>
      </c>
      <c r="P34" s="3">
        <f>(P7*P$51*(1-P$22)+P7*P$50*P$22)/1000000</f>
        <v>38.398324229834849</v>
      </c>
      <c r="Q34" s="3">
        <f>(Q7*Q$51*(1-Q$22)+Q7*Q$50*Q$22)/1000000</f>
        <v>0</v>
      </c>
      <c r="R34" s="3">
        <f>(R7*R$51*(1-R$22)+R7*R$50*R$22)/1000000</f>
        <v>0</v>
      </c>
      <c r="S34" s="3">
        <f>(S7*S$51*(1-S$22)+S7*S$50*S$22)/1000000</f>
        <v>0</v>
      </c>
      <c r="T34" s="3">
        <f>(T7*T$51*(1-T$22)+T7*T$50*T$22)/1000000</f>
        <v>0</v>
      </c>
    </row>
    <row r="35" spans="3:20" x14ac:dyDescent="0.35">
      <c r="C35" s="145">
        <v>4</v>
      </c>
      <c r="D35" s="58">
        <v>0.25</v>
      </c>
      <c r="E35" s="144">
        <f t="shared" si="12"/>
        <v>4</v>
      </c>
      <c r="F35" s="3">
        <f>(F8*F$51*(1-F$22)+F8*F$50*F$22)/1000000</f>
        <v>0</v>
      </c>
      <c r="G35" s="3">
        <f>(G8*G$51*(1-G$22)+G8*G$50*G$22)/1000000</f>
        <v>0</v>
      </c>
      <c r="H35" s="3">
        <f>(H8*H$51*(1-H$22)+H8*H$50*H$22)/1000000</f>
        <v>0</v>
      </c>
      <c r="I35" s="3">
        <f>(I8*I$51*(1-I$22)+I8*I$50*I$22)/1000000</f>
        <v>334.28052000000002</v>
      </c>
      <c r="J35" s="3">
        <f>(J8*J$51*(1-J$22)+J8*J$50*J$22)/1000000</f>
        <v>323.91782388000007</v>
      </c>
      <c r="K35" s="3">
        <f>(K8*K$51*(1-K$22)+K8*K$50*K$22)/1000000</f>
        <v>313.00690770720007</v>
      </c>
      <c r="L35" s="3">
        <f>(L8*L$51*(1-L$22)+L8*L$50*L$22)/1000000</f>
        <v>283.792929654528</v>
      </c>
      <c r="M35" s="3">
        <f>(M8*M$51*(1-M$22)+M8*M$50*M$22)/1000000</f>
        <v>235.19339045119008</v>
      </c>
      <c r="N35" s="3">
        <f>(N8*N$51*(1-N$22)+N8*N$50*N$22)/1000000</f>
        <v>166.08271725707112</v>
      </c>
      <c r="O35" s="3">
        <f>(O8*O$51*(1-O$22)+O8*O$50*O$22)/1000000</f>
        <v>112.93624773480842</v>
      </c>
      <c r="P35" s="3">
        <f>(P8*P$51*(1-P$22)+P8*P$50*P$22)/1000000</f>
        <v>76.796648459669697</v>
      </c>
      <c r="Q35" s="3">
        <f>(Q8*Q$51*(1-Q$22)+Q8*Q$50*Q$22)/1000000</f>
        <v>39.166290714431547</v>
      </c>
      <c r="R35" s="3">
        <f>(R8*R$51*(1-R$22)+R8*R$50*R$22)/1000000</f>
        <v>0</v>
      </c>
      <c r="S35" s="3">
        <f>(S8*S$51*(1-S$22)+S8*S$50*S$22)/1000000</f>
        <v>0</v>
      </c>
      <c r="T35" s="3">
        <f>(T8*T$51*(1-T$22)+T8*T$50*T$22)/1000000</f>
        <v>0</v>
      </c>
    </row>
    <row r="36" spans="3:20" x14ac:dyDescent="0.35">
      <c r="C36" s="145">
        <v>5</v>
      </c>
      <c r="D36" s="58">
        <v>0.3</v>
      </c>
      <c r="E36" s="144">
        <f t="shared" si="12"/>
        <v>5</v>
      </c>
      <c r="F36" s="3">
        <f>(F9*F$51*(1-F$22)+F9*F$50*F$22)/1000000</f>
        <v>0</v>
      </c>
      <c r="G36" s="3">
        <f>(G9*G$51*(1-G$22)+G9*G$50*G$22)/1000000</f>
        <v>0</v>
      </c>
      <c r="H36" s="3">
        <f>(H9*H$51*(1-H$22)+H9*H$50*H$22)/1000000</f>
        <v>0</v>
      </c>
      <c r="I36" s="3">
        <f>(I9*I$51*(1-I$22)+I9*I$50*I$22)/1000000</f>
        <v>0</v>
      </c>
      <c r="J36" s="3">
        <f>(J9*J$51*(1-J$22)+J9*J$50*J$22)/1000000</f>
        <v>340.96613040000005</v>
      </c>
      <c r="K36" s="3">
        <f>(K9*K$51*(1-K$22)+K9*K$50*K$22)/1000000</f>
        <v>330.39618035760003</v>
      </c>
      <c r="L36" s="3">
        <f>(L9*L$51*(1-L$22)+L9*L$50*L$22)/1000000</f>
        <v>319.26704586134406</v>
      </c>
      <c r="M36" s="3">
        <f>(M9*M$51*(1-M$22)+M9*M$50*M$22)/1000000</f>
        <v>289.46878824761853</v>
      </c>
      <c r="N36" s="3">
        <f>(N9*N$51*(1-N$22)+N9*N$50*N$22)/1000000</f>
        <v>239.89725826021387</v>
      </c>
      <c r="O36" s="3">
        <f>(O9*O$51*(1-O$22)+O9*O$50*O$22)/1000000</f>
        <v>169.40437160221254</v>
      </c>
      <c r="P36" s="3">
        <f>(P9*P$51*(1-P$22)+P9*P$50*P$22)/1000000</f>
        <v>115.19497268950458</v>
      </c>
      <c r="Q36" s="3">
        <f>(Q9*Q$51*(1-Q$22)+Q9*Q$50*Q$22)/1000000</f>
        <v>78.332581428863094</v>
      </c>
      <c r="R36" s="3">
        <f>(R9*R$51*(1-R$22)+R9*R$50*R$22)/1000000</f>
        <v>39.949616528720178</v>
      </c>
      <c r="S36" s="3">
        <f>(S9*S$51*(1-S$22)+S9*S$50*S$22)/1000000</f>
        <v>0</v>
      </c>
      <c r="T36" s="3">
        <f>(T9*T$51*(1-T$22)+T9*T$50*T$22)/1000000</f>
        <v>0</v>
      </c>
    </row>
    <row r="37" spans="3:20" x14ac:dyDescent="0.35">
      <c r="C37" s="145">
        <v>6</v>
      </c>
      <c r="D37" s="58">
        <v>0.3</v>
      </c>
      <c r="E37" s="144">
        <f t="shared" si="12"/>
        <v>6</v>
      </c>
      <c r="F37" s="3">
        <f>(F10*F$51*(1-F$22)+F10*F$50*F$22)/1000000</f>
        <v>0</v>
      </c>
      <c r="G37" s="3">
        <f>(G10*G$51*(1-G$22)+G10*G$50*G$22)/1000000</f>
        <v>0</v>
      </c>
      <c r="H37" s="3">
        <f>(H10*H$51*(1-H$22)+H10*H$50*H$22)/1000000</f>
        <v>0</v>
      </c>
      <c r="I37" s="3">
        <f>(I10*I$51*(1-I$22)+I10*I$50*I$22)/1000000</f>
        <v>0</v>
      </c>
      <c r="J37" s="3">
        <f>(J10*J$51*(1-J$22)+J10*J$50*J$22)/1000000</f>
        <v>0</v>
      </c>
      <c r="K37" s="3">
        <f>(K10*K$51*(1-K$22)+K10*K$50*K$22)/1000000</f>
        <v>347.7854530080001</v>
      </c>
      <c r="L37" s="3">
        <f>(L10*L$51*(1-L$22)+L10*L$50*L$22)/1000000</f>
        <v>337.00410396475201</v>
      </c>
      <c r="M37" s="3">
        <f>(M10*M$51*(1-M$22)+M10*M$50*M$22)/1000000</f>
        <v>325.65238677857087</v>
      </c>
      <c r="N37" s="3">
        <f>(N10*N$51*(1-N$22)+N10*N$50*N$22)/1000000</f>
        <v>295.25816401257094</v>
      </c>
      <c r="O37" s="3">
        <f>(O10*O$51*(1-O$22)+O10*O$50*O$22)/1000000</f>
        <v>244.69520342541819</v>
      </c>
      <c r="P37" s="3">
        <f>(P10*P$51*(1-P$22)+P10*P$50*P$22)/1000000</f>
        <v>172.79245903425681</v>
      </c>
      <c r="Q37" s="3">
        <f>(Q10*Q$51*(1-Q$22)+Q10*Q$50*Q$22)/1000000</f>
        <v>117.49887214329468</v>
      </c>
      <c r="R37" s="3">
        <f>(R10*R$51*(1-R$22)+R10*R$50*R$22)/1000000</f>
        <v>79.899233057440355</v>
      </c>
      <c r="S37" s="3">
        <f>(S10*S$51*(1-S$22)+S10*S$50*S$22)/1000000</f>
        <v>40.748608859294578</v>
      </c>
      <c r="T37" s="3">
        <f>(T10*T$51*(1-T$22)+T10*T$50*T$22)/1000000</f>
        <v>0</v>
      </c>
    </row>
    <row r="38" spans="3:20" x14ac:dyDescent="0.35">
      <c r="C38" s="145">
        <v>7</v>
      </c>
      <c r="D38" s="58">
        <v>0.3</v>
      </c>
      <c r="E38" s="144">
        <f t="shared" si="12"/>
        <v>7</v>
      </c>
      <c r="F38" s="3">
        <f>(F11*F$51*(1-F$22)+F11*F$50*F$22)/1000000</f>
        <v>0</v>
      </c>
      <c r="G38" s="3">
        <f>(G11*G$51*(1-G$22)+G11*G$50*G$22)/1000000</f>
        <v>0</v>
      </c>
      <c r="H38" s="3">
        <f>(H11*H$51*(1-H$22)+H11*H$50*H$22)/1000000</f>
        <v>0</v>
      </c>
      <c r="I38" s="3">
        <f>(I11*I$51*(1-I$22)+I11*I$50*I$22)/1000000</f>
        <v>0</v>
      </c>
      <c r="J38" s="3">
        <f>(J11*J$51*(1-J$22)+J11*J$50*J$22)/1000000</f>
        <v>0</v>
      </c>
      <c r="K38" s="3">
        <f>(K11*K$51*(1-K$22)+K11*K$50*K$22)/1000000</f>
        <v>0</v>
      </c>
      <c r="L38" s="3">
        <f>(L11*L$51*(1-L$22)+L11*L$50*L$22)/1000000</f>
        <v>354.74116206816007</v>
      </c>
      <c r="M38" s="3">
        <f>(M11*M$51*(1-M$22)+M11*M$50*M$22)/1000000</f>
        <v>343.74418604404707</v>
      </c>
      <c r="N38" s="3">
        <f>(N11*N$51*(1-N$22)+N11*N$50*N$22)/1000000</f>
        <v>332.16543451414225</v>
      </c>
      <c r="O38" s="3">
        <f>(O11*O$51*(1-O$22)+O11*O$50*O$22)/1000000</f>
        <v>301.16332729282237</v>
      </c>
      <c r="P38" s="3">
        <f>(P11*P$51*(1-P$22)+P11*P$50*P$22)/1000000</f>
        <v>249.58910749392652</v>
      </c>
      <c r="Q38" s="3">
        <f>(Q11*Q$51*(1-Q$22)+Q11*Q$50*Q$22)/1000000</f>
        <v>176.24830821494197</v>
      </c>
      <c r="R38" s="3">
        <f>(R11*R$51*(1-R$22)+R11*R$50*R$22)/1000000</f>
        <v>119.84884958616057</v>
      </c>
      <c r="S38" s="3">
        <f>(S11*S$51*(1-S$22)+S11*S$50*S$22)/1000000</f>
        <v>81.497217718589155</v>
      </c>
      <c r="T38" s="3">
        <f>(T11*T$51*(1-T$22)+T11*T$50*T$22)/1000000</f>
        <v>41.563581036480471</v>
      </c>
    </row>
    <row r="39" spans="3:20" x14ac:dyDescent="0.35">
      <c r="C39" s="145">
        <v>8</v>
      </c>
      <c r="D39" s="58">
        <v>0.3</v>
      </c>
      <c r="E39" s="144">
        <f t="shared" si="12"/>
        <v>8</v>
      </c>
      <c r="F39" s="3">
        <f>(F12*F$51*(1-F$22)+F12*F$50*F$22)/1000000</f>
        <v>0</v>
      </c>
      <c r="G39" s="3">
        <f>(G12*G$51*(1-G$22)+G12*G$50*G$22)/1000000</f>
        <v>0</v>
      </c>
      <c r="H39" s="3">
        <f>(H12*H$51*(1-H$22)+H12*H$50*H$22)/1000000</f>
        <v>0</v>
      </c>
      <c r="I39" s="3">
        <f>(I12*I$51*(1-I$22)+I12*I$50*I$22)/1000000</f>
        <v>0</v>
      </c>
      <c r="J39" s="3">
        <f>(J12*J$51*(1-J$22)+J12*J$50*J$22)/1000000</f>
        <v>0</v>
      </c>
      <c r="K39" s="3">
        <f>(K12*K$51*(1-K$22)+K12*K$50*K$22)/1000000</f>
        <v>0</v>
      </c>
      <c r="L39" s="3">
        <f>(L12*L$51*(1-L$22)+L12*L$50*L$22)/1000000</f>
        <v>0</v>
      </c>
      <c r="M39" s="3">
        <f>(M12*M$51*(1-M$22)+M12*M$50*M$22)/1000000</f>
        <v>361.83598530952321</v>
      </c>
      <c r="N39" s="3">
        <f>(N12*N$51*(1-N$22)+N12*N$50*N$22)/1000000</f>
        <v>350.61906976492799</v>
      </c>
      <c r="O39" s="3">
        <f>(O12*O$51*(1-O$22)+O12*O$50*O$22)/1000000</f>
        <v>338.80874320442524</v>
      </c>
      <c r="P39" s="3">
        <f>(P12*P$51*(1-P$22)+P12*P$50*P$22)/1000000</f>
        <v>307.18659383867885</v>
      </c>
      <c r="Q39" s="3">
        <f>(Q12*Q$51*(1-Q$22)+Q12*Q$50*Q$22)/1000000</f>
        <v>254.58088964380508</v>
      </c>
      <c r="R39" s="3">
        <f>(R12*R$51*(1-R$22)+R12*R$50*R$22)/1000000</f>
        <v>179.7732743792408</v>
      </c>
      <c r="S39" s="3">
        <f>(S12*S$51*(1-S$22)+S12*S$50*S$22)/1000000</f>
        <v>122.24582657788378</v>
      </c>
      <c r="T39" s="3">
        <f>(T12*T$51*(1-T$22)+T12*T$50*T$22)/1000000</f>
        <v>83.127162072960942</v>
      </c>
    </row>
    <row r="40" spans="3:20" x14ac:dyDescent="0.35">
      <c r="C40" s="145">
        <v>9</v>
      </c>
      <c r="D40" s="58">
        <v>0.3</v>
      </c>
      <c r="E40" s="144">
        <f t="shared" si="12"/>
        <v>9</v>
      </c>
      <c r="F40" s="3">
        <f>(F13*F$51*(1-F$22)+F13*F$50*F$22)/1000000</f>
        <v>0</v>
      </c>
      <c r="G40" s="3">
        <f>(G13*G$51*(1-G$22)+G13*G$50*G$22)/1000000</f>
        <v>0</v>
      </c>
      <c r="H40" s="3">
        <f>(H13*H$51*(1-H$22)+H13*H$50*H$22)/1000000</f>
        <v>0</v>
      </c>
      <c r="I40" s="3">
        <f>(I13*I$51*(1-I$22)+I13*I$50*I$22)/1000000</f>
        <v>0</v>
      </c>
      <c r="J40" s="3">
        <f>(J13*J$51*(1-J$22)+J13*J$50*J$22)/1000000</f>
        <v>0</v>
      </c>
      <c r="K40" s="3">
        <f>(K13*K$51*(1-K$22)+K13*K$50*K$22)/1000000</f>
        <v>0</v>
      </c>
      <c r="L40" s="3">
        <f>(L13*L$51*(1-L$22)+L13*L$50*L$22)/1000000</f>
        <v>0</v>
      </c>
      <c r="M40" s="3">
        <f>(M13*M$51*(1-M$22)+M13*M$50*M$22)/1000000</f>
        <v>0</v>
      </c>
      <c r="N40" s="3">
        <f>(N13*N$51*(1-N$22)+N13*N$50*N$22)/1000000</f>
        <v>369.07270501571367</v>
      </c>
      <c r="O40" s="3">
        <f>(O13*O$51*(1-O$22)+O13*O$50*O$22)/1000000</f>
        <v>357.63145116022656</v>
      </c>
      <c r="P40" s="3">
        <f>(P13*P$51*(1-P$22)+P13*P$50*P$22)/1000000</f>
        <v>345.58491806851367</v>
      </c>
      <c r="Q40" s="3">
        <f>(Q13*Q$51*(1-Q$22)+Q13*Q$50*Q$22)/1000000</f>
        <v>313.33032571545243</v>
      </c>
      <c r="R40" s="3">
        <f>(R13*R$51*(1-R$22)+R13*R$50*R$22)/1000000</f>
        <v>259.6725074366812</v>
      </c>
      <c r="S40" s="3">
        <f>(S13*S$51*(1-S$22)+S13*S$50*S$22)/1000000</f>
        <v>183.36873986682562</v>
      </c>
      <c r="T40" s="3">
        <f>(T13*T$51*(1-T$22)+T13*T$50*T$22)/1000000</f>
        <v>124.69074310944146</v>
      </c>
    </row>
    <row r="41" spans="3:20" x14ac:dyDescent="0.35">
      <c r="C41" s="145">
        <v>10</v>
      </c>
      <c r="D41" s="58">
        <v>0.3</v>
      </c>
      <c r="E41" s="144">
        <f t="shared" si="12"/>
        <v>10</v>
      </c>
      <c r="F41" s="3">
        <f>(F14*F$51*(1-F$22)+F14*F$50*F$22)/1000000</f>
        <v>0</v>
      </c>
      <c r="G41" s="3">
        <f>(G14*G$51*(1-G$22)+G14*G$50*G$22)/1000000</f>
        <v>0</v>
      </c>
      <c r="H41" s="3">
        <f>(H14*H$51*(1-H$22)+H14*H$50*H$22)/1000000</f>
        <v>0</v>
      </c>
      <c r="I41" s="3">
        <f>(I14*I$51*(1-I$22)+I14*I$50*I$22)/1000000</f>
        <v>0</v>
      </c>
      <c r="J41" s="3">
        <f>(J14*J$51*(1-J$22)+J14*J$50*J$22)/1000000</f>
        <v>0</v>
      </c>
      <c r="K41" s="3">
        <f>(K14*K$51*(1-K$22)+K14*K$50*K$22)/1000000</f>
        <v>0</v>
      </c>
      <c r="L41" s="3">
        <f>(L14*L$51*(1-L$22)+L14*L$50*L$22)/1000000</f>
        <v>0</v>
      </c>
      <c r="M41" s="3">
        <f>(M14*M$51*(1-M$22)+M14*M$50*M$22)/1000000</f>
        <v>0</v>
      </c>
      <c r="N41" s="3">
        <f>(N14*N$51*(1-N$22)+N14*N$50*N$22)/1000000</f>
        <v>0</v>
      </c>
      <c r="O41" s="3">
        <f>(O14*O$51*(1-O$22)+O14*O$50*O$22)/1000000</f>
        <v>376.45415911602794</v>
      </c>
      <c r="P41" s="3">
        <f>(P14*P$51*(1-P$22)+P14*P$50*P$22)/1000000</f>
        <v>364.78408018343117</v>
      </c>
      <c r="Q41" s="3">
        <f>(Q14*Q$51*(1-Q$22)+Q14*Q$50*Q$22)/1000000</f>
        <v>352.496616429884</v>
      </c>
      <c r="R41" s="3">
        <f>(R14*R$51*(1-R$22)+R14*R$50*R$22)/1000000</f>
        <v>319.59693222976148</v>
      </c>
      <c r="S41" s="3">
        <f>(S14*S$51*(1-S$22)+S14*S$50*S$22)/1000000</f>
        <v>264.86595758541483</v>
      </c>
      <c r="T41" s="3">
        <f>(T14*T$51*(1-T$22)+T14*T$50*T$22)/1000000</f>
        <v>187.03611466416214</v>
      </c>
    </row>
    <row r="42" spans="3:20" x14ac:dyDescent="0.35">
      <c r="E42" s="144">
        <f t="shared" si="12"/>
        <v>11</v>
      </c>
      <c r="F42" s="3">
        <f>(F15*F$51*(1-F$22)+F15*F$50*F$22)/1000000</f>
        <v>0</v>
      </c>
      <c r="G42" s="3">
        <f>(G15*G$51*(1-G$22)+G15*G$50*G$22)/1000000</f>
        <v>0</v>
      </c>
      <c r="H42" s="3">
        <f>(H15*H$51*(1-H$22)+H15*H$50*H$22)/1000000</f>
        <v>0</v>
      </c>
      <c r="I42" s="3">
        <f>(I15*I$51*(1-I$22)+I15*I$50*I$22)/1000000</f>
        <v>0</v>
      </c>
      <c r="J42" s="3">
        <f>(J15*J$51*(1-J$22)+J15*J$50*J$22)/1000000</f>
        <v>0</v>
      </c>
      <c r="K42" s="3">
        <f>(K15*K$51*(1-K$22)+K15*K$50*K$22)/1000000</f>
        <v>0</v>
      </c>
      <c r="L42" s="3">
        <f>(L15*L$51*(1-L$22)+L15*L$50*L$22)/1000000</f>
        <v>0</v>
      </c>
      <c r="M42" s="3">
        <f>(M15*M$51*(1-M$22)+M15*M$50*M$22)/1000000</f>
        <v>0</v>
      </c>
      <c r="N42" s="3">
        <f>(N15*N$51*(1-N$22)+N15*N$50*N$22)/1000000</f>
        <v>0</v>
      </c>
      <c r="O42" s="3">
        <f>(O15*O$51*(1-O$22)+O15*O$50*O$22)/1000000</f>
        <v>0</v>
      </c>
      <c r="P42" s="3">
        <f>(P15*P$51*(1-P$22)+P15*P$50*P$22)/1000000</f>
        <v>383.98324229834856</v>
      </c>
      <c r="Q42" s="3">
        <f>(Q15*Q$51*(1-Q$22)+Q15*Q$50*Q$22)/1000000</f>
        <v>372.0797617870997</v>
      </c>
      <c r="R42" s="3">
        <f>(R15*R$51*(1-R$22)+R15*R$50*R$22)/1000000</f>
        <v>359.54654875848166</v>
      </c>
      <c r="S42" s="3">
        <f>(S15*S$51*(1-S$22)+S15*S$50*S$22)/1000000</f>
        <v>325.98887087435668</v>
      </c>
      <c r="T42" s="3">
        <f>(T15*T$51*(1-T$22)+T15*T$50*T$22)/1000000</f>
        <v>270.16327673712311</v>
      </c>
    </row>
    <row r="43" spans="3:20" x14ac:dyDescent="0.35">
      <c r="E43" s="144">
        <f t="shared" si="12"/>
        <v>12</v>
      </c>
      <c r="F43" s="3">
        <f>(F16*F$51*(1-F$22)+F16*F$50*F$22)/1000000</f>
        <v>0</v>
      </c>
      <c r="G43" s="3">
        <f>(G16*G$51*(1-G$22)+G16*G$50*G$22)/1000000</f>
        <v>0</v>
      </c>
      <c r="H43" s="3">
        <f>(H16*H$51*(1-H$22)+H16*H$50*H$22)/1000000</f>
        <v>0</v>
      </c>
      <c r="I43" s="3">
        <f>(I16*I$51*(1-I$22)+I16*I$50*I$22)/1000000</f>
        <v>0</v>
      </c>
      <c r="J43" s="3">
        <f>(J16*J$51*(1-J$22)+J16*J$50*J$22)/1000000</f>
        <v>0</v>
      </c>
      <c r="K43" s="3">
        <f>(K16*K$51*(1-K$22)+K16*K$50*K$22)/1000000</f>
        <v>0</v>
      </c>
      <c r="L43" s="3">
        <f>(L16*L$51*(1-L$22)+L16*L$50*L$22)/1000000</f>
        <v>0</v>
      </c>
      <c r="M43" s="3">
        <f>(M16*M$51*(1-M$22)+M16*M$50*M$22)/1000000</f>
        <v>0</v>
      </c>
      <c r="N43" s="3">
        <f>(N16*N$51*(1-N$22)+N16*N$50*N$22)/1000000</f>
        <v>0</v>
      </c>
      <c r="O43" s="3">
        <f>(O16*O$51*(1-O$22)+O16*O$50*O$22)/1000000</f>
        <v>0</v>
      </c>
      <c r="P43" s="3">
        <f>(P16*P$51*(1-P$22)+P16*P$50*P$22)/1000000</f>
        <v>0</v>
      </c>
      <c r="Q43" s="3">
        <f>(Q16*Q$51*(1-Q$22)+Q16*Q$50*Q$22)/1000000</f>
        <v>391.66290714431557</v>
      </c>
      <c r="R43" s="3">
        <f>(R16*R$51*(1-R$22)+R16*R$50*R$22)/1000000</f>
        <v>379.52135702284181</v>
      </c>
      <c r="S43" s="3">
        <f>(S16*S$51*(1-S$22)+S16*S$50*S$22)/1000000</f>
        <v>366.7374797336513</v>
      </c>
      <c r="T43" s="3">
        <f>(T16*T$51*(1-T$22)+T16*T$50*T$22)/1000000</f>
        <v>332.50864829184388</v>
      </c>
    </row>
    <row r="44" spans="3:20" x14ac:dyDescent="0.35">
      <c r="E44" s="144">
        <f t="shared" si="12"/>
        <v>13</v>
      </c>
      <c r="F44" s="3">
        <f>(F17*F$51*(1-F$22)+F17*F$50*F$22)/1000000</f>
        <v>0</v>
      </c>
      <c r="G44" s="3">
        <f>(G17*G$51*(1-G$22)+G17*G$50*G$22)/1000000</f>
        <v>0</v>
      </c>
      <c r="H44" s="3">
        <f>(H17*H$51*(1-H$22)+H17*H$50*H$22)/1000000</f>
        <v>0</v>
      </c>
      <c r="I44" s="3">
        <f>(I17*I$51*(1-I$22)+I17*I$50*I$22)/1000000</f>
        <v>0</v>
      </c>
      <c r="J44" s="3">
        <f>(J17*J$51*(1-J$22)+J17*J$50*J$22)/1000000</f>
        <v>0</v>
      </c>
      <c r="K44" s="3">
        <f>(K17*K$51*(1-K$22)+K17*K$50*K$22)/1000000</f>
        <v>0</v>
      </c>
      <c r="L44" s="3">
        <f>(L17*L$51*(1-L$22)+L17*L$50*L$22)/1000000</f>
        <v>0</v>
      </c>
      <c r="M44" s="3">
        <f>(M17*M$51*(1-M$22)+M17*M$50*M$22)/1000000</f>
        <v>0</v>
      </c>
      <c r="N44" s="3">
        <f>(N17*N$51*(1-N$22)+N17*N$50*N$22)/1000000</f>
        <v>0</v>
      </c>
      <c r="O44" s="3">
        <f>(O17*O$51*(1-O$22)+O17*O$50*O$22)/1000000</f>
        <v>0</v>
      </c>
      <c r="P44" s="3">
        <f>(P17*P$51*(1-P$22)+P17*P$50*P$22)/1000000</f>
        <v>0</v>
      </c>
      <c r="Q44" s="3">
        <f>(Q17*Q$51*(1-Q$22)+Q17*Q$50*Q$22)/1000000</f>
        <v>0</v>
      </c>
      <c r="R44" s="3">
        <f>(R17*R$51*(1-R$22)+R17*R$50*R$22)/1000000</f>
        <v>399.49616528720185</v>
      </c>
      <c r="S44" s="3">
        <f>(S17*S$51*(1-S$22)+S17*S$50*S$22)/1000000</f>
        <v>387.11178416329858</v>
      </c>
      <c r="T44" s="3">
        <f>(T17*T$51*(1-T$22)+T17*T$50*T$22)/1000000</f>
        <v>374.07222932832434</v>
      </c>
    </row>
    <row r="45" spans="3:20" x14ac:dyDescent="0.35">
      <c r="E45" s="144">
        <f t="shared" si="12"/>
        <v>14</v>
      </c>
      <c r="F45" s="3">
        <f>(F18*F$51*(1-F$22)+F18*F$50*F$22)/1000000</f>
        <v>0</v>
      </c>
      <c r="G45" s="3">
        <f>(G18*G$51*(1-G$22)+G18*G$50*G$22)/1000000</f>
        <v>0</v>
      </c>
      <c r="H45" s="3">
        <f>(H18*H$51*(1-H$22)+H18*H$50*H$22)/1000000</f>
        <v>0</v>
      </c>
      <c r="I45" s="3">
        <f>(I18*I$51*(1-I$22)+I18*I$50*I$22)/1000000</f>
        <v>0</v>
      </c>
      <c r="J45" s="3">
        <f>(J18*J$51*(1-J$22)+J18*J$50*J$22)/1000000</f>
        <v>0</v>
      </c>
      <c r="K45" s="3">
        <f>(K18*K$51*(1-K$22)+K18*K$50*K$22)/1000000</f>
        <v>0</v>
      </c>
      <c r="L45" s="3">
        <f>(L18*L$51*(1-L$22)+L18*L$50*L$22)/1000000</f>
        <v>0</v>
      </c>
      <c r="M45" s="3">
        <f>(M18*M$51*(1-M$22)+M18*M$50*M$22)/1000000</f>
        <v>0</v>
      </c>
      <c r="N45" s="3">
        <f>(N18*N$51*(1-N$22)+N18*N$50*N$22)/1000000</f>
        <v>0</v>
      </c>
      <c r="O45" s="3">
        <f>(O18*O$51*(1-O$22)+O18*O$50*O$22)/1000000</f>
        <v>0</v>
      </c>
      <c r="P45" s="3">
        <f>(P18*P$51*(1-P$22)+P18*P$50*P$22)/1000000</f>
        <v>0</v>
      </c>
      <c r="Q45" s="3">
        <f>(Q18*Q$51*(1-Q$22)+Q18*Q$50*Q$22)/1000000</f>
        <v>0</v>
      </c>
      <c r="R45" s="3">
        <f>(R18*R$51*(1-R$22)+R18*R$50*R$22)/1000000</f>
        <v>0</v>
      </c>
      <c r="S45" s="3">
        <f>(S18*S$51*(1-S$22)+S18*S$50*S$22)/1000000</f>
        <v>407.48608859294586</v>
      </c>
      <c r="T45" s="3">
        <f>(T18*T$51*(1-T$22)+T18*T$50*T$22)/1000000</f>
        <v>394.85401984656454</v>
      </c>
    </row>
    <row r="46" spans="3:20" x14ac:dyDescent="0.35">
      <c r="E46" s="144">
        <f t="shared" si="12"/>
        <v>15</v>
      </c>
      <c r="F46" s="3">
        <f>(F19*F$51*(1-F$22)+F19*F$50*F$22)/1000000</f>
        <v>0</v>
      </c>
      <c r="G46" s="3">
        <f>(G19*G$51*(1-G$22)+G19*G$50*G$22)/1000000</f>
        <v>0</v>
      </c>
      <c r="H46" s="3">
        <f>(H19*H$51*(1-H$22)+H19*H$50*H$22)/1000000</f>
        <v>0</v>
      </c>
      <c r="I46" s="3">
        <f>(I19*I$51*(1-I$22)+I19*I$50*I$22)/1000000</f>
        <v>0</v>
      </c>
      <c r="J46" s="3">
        <f>(J19*J$51*(1-J$22)+J19*J$50*J$22)/1000000</f>
        <v>0</v>
      </c>
      <c r="K46" s="3">
        <f>(K19*K$51*(1-K$22)+K19*K$50*K$22)/1000000</f>
        <v>0</v>
      </c>
      <c r="L46" s="3">
        <f>(L19*L$51*(1-L$22)+L19*L$50*L$22)/1000000</f>
        <v>0</v>
      </c>
      <c r="M46" s="3">
        <f>(M19*M$51*(1-M$22)+M19*M$50*M$22)/1000000</f>
        <v>0</v>
      </c>
      <c r="N46" s="3">
        <f>(N19*N$51*(1-N$22)+N19*N$50*N$22)/1000000</f>
        <v>0</v>
      </c>
      <c r="O46" s="3">
        <f>(O19*O$51*(1-O$22)+O19*O$50*O$22)/1000000</f>
        <v>0</v>
      </c>
      <c r="P46" s="3">
        <f>(P19*P$51*(1-P$22)+P19*P$50*P$22)/1000000</f>
        <v>0</v>
      </c>
      <c r="Q46" s="3">
        <f>(Q19*Q$51*(1-Q$22)+Q19*Q$50*Q$22)/1000000</f>
        <v>0</v>
      </c>
      <c r="R46" s="3">
        <f>(R19*R$51*(1-R$22)+R19*R$50*R$22)/1000000</f>
        <v>0</v>
      </c>
      <c r="S46" s="3">
        <f>(S19*S$51*(1-S$22)+S19*S$50*S$22)/1000000</f>
        <v>0</v>
      </c>
      <c r="T46" s="3">
        <f>(T19*T$51*(1-T$22)+T19*T$50*T$22)/1000000</f>
        <v>415.6358103648048</v>
      </c>
    </row>
    <row r="47" spans="3:20" x14ac:dyDescent="0.35">
      <c r="E47" s="158" t="s">
        <v>272</v>
      </c>
      <c r="F47" s="25">
        <f t="shared" ref="F47" si="13">SUM(F32:F46)</f>
        <v>105</v>
      </c>
      <c r="G47" s="25">
        <f t="shared" ref="G47" si="14">SUM(G32:G46)</f>
        <v>280.245</v>
      </c>
      <c r="H47" s="25">
        <f t="shared" ref="H47" si="15">SUM(H32:H46)</f>
        <v>599.01030000000003</v>
      </c>
      <c r="I47" s="25">
        <f t="shared" ref="I47" si="16">SUM(I32:I46)</f>
        <v>908.12874600000009</v>
      </c>
      <c r="J47" s="25">
        <f t="shared" ref="J47" si="17">SUM(J32:J46)</f>
        <v>1197.1699689600002</v>
      </c>
      <c r="K47" s="25">
        <f t="shared" ref="K47" si="18">SUM(K32:K46)</f>
        <v>1447.1739127944002</v>
      </c>
      <c r="L47" s="25">
        <f t="shared" ref="L47" si="19">SUM(L32:L46)</f>
        <v>1649.5464036169442</v>
      </c>
      <c r="M47" s="25">
        <f t="shared" ref="M47" si="20">SUM(M32:M46)</f>
        <v>1803.1493267924573</v>
      </c>
      <c r="N47" s="25">
        <f t="shared" ref="N47" si="21">SUM(N32:N46)</f>
        <v>1917.127662164957</v>
      </c>
      <c r="O47" s="25">
        <f t="shared" ref="O47" si="22">SUM(O32:O46)</f>
        <v>1997.2984553100373</v>
      </c>
      <c r="P47" s="25">
        <f t="shared" ref="P47" si="23">SUM(P32:P46)</f>
        <v>2054.3103462961644</v>
      </c>
      <c r="Q47" s="25">
        <f t="shared" ref="Q47" si="24">SUM(Q32:Q46)</f>
        <v>2095.3965532220882</v>
      </c>
      <c r="R47" s="25">
        <f t="shared" ref="R47" si="25">SUM(R32:R46)</f>
        <v>2137.3044842865297</v>
      </c>
      <c r="S47" s="25">
        <f t="shared" ref="S47" si="26">SUM(S32:S46)</f>
        <v>2180.0505739722603</v>
      </c>
      <c r="T47" s="25">
        <f>SUM(T32:T46)</f>
        <v>2223.6515854517056</v>
      </c>
    </row>
    <row r="49" spans="5:20" x14ac:dyDescent="0.35">
      <c r="E49" s="159" t="s">
        <v>346</v>
      </c>
    </row>
    <row r="50" spans="5:20" x14ac:dyDescent="0.35">
      <c r="E50" t="s">
        <v>343</v>
      </c>
      <c r="F50" s="118">
        <v>3000</v>
      </c>
      <c r="G50" s="118">
        <f>+F50*1.02</f>
        <v>3060</v>
      </c>
      <c r="H50" s="118">
        <f t="shared" ref="H50:T50" si="27">+G50*1.02</f>
        <v>3121.2000000000003</v>
      </c>
      <c r="I50" s="118">
        <f t="shared" si="27"/>
        <v>3183.6240000000003</v>
      </c>
      <c r="J50" s="118">
        <f t="shared" si="27"/>
        <v>3247.2964800000004</v>
      </c>
      <c r="K50" s="118">
        <f t="shared" si="27"/>
        <v>3312.2424096000004</v>
      </c>
      <c r="L50" s="118">
        <f t="shared" si="27"/>
        <v>3378.4872577920005</v>
      </c>
      <c r="M50" s="118">
        <f t="shared" si="27"/>
        <v>3446.0570029478404</v>
      </c>
      <c r="N50" s="118">
        <f t="shared" si="27"/>
        <v>3514.9781430067974</v>
      </c>
      <c r="O50" s="118">
        <f t="shared" si="27"/>
        <v>3585.2777058669335</v>
      </c>
      <c r="P50" s="118">
        <f t="shared" si="27"/>
        <v>3656.9832599842721</v>
      </c>
      <c r="Q50" s="118">
        <f t="shared" si="27"/>
        <v>3730.1229251839577</v>
      </c>
      <c r="R50" s="118">
        <f t="shared" si="27"/>
        <v>3804.7253836876371</v>
      </c>
      <c r="S50" s="118">
        <f t="shared" si="27"/>
        <v>3880.8198913613901</v>
      </c>
      <c r="T50" s="118">
        <f t="shared" si="27"/>
        <v>3958.436289188618</v>
      </c>
    </row>
    <row r="51" spans="5:20" x14ac:dyDescent="0.35">
      <c r="E51" t="s">
        <v>344</v>
      </c>
      <c r="F51" s="118">
        <v>11000</v>
      </c>
      <c r="G51" s="118">
        <f>+F51*1.02</f>
        <v>11220</v>
      </c>
      <c r="H51" s="118">
        <f t="shared" ref="H51:T51" si="28">+G51*1.02</f>
        <v>11444.4</v>
      </c>
      <c r="I51" s="118">
        <f t="shared" si="28"/>
        <v>11673.288</v>
      </c>
      <c r="J51" s="118">
        <f t="shared" si="28"/>
        <v>11906.753760000001</v>
      </c>
      <c r="K51" s="118">
        <f t="shared" si="28"/>
        <v>12144.888835200001</v>
      </c>
      <c r="L51" s="118">
        <f t="shared" si="28"/>
        <v>12387.786611904001</v>
      </c>
      <c r="M51" s="118">
        <f t="shared" si="28"/>
        <v>12635.542344142081</v>
      </c>
      <c r="N51" s="118">
        <f t="shared" si="28"/>
        <v>12888.253191024922</v>
      </c>
      <c r="O51" s="118">
        <f t="shared" si="28"/>
        <v>13146.018254845421</v>
      </c>
      <c r="P51" s="118">
        <f t="shared" si="28"/>
        <v>13408.93861994233</v>
      </c>
      <c r="Q51" s="118">
        <f t="shared" si="28"/>
        <v>13677.117392341177</v>
      </c>
      <c r="R51" s="118">
        <f t="shared" si="28"/>
        <v>13950.659740188001</v>
      </c>
      <c r="S51" s="118">
        <f t="shared" si="28"/>
        <v>14229.67293499176</v>
      </c>
      <c r="T51" s="118">
        <f t="shared" si="28"/>
        <v>14514.266393691596</v>
      </c>
    </row>
    <row r="53" spans="5:20" x14ac:dyDescent="0.35">
      <c r="E53" s="20" t="s">
        <v>341</v>
      </c>
    </row>
    <row r="54" spans="5:20" x14ac:dyDescent="0.35">
      <c r="E54" s="42"/>
      <c r="F54" s="144" t="s">
        <v>10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5:20" x14ac:dyDescent="0.35">
      <c r="E55" s="144" t="s">
        <v>336</v>
      </c>
      <c r="F55" s="156">
        <v>1</v>
      </c>
      <c r="G55" s="156">
        <f>+F55+1</f>
        <v>2</v>
      </c>
      <c r="H55" s="156">
        <f t="shared" ref="H55:T55" si="29">+G55+1</f>
        <v>3</v>
      </c>
      <c r="I55" s="156">
        <f t="shared" si="29"/>
        <v>4</v>
      </c>
      <c r="J55" s="156">
        <f t="shared" si="29"/>
        <v>5</v>
      </c>
      <c r="K55" s="156">
        <f t="shared" si="29"/>
        <v>6</v>
      </c>
      <c r="L55" s="156">
        <f t="shared" si="29"/>
        <v>7</v>
      </c>
      <c r="M55" s="156">
        <f t="shared" si="29"/>
        <v>8</v>
      </c>
      <c r="N55" s="156">
        <f t="shared" si="29"/>
        <v>9</v>
      </c>
      <c r="O55" s="156">
        <f t="shared" si="29"/>
        <v>10</v>
      </c>
      <c r="P55" s="156">
        <f t="shared" si="29"/>
        <v>11</v>
      </c>
      <c r="Q55" s="156">
        <f t="shared" si="29"/>
        <v>12</v>
      </c>
      <c r="R55" s="156">
        <f t="shared" si="29"/>
        <v>13</v>
      </c>
      <c r="S55" s="156">
        <f t="shared" si="29"/>
        <v>14</v>
      </c>
      <c r="T55" s="156">
        <f t="shared" si="29"/>
        <v>15</v>
      </c>
    </row>
    <row r="56" spans="5:20" x14ac:dyDescent="0.35">
      <c r="E56" s="144">
        <v>1</v>
      </c>
      <c r="F56" s="3">
        <f>IFERROR(F32*INDEX($D$32:$D$41,MATCH(F$55-$E56+1,$C$32:$C$41,0)),0)</f>
        <v>-21</v>
      </c>
      <c r="G56" s="3">
        <f>IFERROR(G32*INDEX($D$32:$D$41,MATCH(G$55-$E56+1,$C$32:$C$41,0)),0)</f>
        <v>10.174500000000002</v>
      </c>
      <c r="H56" s="3">
        <f>IFERROR(H32*INDEX($D$32:$D$41,MATCH(H$55-$E56+1,$C$32:$C$41,0)),0)</f>
        <v>19.663560000000004</v>
      </c>
      <c r="I56" s="3">
        <f>IFERROR(I32*INDEX($D$32:$D$41,MATCH(I$55-$E56+1,$C$32:$C$41,0)),0)</f>
        <v>22.285367999999998</v>
      </c>
      <c r="J56" s="3">
        <f>IFERROR(J32*INDEX($D$32:$D$41,MATCH(J$55-$E56+1,$C$32:$C$41,0)),0)</f>
        <v>22.162798475999999</v>
      </c>
      <c r="K56" s="3">
        <f>IFERROR(K32*INDEX($D$32:$D$41,MATCH(K$55-$E56+1,$C$32:$C$41,0)),0)</f>
        <v>15.65034538536</v>
      </c>
      <c r="L56" s="3">
        <f>IFERROR(L32*INDEX($D$32:$D$41,MATCH(L$55-$E56+1,$C$32:$C$41,0)),0)</f>
        <v>10.642234862044804</v>
      </c>
      <c r="M56" s="3">
        <f>IFERROR(M32*INDEX($D$32:$D$41,MATCH(M$55-$E56+1,$C$32:$C$41,0)),0)</f>
        <v>7.2367197061904633</v>
      </c>
      <c r="N56" s="3">
        <f>IFERROR(N32*INDEX($D$32:$D$41,MATCH(N$55-$E56+1,$C$32:$C$41,0)),0)</f>
        <v>3.6907270501571361</v>
      </c>
      <c r="O56" s="3">
        <f>IFERROR(O32*INDEX($D$32:$D$41,MATCH(O$55-$E56+1,$C$32:$C$41,0)),0)</f>
        <v>0</v>
      </c>
      <c r="P56" s="3">
        <f>IFERROR(P32*INDEX($D$32:$D$41,MATCH(P$55-$E56+1,$C$32:$C$41,0)),0)</f>
        <v>0</v>
      </c>
      <c r="Q56" s="3">
        <f>IFERROR(Q32*INDEX($D$32:$D$41,MATCH(Q$55-$E56+1,$C$32:$C$41,0)),0)</f>
        <v>0</v>
      </c>
      <c r="R56" s="3">
        <f>IFERROR(R32*INDEX($D$32:$D$41,MATCH(R$55-$E56+1,$C$32:$C$41,0)),0)</f>
        <v>0</v>
      </c>
      <c r="S56" s="3">
        <f>IFERROR(S32*INDEX($D$32:$D$41,MATCH(S$55-$E56+1,$C$32:$C$41,0)),0)</f>
        <v>0</v>
      </c>
      <c r="T56" s="3">
        <f>IFERROR(T32*INDEX($D$32:$D$41,MATCH(T$55-$E56+1,$C$32:$C$41,0)),0)</f>
        <v>0</v>
      </c>
    </row>
    <row r="57" spans="5:20" x14ac:dyDescent="0.35">
      <c r="E57" s="144">
        <f>+E56+1</f>
        <v>2</v>
      </c>
      <c r="F57" s="3">
        <f>IFERROR(F33*INDEX($D$32:$D$41,MATCH(F$55-$E57+1,$C$32:$C$41,0)),0)</f>
        <v>0</v>
      </c>
      <c r="G57" s="3">
        <f>IFERROR(G33*INDEX($D$32:$D$41,MATCH(G$55-$E57+1,$C$32:$C$41,0)),0)</f>
        <v>-35.700000000000003</v>
      </c>
      <c r="H57" s="3">
        <f>IFERROR(H33*INDEX($D$32:$D$41,MATCH(H$55-$E57+1,$C$32:$C$41,0)),0)</f>
        <v>17.29665</v>
      </c>
      <c r="I57" s="3">
        <f>IFERROR(I33*INDEX($D$32:$D$41,MATCH(I$55-$E57+1,$C$32:$C$41,0)),0)</f>
        <v>33.428052000000001</v>
      </c>
      <c r="J57" s="3">
        <f>IFERROR(J33*INDEX($D$32:$D$41,MATCH(J$55-$E57+1,$C$32:$C$41,0)),0)</f>
        <v>37.885125600000002</v>
      </c>
      <c r="K57" s="3">
        <f>IFERROR(K33*INDEX($D$32:$D$41,MATCH(K$55-$E57+1,$C$32:$C$41,0)),0)</f>
        <v>37.6767574092</v>
      </c>
      <c r="L57" s="3">
        <f>IFERROR(L33*INDEX($D$32:$D$41,MATCH(L$55-$E57+1,$C$32:$C$41,0)),0)</f>
        <v>26.605587155111994</v>
      </c>
      <c r="M57" s="3">
        <f>IFERROR(M33*INDEX($D$32:$D$41,MATCH(M$55-$E57+1,$C$32:$C$41,0)),0)</f>
        <v>18.091799265476162</v>
      </c>
      <c r="N57" s="3">
        <f>IFERROR(N33*INDEX($D$32:$D$41,MATCH(N$55-$E57+1,$C$32:$C$41,0)),0)</f>
        <v>12.302423500523787</v>
      </c>
      <c r="O57" s="3">
        <f>IFERROR(O33*INDEX($D$32:$D$41,MATCH(O$55-$E57+1,$C$32:$C$41,0)),0)</f>
        <v>6.2742359852671319</v>
      </c>
      <c r="P57" s="3">
        <f>IFERROR(P33*INDEX($D$32:$D$41,MATCH(P$55-$E57+1,$C$32:$C$41,0)),0)</f>
        <v>0</v>
      </c>
      <c r="Q57" s="3">
        <f>IFERROR(Q33*INDEX($D$32:$D$41,MATCH(Q$55-$E57+1,$C$32:$C$41,0)),0)</f>
        <v>0</v>
      </c>
      <c r="R57" s="3">
        <f>IFERROR(R33*INDEX($D$32:$D$41,MATCH(R$55-$E57+1,$C$32:$C$41,0)),0)</f>
        <v>0</v>
      </c>
      <c r="S57" s="3">
        <f>IFERROR(S33*INDEX($D$32:$D$41,MATCH(S$55-$E57+1,$C$32:$C$41,0)),0)</f>
        <v>0</v>
      </c>
      <c r="T57" s="3">
        <f>IFERROR(T33*INDEX($D$32:$D$41,MATCH(T$55-$E57+1,$C$32:$C$41,0)),0)</f>
        <v>0</v>
      </c>
    </row>
    <row r="58" spans="5:20" x14ac:dyDescent="0.35">
      <c r="E58" s="144">
        <f t="shared" ref="E58:E70" si="30">+E57+1</f>
        <v>3</v>
      </c>
      <c r="F58" s="3">
        <f>IFERROR(F34*INDEX($D$32:$D$41,MATCH(F$55-$E58+1,$C$32:$C$41,0)),0)</f>
        <v>0</v>
      </c>
      <c r="G58" s="3">
        <f>IFERROR(G34*INDEX($D$32:$D$41,MATCH(G$55-$E58+1,$C$32:$C$41,0)),0)</f>
        <v>0</v>
      </c>
      <c r="H58" s="3">
        <f>IFERROR(H34*INDEX($D$32:$D$41,MATCH(H$55-$E58+1,$C$32:$C$41,0)),0)</f>
        <v>-65.545200000000008</v>
      </c>
      <c r="I58" s="3">
        <f>IFERROR(I34*INDEX($D$32:$D$41,MATCH(I$55-$E58+1,$C$32:$C$41,0)),0)</f>
        <v>31.756649400000001</v>
      </c>
      <c r="J58" s="3">
        <f>IFERROR(J34*INDEX($D$32:$D$41,MATCH(J$55-$E58+1,$C$32:$C$41,0)),0)</f>
        <v>61.373903472000009</v>
      </c>
      <c r="K58" s="3">
        <f>IFERROR(K34*INDEX($D$32:$D$41,MATCH(K$55-$E58+1,$C$32:$C$41,0)),0)</f>
        <v>69.557090601600009</v>
      </c>
      <c r="L58" s="3">
        <f>IFERROR(L34*INDEX($D$32:$D$41,MATCH(L$55-$E58+1,$C$32:$C$41,0)),0)</f>
        <v>69.174526603291199</v>
      </c>
      <c r="M58" s="3">
        <f>IFERROR(M34*INDEX($D$32:$D$41,MATCH(M$55-$E58+1,$C$32:$C$41,0)),0)</f>
        <v>48.847858016785622</v>
      </c>
      <c r="N58" s="3">
        <f>IFERROR(N34*INDEX($D$32:$D$41,MATCH(N$55-$E58+1,$C$32:$C$41,0)),0)</f>
        <v>33.216543451414232</v>
      </c>
      <c r="O58" s="3">
        <f>IFERROR(O34*INDEX($D$32:$D$41,MATCH(O$55-$E58+1,$C$32:$C$41,0)),0)</f>
        <v>22.587249546961676</v>
      </c>
      <c r="P58" s="3">
        <f>IFERROR(P34*INDEX($D$32:$D$41,MATCH(P$55-$E58+1,$C$32:$C$41,0)),0)</f>
        <v>11.519497268950454</v>
      </c>
      <c r="Q58" s="3">
        <f>IFERROR(Q34*INDEX($D$32:$D$41,MATCH(Q$55-$E58+1,$C$32:$C$41,0)),0)</f>
        <v>0</v>
      </c>
      <c r="R58" s="3">
        <f>IFERROR(R34*INDEX($D$32:$D$41,MATCH(R$55-$E58+1,$C$32:$C$41,0)),0)</f>
        <v>0</v>
      </c>
      <c r="S58" s="3">
        <f>IFERROR(S34*INDEX($D$32:$D$41,MATCH(S$55-$E58+1,$C$32:$C$41,0)),0)</f>
        <v>0</v>
      </c>
      <c r="T58" s="3">
        <f>IFERROR(T34*INDEX($D$32:$D$41,MATCH(T$55-$E58+1,$C$32:$C$41,0)),0)</f>
        <v>0</v>
      </c>
    </row>
    <row r="59" spans="5:20" x14ac:dyDescent="0.35">
      <c r="E59" s="144">
        <f t="shared" si="30"/>
        <v>4</v>
      </c>
      <c r="F59" s="3">
        <f>IFERROR(F35*INDEX($D$32:$D$41,MATCH(F$55-$E59+1,$C$32:$C$41,0)),0)</f>
        <v>0</v>
      </c>
      <c r="G59" s="3">
        <f>IFERROR(G35*INDEX($D$32:$D$41,MATCH(G$55-$E59+1,$C$32:$C$41,0)),0)</f>
        <v>0</v>
      </c>
      <c r="H59" s="3">
        <f>IFERROR(H35*INDEX($D$32:$D$41,MATCH(H$55-$E59+1,$C$32:$C$41,0)),0)</f>
        <v>0</v>
      </c>
      <c r="I59" s="3">
        <f>IFERROR(I35*INDEX($D$32:$D$41,MATCH(I$55-$E59+1,$C$32:$C$41,0)),0)</f>
        <v>-66.856104000000002</v>
      </c>
      <c r="J59" s="3">
        <f>IFERROR(J35*INDEX($D$32:$D$41,MATCH(J$55-$E59+1,$C$32:$C$41,0)),0)</f>
        <v>32.39178238800001</v>
      </c>
      <c r="K59" s="3">
        <f>IFERROR(K35*INDEX($D$32:$D$41,MATCH(K$55-$E59+1,$C$32:$C$41,0)),0)</f>
        <v>62.60138154144002</v>
      </c>
      <c r="L59" s="3">
        <f>IFERROR(L35*INDEX($D$32:$D$41,MATCH(L$55-$E59+1,$C$32:$C$41,0)),0)</f>
        <v>70.948232413631999</v>
      </c>
      <c r="M59" s="3">
        <f>IFERROR(M35*INDEX($D$32:$D$41,MATCH(M$55-$E59+1,$C$32:$C$41,0)),0)</f>
        <v>70.558017135357019</v>
      </c>
      <c r="N59" s="3">
        <f>IFERROR(N35*INDEX($D$32:$D$41,MATCH(N$55-$E59+1,$C$32:$C$41,0)),0)</f>
        <v>49.824815177121337</v>
      </c>
      <c r="O59" s="3">
        <f>IFERROR(O35*INDEX($D$32:$D$41,MATCH(O$55-$E59+1,$C$32:$C$41,0)),0)</f>
        <v>33.880874320442523</v>
      </c>
      <c r="P59" s="3">
        <f>IFERROR(P35*INDEX($D$32:$D$41,MATCH(P$55-$E59+1,$C$32:$C$41,0)),0)</f>
        <v>23.038994537900908</v>
      </c>
      <c r="Q59" s="3">
        <f>IFERROR(Q35*INDEX($D$32:$D$41,MATCH(Q$55-$E59+1,$C$32:$C$41,0)),0)</f>
        <v>11.749887214329464</v>
      </c>
      <c r="R59" s="3">
        <f>IFERROR(R35*INDEX($D$32:$D$41,MATCH(R$55-$E59+1,$C$32:$C$41,0)),0)</f>
        <v>0</v>
      </c>
      <c r="S59" s="3">
        <f>IFERROR(S35*INDEX($D$32:$D$41,MATCH(S$55-$E59+1,$C$32:$C$41,0)),0)</f>
        <v>0</v>
      </c>
      <c r="T59" s="3">
        <f>IFERROR(T35*INDEX($D$32:$D$41,MATCH(T$55-$E59+1,$C$32:$C$41,0)),0)</f>
        <v>0</v>
      </c>
    </row>
    <row r="60" spans="5:20" x14ac:dyDescent="0.35">
      <c r="E60" s="144">
        <f t="shared" si="30"/>
        <v>5</v>
      </c>
      <c r="F60" s="3">
        <f>IFERROR(F36*INDEX($D$32:$D$41,MATCH(F$55-$E60+1,$C$32:$C$41,0)),0)</f>
        <v>0</v>
      </c>
      <c r="G60" s="3">
        <f>IFERROR(G36*INDEX($D$32:$D$41,MATCH(G$55-$E60+1,$C$32:$C$41,0)),0)</f>
        <v>0</v>
      </c>
      <c r="H60" s="3">
        <f>IFERROR(H36*INDEX($D$32:$D$41,MATCH(H$55-$E60+1,$C$32:$C$41,0)),0)</f>
        <v>0</v>
      </c>
      <c r="I60" s="3">
        <f>IFERROR(I36*INDEX($D$32:$D$41,MATCH(I$55-$E60+1,$C$32:$C$41,0)),0)</f>
        <v>0</v>
      </c>
      <c r="J60" s="3">
        <f>IFERROR(J36*INDEX($D$32:$D$41,MATCH(J$55-$E60+1,$C$32:$C$41,0)),0)</f>
        <v>-68.193226080000017</v>
      </c>
      <c r="K60" s="3">
        <f>IFERROR(K36*INDEX($D$32:$D$41,MATCH(K$55-$E60+1,$C$32:$C$41,0)),0)</f>
        <v>33.039618035760007</v>
      </c>
      <c r="L60" s="3">
        <f>IFERROR(L36*INDEX($D$32:$D$41,MATCH(L$55-$E60+1,$C$32:$C$41,0)),0)</f>
        <v>63.853409172268812</v>
      </c>
      <c r="M60" s="3">
        <f>IFERROR(M36*INDEX($D$32:$D$41,MATCH(M$55-$E60+1,$C$32:$C$41,0)),0)</f>
        <v>72.367197061904633</v>
      </c>
      <c r="N60" s="3">
        <f>IFERROR(N36*INDEX($D$32:$D$41,MATCH(N$55-$E60+1,$C$32:$C$41,0)),0)</f>
        <v>71.969177478064154</v>
      </c>
      <c r="O60" s="3">
        <f>IFERROR(O36*INDEX($D$32:$D$41,MATCH(O$55-$E60+1,$C$32:$C$41,0)),0)</f>
        <v>50.821311480663759</v>
      </c>
      <c r="P60" s="3">
        <f>IFERROR(P36*INDEX($D$32:$D$41,MATCH(P$55-$E60+1,$C$32:$C$41,0)),0)</f>
        <v>34.558491806851372</v>
      </c>
      <c r="Q60" s="3">
        <f>IFERROR(Q36*INDEX($D$32:$D$41,MATCH(Q$55-$E60+1,$C$32:$C$41,0)),0)</f>
        <v>23.499774428658927</v>
      </c>
      <c r="R60" s="3">
        <f>IFERROR(R36*INDEX($D$32:$D$41,MATCH(R$55-$E60+1,$C$32:$C$41,0)),0)</f>
        <v>11.984884958616053</v>
      </c>
      <c r="S60" s="3">
        <f>IFERROR(S36*INDEX($D$32:$D$41,MATCH(S$55-$E60+1,$C$32:$C$41,0)),0)</f>
        <v>0</v>
      </c>
      <c r="T60" s="3">
        <f>IFERROR(T36*INDEX($D$32:$D$41,MATCH(T$55-$E60+1,$C$32:$C$41,0)),0)</f>
        <v>0</v>
      </c>
    </row>
    <row r="61" spans="5:20" x14ac:dyDescent="0.35">
      <c r="E61" s="144">
        <f t="shared" si="30"/>
        <v>6</v>
      </c>
      <c r="F61" s="3">
        <f>IFERROR(F37*INDEX($D$32:$D$41,MATCH(F$55-$E61+1,$C$32:$C$41,0)),0)</f>
        <v>0</v>
      </c>
      <c r="G61" s="3">
        <f>IFERROR(G37*INDEX($D$32:$D$41,MATCH(G$55-$E61+1,$C$32:$C$41,0)),0)</f>
        <v>0</v>
      </c>
      <c r="H61" s="3">
        <f>IFERROR(H37*INDEX($D$32:$D$41,MATCH(H$55-$E61+1,$C$32:$C$41,0)),0)</f>
        <v>0</v>
      </c>
      <c r="I61" s="3">
        <f>IFERROR(I37*INDEX($D$32:$D$41,MATCH(I$55-$E61+1,$C$32:$C$41,0)),0)</f>
        <v>0</v>
      </c>
      <c r="J61" s="3">
        <f>IFERROR(J37*INDEX($D$32:$D$41,MATCH(J$55-$E61+1,$C$32:$C$41,0)),0)</f>
        <v>0</v>
      </c>
      <c r="K61" s="3">
        <f>IFERROR(K37*INDEX($D$32:$D$41,MATCH(K$55-$E61+1,$C$32:$C$41,0)),0)</f>
        <v>-69.557090601600024</v>
      </c>
      <c r="L61" s="3">
        <f>IFERROR(L37*INDEX($D$32:$D$41,MATCH(L$55-$E61+1,$C$32:$C$41,0)),0)</f>
        <v>33.700410396475199</v>
      </c>
      <c r="M61" s="3">
        <f>IFERROR(M37*INDEX($D$32:$D$41,MATCH(M$55-$E61+1,$C$32:$C$41,0)),0)</f>
        <v>65.130477355714177</v>
      </c>
      <c r="N61" s="3">
        <f>IFERROR(N37*INDEX($D$32:$D$41,MATCH(N$55-$E61+1,$C$32:$C$41,0)),0)</f>
        <v>73.814541003142736</v>
      </c>
      <c r="O61" s="3">
        <f>IFERROR(O37*INDEX($D$32:$D$41,MATCH(O$55-$E61+1,$C$32:$C$41,0)),0)</f>
        <v>73.408561027625453</v>
      </c>
      <c r="P61" s="3">
        <f>IFERROR(P37*INDEX($D$32:$D$41,MATCH(P$55-$E61+1,$C$32:$C$41,0)),0)</f>
        <v>51.83773771027704</v>
      </c>
      <c r="Q61" s="3">
        <f>IFERROR(Q37*INDEX($D$32:$D$41,MATCH(Q$55-$E61+1,$C$32:$C$41,0)),0)</f>
        <v>35.2496616429884</v>
      </c>
      <c r="R61" s="3">
        <f>IFERROR(R37*INDEX($D$32:$D$41,MATCH(R$55-$E61+1,$C$32:$C$41,0)),0)</f>
        <v>23.969769917232107</v>
      </c>
      <c r="S61" s="3">
        <f>IFERROR(S37*INDEX($D$32:$D$41,MATCH(S$55-$E61+1,$C$32:$C$41,0)),0)</f>
        <v>12.224582657788373</v>
      </c>
      <c r="T61" s="3">
        <f>IFERROR(T37*INDEX($D$32:$D$41,MATCH(T$55-$E61+1,$C$32:$C$41,0)),0)</f>
        <v>0</v>
      </c>
    </row>
    <row r="62" spans="5:20" x14ac:dyDescent="0.35">
      <c r="E62" s="144">
        <f t="shared" si="30"/>
        <v>7</v>
      </c>
      <c r="F62" s="3">
        <f>IFERROR(F38*INDEX($D$32:$D$41,MATCH(F$55-$E62+1,$C$32:$C$41,0)),0)</f>
        <v>0</v>
      </c>
      <c r="G62" s="3">
        <f>IFERROR(G38*INDEX($D$32:$D$41,MATCH(G$55-$E62+1,$C$32:$C$41,0)),0)</f>
        <v>0</v>
      </c>
      <c r="H62" s="3">
        <f>IFERROR(H38*INDEX($D$32:$D$41,MATCH(H$55-$E62+1,$C$32:$C$41,0)),0)</f>
        <v>0</v>
      </c>
      <c r="I62" s="3">
        <f>IFERROR(I38*INDEX($D$32:$D$41,MATCH(I$55-$E62+1,$C$32:$C$41,0)),0)</f>
        <v>0</v>
      </c>
      <c r="J62" s="3">
        <f>IFERROR(J38*INDEX($D$32:$D$41,MATCH(J$55-$E62+1,$C$32:$C$41,0)),0)</f>
        <v>0</v>
      </c>
      <c r="K62" s="3">
        <f>IFERROR(K38*INDEX($D$32:$D$41,MATCH(K$55-$E62+1,$C$32:$C$41,0)),0)</f>
        <v>0</v>
      </c>
      <c r="L62" s="3">
        <f>IFERROR(L38*INDEX($D$32:$D$41,MATCH(L$55-$E62+1,$C$32:$C$41,0)),0)</f>
        <v>-70.948232413632013</v>
      </c>
      <c r="M62" s="3">
        <f>IFERROR(M38*INDEX($D$32:$D$41,MATCH(M$55-$E62+1,$C$32:$C$41,0)),0)</f>
        <v>34.37441860440471</v>
      </c>
      <c r="N62" s="3">
        <f>IFERROR(N38*INDEX($D$32:$D$41,MATCH(N$55-$E62+1,$C$32:$C$41,0)),0)</f>
        <v>66.43308690282845</v>
      </c>
      <c r="O62" s="3">
        <f>IFERROR(O38*INDEX($D$32:$D$41,MATCH(O$55-$E62+1,$C$32:$C$41,0)),0)</f>
        <v>75.290831823205593</v>
      </c>
      <c r="P62" s="3">
        <f>IFERROR(P38*INDEX($D$32:$D$41,MATCH(P$55-$E62+1,$C$32:$C$41,0)),0)</f>
        <v>74.876732248177959</v>
      </c>
      <c r="Q62" s="3">
        <f>IFERROR(Q38*INDEX($D$32:$D$41,MATCH(Q$55-$E62+1,$C$32:$C$41,0)),0)</f>
        <v>52.874492464482593</v>
      </c>
      <c r="R62" s="3">
        <f>IFERROR(R38*INDEX($D$32:$D$41,MATCH(R$55-$E62+1,$C$32:$C$41,0)),0)</f>
        <v>35.954654875848171</v>
      </c>
      <c r="S62" s="3">
        <f>IFERROR(S38*INDEX($D$32:$D$41,MATCH(S$55-$E62+1,$C$32:$C$41,0)),0)</f>
        <v>24.449165315576746</v>
      </c>
      <c r="T62" s="3">
        <f>IFERROR(T38*INDEX($D$32:$D$41,MATCH(T$55-$E62+1,$C$32:$C$41,0)),0)</f>
        <v>12.469074310944141</v>
      </c>
    </row>
    <row r="63" spans="5:20" x14ac:dyDescent="0.35">
      <c r="E63" s="144">
        <f t="shared" si="30"/>
        <v>8</v>
      </c>
      <c r="F63" s="3">
        <f>IFERROR(F39*INDEX($D$32:$D$41,MATCH(F$55-$E63+1,$C$32:$C$41,0)),0)</f>
        <v>0</v>
      </c>
      <c r="G63" s="3">
        <f>IFERROR(G39*INDEX($D$32:$D$41,MATCH(G$55-$E63+1,$C$32:$C$41,0)),0)</f>
        <v>0</v>
      </c>
      <c r="H63" s="3">
        <f>IFERROR(H39*INDEX($D$32:$D$41,MATCH(H$55-$E63+1,$C$32:$C$41,0)),0)</f>
        <v>0</v>
      </c>
      <c r="I63" s="3">
        <f>IFERROR(I39*INDEX($D$32:$D$41,MATCH(I$55-$E63+1,$C$32:$C$41,0)),0)</f>
        <v>0</v>
      </c>
      <c r="J63" s="3">
        <f>IFERROR(J39*INDEX($D$32:$D$41,MATCH(J$55-$E63+1,$C$32:$C$41,0)),0)</f>
        <v>0</v>
      </c>
      <c r="K63" s="3">
        <f>IFERROR(K39*INDEX($D$32:$D$41,MATCH(K$55-$E63+1,$C$32:$C$41,0)),0)</f>
        <v>0</v>
      </c>
      <c r="L63" s="3">
        <f>IFERROR(L39*INDEX($D$32:$D$41,MATCH(L$55-$E63+1,$C$32:$C$41,0)),0)</f>
        <v>0</v>
      </c>
      <c r="M63" s="3">
        <f>IFERROR(M39*INDEX($D$32:$D$41,MATCH(M$55-$E63+1,$C$32:$C$41,0)),0)</f>
        <v>-72.367197061904648</v>
      </c>
      <c r="N63" s="3">
        <f>IFERROR(N39*INDEX($D$32:$D$41,MATCH(N$55-$E63+1,$C$32:$C$41,0)),0)</f>
        <v>35.0619069764928</v>
      </c>
      <c r="O63" s="3">
        <f>IFERROR(O39*INDEX($D$32:$D$41,MATCH(O$55-$E63+1,$C$32:$C$41,0)),0)</f>
        <v>67.761748640885045</v>
      </c>
      <c r="P63" s="3">
        <f>IFERROR(P39*INDEX($D$32:$D$41,MATCH(P$55-$E63+1,$C$32:$C$41,0)),0)</f>
        <v>76.796648459669711</v>
      </c>
      <c r="Q63" s="3">
        <f>IFERROR(Q39*INDEX($D$32:$D$41,MATCH(Q$55-$E63+1,$C$32:$C$41,0)),0)</f>
        <v>76.374266893141524</v>
      </c>
      <c r="R63" s="3">
        <f>IFERROR(R39*INDEX($D$32:$D$41,MATCH(R$55-$E63+1,$C$32:$C$41,0)),0)</f>
        <v>53.931982313772238</v>
      </c>
      <c r="S63" s="3">
        <f>IFERROR(S39*INDEX($D$32:$D$41,MATCH(S$55-$E63+1,$C$32:$C$41,0)),0)</f>
        <v>36.673747973365131</v>
      </c>
      <c r="T63" s="3">
        <f>IFERROR(T39*INDEX($D$32:$D$41,MATCH(T$55-$E63+1,$C$32:$C$41,0)),0)</f>
        <v>24.938148621888281</v>
      </c>
    </row>
    <row r="64" spans="5:20" x14ac:dyDescent="0.35">
      <c r="E64" s="144">
        <f t="shared" si="30"/>
        <v>9</v>
      </c>
      <c r="F64" s="3">
        <f>IFERROR(F40*INDEX($D$32:$D$41,MATCH(F$55-$E64+1,$C$32:$C$41,0)),0)</f>
        <v>0</v>
      </c>
      <c r="G64" s="3">
        <f>IFERROR(G40*INDEX($D$32:$D$41,MATCH(G$55-$E64+1,$C$32:$C$41,0)),0)</f>
        <v>0</v>
      </c>
      <c r="H64" s="3">
        <f>IFERROR(H40*INDEX($D$32:$D$41,MATCH(H$55-$E64+1,$C$32:$C$41,0)),0)</f>
        <v>0</v>
      </c>
      <c r="I64" s="3">
        <f>IFERROR(I40*INDEX($D$32:$D$41,MATCH(I$55-$E64+1,$C$32:$C$41,0)),0)</f>
        <v>0</v>
      </c>
      <c r="J64" s="3">
        <f>IFERROR(J40*INDEX($D$32:$D$41,MATCH(J$55-$E64+1,$C$32:$C$41,0)),0)</f>
        <v>0</v>
      </c>
      <c r="K64" s="3">
        <f>IFERROR(K40*INDEX($D$32:$D$41,MATCH(K$55-$E64+1,$C$32:$C$41,0)),0)</f>
        <v>0</v>
      </c>
      <c r="L64" s="3">
        <f>IFERROR(L40*INDEX($D$32:$D$41,MATCH(L$55-$E64+1,$C$32:$C$41,0)),0)</f>
        <v>0</v>
      </c>
      <c r="M64" s="3">
        <f>IFERROR(M40*INDEX($D$32:$D$41,MATCH(M$55-$E64+1,$C$32:$C$41,0)),0)</f>
        <v>0</v>
      </c>
      <c r="N64" s="3">
        <f>IFERROR(N40*INDEX($D$32:$D$41,MATCH(N$55-$E64+1,$C$32:$C$41,0)),0)</f>
        <v>-73.814541003142736</v>
      </c>
      <c r="O64" s="3">
        <f>IFERROR(O40*INDEX($D$32:$D$41,MATCH(O$55-$E64+1,$C$32:$C$41,0)),0)</f>
        <v>35.763145116022656</v>
      </c>
      <c r="P64" s="3">
        <f>IFERROR(P40*INDEX($D$32:$D$41,MATCH(P$55-$E64+1,$C$32:$C$41,0)),0)</f>
        <v>69.116983613702743</v>
      </c>
      <c r="Q64" s="3">
        <f>IFERROR(Q40*INDEX($D$32:$D$41,MATCH(Q$55-$E64+1,$C$32:$C$41,0)),0)</f>
        <v>78.332581428863108</v>
      </c>
      <c r="R64" s="3">
        <f>IFERROR(R40*INDEX($D$32:$D$41,MATCH(R$55-$E64+1,$C$32:$C$41,0)),0)</f>
        <v>77.901752231004352</v>
      </c>
      <c r="S64" s="3">
        <f>IFERROR(S40*INDEX($D$32:$D$41,MATCH(S$55-$E64+1,$C$32:$C$41,0)),0)</f>
        <v>55.010621960047686</v>
      </c>
      <c r="T64" s="3">
        <f>IFERROR(T40*INDEX($D$32:$D$41,MATCH(T$55-$E64+1,$C$32:$C$41,0)),0)</f>
        <v>37.407222932832433</v>
      </c>
    </row>
    <row r="65" spans="4:20" x14ac:dyDescent="0.35">
      <c r="E65" s="144">
        <f t="shared" si="30"/>
        <v>10</v>
      </c>
      <c r="F65" s="3">
        <f>IFERROR(F41*INDEX($D$32:$D$41,MATCH(F$55-$E65+1,$C$32:$C$41,0)),0)</f>
        <v>0</v>
      </c>
      <c r="G65" s="3">
        <f>IFERROR(G41*INDEX($D$32:$D$41,MATCH(G$55-$E65+1,$C$32:$C$41,0)),0)</f>
        <v>0</v>
      </c>
      <c r="H65" s="3">
        <f>IFERROR(H41*INDEX($D$32:$D$41,MATCH(H$55-$E65+1,$C$32:$C$41,0)),0)</f>
        <v>0</v>
      </c>
      <c r="I65" s="3">
        <f>IFERROR(I41*INDEX($D$32:$D$41,MATCH(I$55-$E65+1,$C$32:$C$41,0)),0)</f>
        <v>0</v>
      </c>
      <c r="J65" s="3">
        <f>IFERROR(J41*INDEX($D$32:$D$41,MATCH(J$55-$E65+1,$C$32:$C$41,0)),0)</f>
        <v>0</v>
      </c>
      <c r="K65" s="3">
        <f>IFERROR(K41*INDEX($D$32:$D$41,MATCH(K$55-$E65+1,$C$32:$C$41,0)),0)</f>
        <v>0</v>
      </c>
      <c r="L65" s="3">
        <f>IFERROR(L41*INDEX($D$32:$D$41,MATCH(L$55-$E65+1,$C$32:$C$41,0)),0)</f>
        <v>0</v>
      </c>
      <c r="M65" s="3">
        <f>IFERROR(M41*INDEX($D$32:$D$41,MATCH(M$55-$E65+1,$C$32:$C$41,0)),0)</f>
        <v>0</v>
      </c>
      <c r="N65" s="3">
        <f>IFERROR(N41*INDEX($D$32:$D$41,MATCH(N$55-$E65+1,$C$32:$C$41,0)),0)</f>
        <v>0</v>
      </c>
      <c r="O65" s="3">
        <f>IFERROR(O41*INDEX($D$32:$D$41,MATCH(O$55-$E65+1,$C$32:$C$41,0)),0)</f>
        <v>-75.290831823205593</v>
      </c>
      <c r="P65" s="3">
        <f>IFERROR(P41*INDEX($D$32:$D$41,MATCH(P$55-$E65+1,$C$32:$C$41,0)),0)</f>
        <v>36.478408018343117</v>
      </c>
      <c r="Q65" s="3">
        <f>IFERROR(Q41*INDEX($D$32:$D$41,MATCH(Q$55-$E65+1,$C$32:$C$41,0)),0)</f>
        <v>70.4993232859768</v>
      </c>
      <c r="R65" s="3">
        <f>IFERROR(R41*INDEX($D$32:$D$41,MATCH(R$55-$E65+1,$C$32:$C$41,0)),0)</f>
        <v>79.89923305744037</v>
      </c>
      <c r="S65" s="3">
        <f>IFERROR(S41*INDEX($D$32:$D$41,MATCH(S$55-$E65+1,$C$32:$C$41,0)),0)</f>
        <v>79.45978727562445</v>
      </c>
      <c r="T65" s="3">
        <f>IFERROR(T41*INDEX($D$32:$D$41,MATCH(T$55-$E65+1,$C$32:$C$41,0)),0)</f>
        <v>56.110834399248638</v>
      </c>
    </row>
    <row r="66" spans="4:20" x14ac:dyDescent="0.35">
      <c r="E66" s="144">
        <f t="shared" si="30"/>
        <v>11</v>
      </c>
      <c r="F66" s="3">
        <f>IFERROR(F42*INDEX($D$32:$D$41,MATCH(F$55-$E66+1,$C$32:$C$41,0)),0)</f>
        <v>0</v>
      </c>
      <c r="G66" s="3">
        <f>IFERROR(G42*INDEX($D$32:$D$41,MATCH(G$55-$E66+1,$C$32:$C$41,0)),0)</f>
        <v>0</v>
      </c>
      <c r="H66" s="3">
        <f>IFERROR(H42*INDEX($D$32:$D$41,MATCH(H$55-$E66+1,$C$32:$C$41,0)),0)</f>
        <v>0</v>
      </c>
      <c r="I66" s="3">
        <f>IFERROR(I42*INDEX($D$32:$D$41,MATCH(I$55-$E66+1,$C$32:$C$41,0)),0)</f>
        <v>0</v>
      </c>
      <c r="J66" s="3">
        <f>IFERROR(J42*INDEX($D$32:$D$41,MATCH(J$55-$E66+1,$C$32:$C$41,0)),0)</f>
        <v>0</v>
      </c>
      <c r="K66" s="3">
        <f>IFERROR(K42*INDEX($D$32:$D$41,MATCH(K$55-$E66+1,$C$32:$C$41,0)),0)</f>
        <v>0</v>
      </c>
      <c r="L66" s="3">
        <f>IFERROR(L42*INDEX($D$32:$D$41,MATCH(L$55-$E66+1,$C$32:$C$41,0)),0)</f>
        <v>0</v>
      </c>
      <c r="M66" s="3">
        <f>IFERROR(M42*INDEX($D$32:$D$41,MATCH(M$55-$E66+1,$C$32:$C$41,0)),0)</f>
        <v>0</v>
      </c>
      <c r="N66" s="3">
        <f>IFERROR(N42*INDEX($D$32:$D$41,MATCH(N$55-$E66+1,$C$32:$C$41,0)),0)</f>
        <v>0</v>
      </c>
      <c r="O66" s="3">
        <f>IFERROR(O42*INDEX($D$32:$D$41,MATCH(O$55-$E66+1,$C$32:$C$41,0)),0)</f>
        <v>0</v>
      </c>
      <c r="P66" s="3">
        <f>IFERROR(P42*INDEX($D$32:$D$41,MATCH(P$55-$E66+1,$C$32:$C$41,0)),0)</f>
        <v>-76.796648459669711</v>
      </c>
      <c r="Q66" s="3">
        <f>IFERROR(Q42*INDEX($D$32:$D$41,MATCH(Q$55-$E66+1,$C$32:$C$41,0)),0)</f>
        <v>37.20797617870997</v>
      </c>
      <c r="R66" s="3">
        <f>IFERROR(R42*INDEX($D$32:$D$41,MATCH(R$55-$E66+1,$C$32:$C$41,0)),0)</f>
        <v>71.909309751696341</v>
      </c>
      <c r="S66" s="3">
        <f>IFERROR(S42*INDEX($D$32:$D$41,MATCH(S$55-$E66+1,$C$32:$C$41,0)),0)</f>
        <v>81.49721771858917</v>
      </c>
      <c r="T66" s="3">
        <f>IFERROR(T42*INDEX($D$32:$D$41,MATCH(T$55-$E66+1,$C$32:$C$41,0)),0)</f>
        <v>81.048983021136934</v>
      </c>
    </row>
    <row r="67" spans="4:20" x14ac:dyDescent="0.35">
      <c r="E67" s="144">
        <f t="shared" si="30"/>
        <v>12</v>
      </c>
      <c r="F67" s="3">
        <f>IFERROR(F43*INDEX($D$32:$D$41,MATCH(F$55-$E67+1,$C$32:$C$41,0)),0)</f>
        <v>0</v>
      </c>
      <c r="G67" s="3">
        <f>IFERROR(G43*INDEX($D$32:$D$41,MATCH(G$55-$E67+1,$C$32:$C$41,0)),0)</f>
        <v>0</v>
      </c>
      <c r="H67" s="3">
        <f>IFERROR(H43*INDEX($D$32:$D$41,MATCH(H$55-$E67+1,$C$32:$C$41,0)),0)</f>
        <v>0</v>
      </c>
      <c r="I67" s="3">
        <f>IFERROR(I43*INDEX($D$32:$D$41,MATCH(I$55-$E67+1,$C$32:$C$41,0)),0)</f>
        <v>0</v>
      </c>
      <c r="J67" s="3">
        <f>IFERROR(J43*INDEX($D$32:$D$41,MATCH(J$55-$E67+1,$C$32:$C$41,0)),0)</f>
        <v>0</v>
      </c>
      <c r="K67" s="3">
        <f>IFERROR(K43*INDEX($D$32:$D$41,MATCH(K$55-$E67+1,$C$32:$C$41,0)),0)</f>
        <v>0</v>
      </c>
      <c r="L67" s="3">
        <f>IFERROR(L43*INDEX($D$32:$D$41,MATCH(L$55-$E67+1,$C$32:$C$41,0)),0)</f>
        <v>0</v>
      </c>
      <c r="M67" s="3">
        <f>IFERROR(M43*INDEX($D$32:$D$41,MATCH(M$55-$E67+1,$C$32:$C$41,0)),0)</f>
        <v>0</v>
      </c>
      <c r="N67" s="3">
        <f>IFERROR(N43*INDEX($D$32:$D$41,MATCH(N$55-$E67+1,$C$32:$C$41,0)),0)</f>
        <v>0</v>
      </c>
      <c r="O67" s="3">
        <f>IFERROR(O43*INDEX($D$32:$D$41,MATCH(O$55-$E67+1,$C$32:$C$41,0)),0)</f>
        <v>0</v>
      </c>
      <c r="P67" s="3">
        <f>IFERROR(P43*INDEX($D$32:$D$41,MATCH(P$55-$E67+1,$C$32:$C$41,0)),0)</f>
        <v>0</v>
      </c>
      <c r="Q67" s="3">
        <f>IFERROR(Q43*INDEX($D$32:$D$41,MATCH(Q$55-$E67+1,$C$32:$C$41,0)),0)</f>
        <v>-78.332581428863122</v>
      </c>
      <c r="R67" s="3">
        <f>IFERROR(R43*INDEX($D$32:$D$41,MATCH(R$55-$E67+1,$C$32:$C$41,0)),0)</f>
        <v>37.952135702284181</v>
      </c>
      <c r="S67" s="3">
        <f>IFERROR(S43*INDEX($D$32:$D$41,MATCH(S$55-$E67+1,$C$32:$C$41,0)),0)</f>
        <v>73.347495946730263</v>
      </c>
      <c r="T67" s="3">
        <f>IFERROR(T43*INDEX($D$32:$D$41,MATCH(T$55-$E67+1,$C$32:$C$41,0)),0)</f>
        <v>83.127162072960971</v>
      </c>
    </row>
    <row r="68" spans="4:20" x14ac:dyDescent="0.35">
      <c r="E68" s="144">
        <f t="shared" si="30"/>
        <v>13</v>
      </c>
      <c r="F68" s="3">
        <f>IFERROR(F44*INDEX($D$32:$D$41,MATCH(F$55-$E68+1,$C$32:$C$41,0)),0)</f>
        <v>0</v>
      </c>
      <c r="G68" s="3">
        <f>IFERROR(G44*INDEX($D$32:$D$41,MATCH(G$55-$E68+1,$C$32:$C$41,0)),0)</f>
        <v>0</v>
      </c>
      <c r="H68" s="3">
        <f>IFERROR(H44*INDEX($D$32:$D$41,MATCH(H$55-$E68+1,$C$32:$C$41,0)),0)</f>
        <v>0</v>
      </c>
      <c r="I68" s="3">
        <f>IFERROR(I44*INDEX($D$32:$D$41,MATCH(I$55-$E68+1,$C$32:$C$41,0)),0)</f>
        <v>0</v>
      </c>
      <c r="J68" s="3">
        <f>IFERROR(J44*INDEX($D$32:$D$41,MATCH(J$55-$E68+1,$C$32:$C$41,0)),0)</f>
        <v>0</v>
      </c>
      <c r="K68" s="3">
        <f>IFERROR(K44*INDEX($D$32:$D$41,MATCH(K$55-$E68+1,$C$32:$C$41,0)),0)</f>
        <v>0</v>
      </c>
      <c r="L68" s="3">
        <f>IFERROR(L44*INDEX($D$32:$D$41,MATCH(L$55-$E68+1,$C$32:$C$41,0)),0)</f>
        <v>0</v>
      </c>
      <c r="M68" s="3">
        <f>IFERROR(M44*INDEX($D$32:$D$41,MATCH(M$55-$E68+1,$C$32:$C$41,0)),0)</f>
        <v>0</v>
      </c>
      <c r="N68" s="3">
        <f>IFERROR(N44*INDEX($D$32:$D$41,MATCH(N$55-$E68+1,$C$32:$C$41,0)),0)</f>
        <v>0</v>
      </c>
      <c r="O68" s="3">
        <f>IFERROR(O44*INDEX($D$32:$D$41,MATCH(O$55-$E68+1,$C$32:$C$41,0)),0)</f>
        <v>0</v>
      </c>
      <c r="P68" s="3">
        <f>IFERROR(P44*INDEX($D$32:$D$41,MATCH(P$55-$E68+1,$C$32:$C$41,0)),0)</f>
        <v>0</v>
      </c>
      <c r="Q68" s="3">
        <f>IFERROR(Q44*INDEX($D$32:$D$41,MATCH(Q$55-$E68+1,$C$32:$C$41,0)),0)</f>
        <v>0</v>
      </c>
      <c r="R68" s="3">
        <f>IFERROR(R44*INDEX($D$32:$D$41,MATCH(R$55-$E68+1,$C$32:$C$41,0)),0)</f>
        <v>-79.89923305744037</v>
      </c>
      <c r="S68" s="3">
        <f>IFERROR(S44*INDEX($D$32:$D$41,MATCH(S$55-$E68+1,$C$32:$C$41,0)),0)</f>
        <v>38.711178416329858</v>
      </c>
      <c r="T68" s="3">
        <f>IFERROR(T44*INDEX($D$32:$D$41,MATCH(T$55-$E68+1,$C$32:$C$41,0)),0)</f>
        <v>74.814445865664865</v>
      </c>
    </row>
    <row r="69" spans="4:20" x14ac:dyDescent="0.35">
      <c r="E69" s="144">
        <f t="shared" si="30"/>
        <v>14</v>
      </c>
      <c r="F69" s="3">
        <f>IFERROR(F45*INDEX($D$32:$D$41,MATCH(F$55-$E69+1,$C$32:$C$41,0)),0)</f>
        <v>0</v>
      </c>
      <c r="G69" s="3">
        <f>IFERROR(G45*INDEX($D$32:$D$41,MATCH(G$55-$E69+1,$C$32:$C$41,0)),0)</f>
        <v>0</v>
      </c>
      <c r="H69" s="3">
        <f>IFERROR(H45*INDEX($D$32:$D$41,MATCH(H$55-$E69+1,$C$32:$C$41,0)),0)</f>
        <v>0</v>
      </c>
      <c r="I69" s="3">
        <f>IFERROR(I45*INDEX($D$32:$D$41,MATCH(I$55-$E69+1,$C$32:$C$41,0)),0)</f>
        <v>0</v>
      </c>
      <c r="J69" s="3">
        <f>IFERROR(J45*INDEX($D$32:$D$41,MATCH(J$55-$E69+1,$C$32:$C$41,0)),0)</f>
        <v>0</v>
      </c>
      <c r="K69" s="3">
        <f>IFERROR(K45*INDEX($D$32:$D$41,MATCH(K$55-$E69+1,$C$32:$C$41,0)),0)</f>
        <v>0</v>
      </c>
      <c r="L69" s="3">
        <f>IFERROR(L45*INDEX($D$32:$D$41,MATCH(L$55-$E69+1,$C$32:$C$41,0)),0)</f>
        <v>0</v>
      </c>
      <c r="M69" s="3">
        <f>IFERROR(M45*INDEX($D$32:$D$41,MATCH(M$55-$E69+1,$C$32:$C$41,0)),0)</f>
        <v>0</v>
      </c>
      <c r="N69" s="3">
        <f>IFERROR(N45*INDEX($D$32:$D$41,MATCH(N$55-$E69+1,$C$32:$C$41,0)),0)</f>
        <v>0</v>
      </c>
      <c r="O69" s="3">
        <f>IFERROR(O45*INDEX($D$32:$D$41,MATCH(O$55-$E69+1,$C$32:$C$41,0)),0)</f>
        <v>0</v>
      </c>
      <c r="P69" s="3">
        <f>IFERROR(P45*INDEX($D$32:$D$41,MATCH(P$55-$E69+1,$C$32:$C$41,0)),0)</f>
        <v>0</v>
      </c>
      <c r="Q69" s="3">
        <f>IFERROR(Q45*INDEX($D$32:$D$41,MATCH(Q$55-$E69+1,$C$32:$C$41,0)),0)</f>
        <v>0</v>
      </c>
      <c r="R69" s="3">
        <f>IFERROR(R45*INDEX($D$32:$D$41,MATCH(R$55-$E69+1,$C$32:$C$41,0)),0)</f>
        <v>0</v>
      </c>
      <c r="S69" s="3">
        <f>IFERROR(S45*INDEX($D$32:$D$41,MATCH(S$55-$E69+1,$C$32:$C$41,0)),0)</f>
        <v>-81.497217718589184</v>
      </c>
      <c r="T69" s="3">
        <f>IFERROR(T45*INDEX($D$32:$D$41,MATCH(T$55-$E69+1,$C$32:$C$41,0)),0)</f>
        <v>39.485401984656455</v>
      </c>
    </row>
    <row r="70" spans="4:20" x14ac:dyDescent="0.35">
      <c r="E70" s="144">
        <f t="shared" si="30"/>
        <v>15</v>
      </c>
      <c r="F70" s="3">
        <f>IFERROR(F46*INDEX($D$32:$D$41,MATCH(F$55-$E70+1,$C$32:$C$41,0)),0)</f>
        <v>0</v>
      </c>
      <c r="G70" s="3">
        <f>IFERROR(G46*INDEX($D$32:$D$41,MATCH(G$55-$E70+1,$C$32:$C$41,0)),0)</f>
        <v>0</v>
      </c>
      <c r="H70" s="3">
        <f>IFERROR(H46*INDEX($D$32:$D$41,MATCH(H$55-$E70+1,$C$32:$C$41,0)),0)</f>
        <v>0</v>
      </c>
      <c r="I70" s="3">
        <f>IFERROR(I46*INDEX($D$32:$D$41,MATCH(I$55-$E70+1,$C$32:$C$41,0)),0)</f>
        <v>0</v>
      </c>
      <c r="J70" s="3">
        <f>IFERROR(J46*INDEX($D$32:$D$41,MATCH(J$55-$E70+1,$C$32:$C$41,0)),0)</f>
        <v>0</v>
      </c>
      <c r="K70" s="3">
        <f>IFERROR(K46*INDEX($D$32:$D$41,MATCH(K$55-$E70+1,$C$32:$C$41,0)),0)</f>
        <v>0</v>
      </c>
      <c r="L70" s="3">
        <f>IFERROR(L46*INDEX($D$32:$D$41,MATCH(L$55-$E70+1,$C$32:$C$41,0)),0)</f>
        <v>0</v>
      </c>
      <c r="M70" s="3">
        <f>IFERROR(M46*INDEX($D$32:$D$41,MATCH(M$55-$E70+1,$C$32:$C$41,0)),0)</f>
        <v>0</v>
      </c>
      <c r="N70" s="3">
        <f>IFERROR(N46*INDEX($D$32:$D$41,MATCH(N$55-$E70+1,$C$32:$C$41,0)),0)</f>
        <v>0</v>
      </c>
      <c r="O70" s="3">
        <f>IFERROR(O46*INDEX($D$32:$D$41,MATCH(O$55-$E70+1,$C$32:$C$41,0)),0)</f>
        <v>0</v>
      </c>
      <c r="P70" s="3">
        <f>IFERROR(P46*INDEX($D$32:$D$41,MATCH(P$55-$E70+1,$C$32:$C$41,0)),0)</f>
        <v>0</v>
      </c>
      <c r="Q70" s="3">
        <f>IFERROR(Q46*INDEX($D$32:$D$41,MATCH(Q$55-$E70+1,$C$32:$C$41,0)),0)</f>
        <v>0</v>
      </c>
      <c r="R70" s="3">
        <f>IFERROR(R46*INDEX($D$32:$D$41,MATCH(R$55-$E70+1,$C$32:$C$41,0)),0)</f>
        <v>0</v>
      </c>
      <c r="S70" s="3">
        <f>IFERROR(S46*INDEX($D$32:$D$41,MATCH(S$55-$E70+1,$C$32:$C$41,0)),0)</f>
        <v>0</v>
      </c>
      <c r="T70" s="3">
        <f>IFERROR(T46*INDEX($D$32:$D$41,MATCH(T$55-$E70+1,$C$32:$C$41,0)),0)</f>
        <v>-83.127162072960971</v>
      </c>
    </row>
    <row r="71" spans="4:20" x14ac:dyDescent="0.35">
      <c r="E71" s="158" t="s">
        <v>272</v>
      </c>
      <c r="F71" s="25">
        <f t="shared" ref="F71" si="31">SUM(F56:F70)</f>
        <v>-21</v>
      </c>
      <c r="G71" s="25">
        <f t="shared" ref="G71" si="32">SUM(G56:G70)</f>
        <v>-25.525500000000001</v>
      </c>
      <c r="H71" s="25">
        <f t="shared" ref="H71" si="33">SUM(H56:H70)</f>
        <v>-28.584990000000005</v>
      </c>
      <c r="I71" s="25">
        <f t="shared" ref="I71" si="34">SUM(I56:I70)</f>
        <v>20.613965399999998</v>
      </c>
      <c r="J71" s="25">
        <f t="shared" ref="J71" si="35">SUM(J56:J70)</f>
        <v>85.620383856000018</v>
      </c>
      <c r="K71" s="25">
        <f t="shared" ref="K71" si="36">SUM(K56:K70)</f>
        <v>148.96810237176004</v>
      </c>
      <c r="L71" s="25">
        <f t="shared" ref="L71" si="37">SUM(L56:L70)</f>
        <v>203.97616818919198</v>
      </c>
      <c r="M71" s="25">
        <f>SUM(M56:M70)</f>
        <v>244.23929008392813</v>
      </c>
      <c r="N71" s="25">
        <f t="shared" ref="N71" si="38">SUM(N56:N70)</f>
        <v>272.49868053660191</v>
      </c>
      <c r="O71" s="25">
        <f t="shared" ref="O71" si="39">SUM(O56:O70)</f>
        <v>290.49712611786833</v>
      </c>
      <c r="P71" s="25">
        <f t="shared" ref="P71" si="40">SUM(P56:P70)</f>
        <v>301.42684520420363</v>
      </c>
      <c r="Q71" s="25">
        <f t="shared" ref="Q71" si="41">SUM(Q56:Q70)</f>
        <v>307.45538210828772</v>
      </c>
      <c r="R71" s="25">
        <f t="shared" ref="R71" si="42">SUM(R56:R70)</f>
        <v>313.60448975045347</v>
      </c>
      <c r="S71" s="25">
        <f t="shared" ref="S71" si="43">SUM(S56:S70)</f>
        <v>319.87657954546245</v>
      </c>
      <c r="T71" s="25">
        <f>SUM(T56:T70)</f>
        <v>326.27411113637174</v>
      </c>
    </row>
    <row r="73" spans="4:20" x14ac:dyDescent="0.35">
      <c r="D73" s="20" t="s">
        <v>334</v>
      </c>
      <c r="E73" s="20"/>
      <c r="F73" s="147">
        <v>-100</v>
      </c>
      <c r="G73" s="147">
        <v>-110</v>
      </c>
      <c r="H73" s="147">
        <v>-115</v>
      </c>
      <c r="I73" s="147">
        <f t="shared" ref="I73:T73" si="44">+H73*1.02</f>
        <v>-117.3</v>
      </c>
      <c r="J73" s="147">
        <f t="shared" si="44"/>
        <v>-119.646</v>
      </c>
      <c r="K73" s="147">
        <f t="shared" si="44"/>
        <v>-122.03892</v>
      </c>
      <c r="L73" s="147">
        <f t="shared" si="44"/>
        <v>-124.4796984</v>
      </c>
      <c r="M73" s="147">
        <f>+L73*1.02</f>
        <v>-126.96929236800001</v>
      </c>
      <c r="N73" s="147">
        <f t="shared" si="44"/>
        <v>-129.50867821536002</v>
      </c>
      <c r="O73" s="147">
        <f t="shared" si="44"/>
        <v>-132.09885177966723</v>
      </c>
      <c r="P73" s="147">
        <f t="shared" si="44"/>
        <v>-134.74082881526058</v>
      </c>
      <c r="Q73" s="147">
        <f t="shared" si="44"/>
        <v>-137.4356453915658</v>
      </c>
      <c r="R73" s="147">
        <f t="shared" si="44"/>
        <v>-140.1843582993971</v>
      </c>
      <c r="S73" s="147">
        <f t="shared" si="44"/>
        <v>-142.98804546538506</v>
      </c>
      <c r="T73" s="147">
        <f t="shared" si="44"/>
        <v>-145.84780637469277</v>
      </c>
    </row>
    <row r="74" spans="4:20" x14ac:dyDescent="0.35">
      <c r="D74" s="20" t="s">
        <v>241</v>
      </c>
      <c r="E74" s="20"/>
      <c r="F74" s="17">
        <f>+F73+F71</f>
        <v>-121</v>
      </c>
      <c r="G74" s="17">
        <f t="shared" ref="G74:T74" si="45">+G73+G71</f>
        <v>-135.52549999999999</v>
      </c>
      <c r="H74" s="17">
        <f t="shared" si="45"/>
        <v>-143.58499</v>
      </c>
      <c r="I74" s="17">
        <f t="shared" si="45"/>
        <v>-96.686034599999999</v>
      </c>
      <c r="J74" s="17">
        <f t="shared" si="45"/>
        <v>-34.025616143999983</v>
      </c>
      <c r="K74" s="17">
        <f t="shared" si="45"/>
        <v>26.929182371760035</v>
      </c>
      <c r="L74" s="17">
        <f t="shared" si="45"/>
        <v>79.496469789191977</v>
      </c>
      <c r="M74" s="17">
        <f t="shared" si="45"/>
        <v>117.26999771592811</v>
      </c>
      <c r="N74" s="17">
        <f t="shared" si="45"/>
        <v>142.99000232124189</v>
      </c>
      <c r="O74" s="17">
        <f t="shared" si="45"/>
        <v>158.39827433820111</v>
      </c>
      <c r="P74" s="17">
        <f t="shared" si="45"/>
        <v>166.68601638894305</v>
      </c>
      <c r="Q74" s="17">
        <f t="shared" si="45"/>
        <v>170.01973671672192</v>
      </c>
      <c r="R74" s="17">
        <f t="shared" si="45"/>
        <v>173.42013145105636</v>
      </c>
      <c r="S74" s="17">
        <f t="shared" si="45"/>
        <v>176.88853408007739</v>
      </c>
      <c r="T74" s="17">
        <f t="shared" si="45"/>
        <v>180.42630476167898</v>
      </c>
    </row>
    <row r="75" spans="4:20" x14ac:dyDescent="0.35">
      <c r="D75" s="143" t="s">
        <v>10</v>
      </c>
      <c r="E75" s="20"/>
      <c r="F75" s="20">
        <v>2021</v>
      </c>
      <c r="G75" s="20">
        <f>+F75+1</f>
        <v>2022</v>
      </c>
      <c r="H75" s="20">
        <f>+G75+1</f>
        <v>2023</v>
      </c>
      <c r="I75" s="20">
        <f>+H75+1</f>
        <v>2024</v>
      </c>
      <c r="J75" s="20">
        <f>+I75+1</f>
        <v>2025</v>
      </c>
      <c r="K75" s="20">
        <f>+J75+1</f>
        <v>2026</v>
      </c>
      <c r="L75" s="20">
        <f t="shared" ref="L75:T75" si="46">+K75+1</f>
        <v>2027</v>
      </c>
      <c r="M75" s="20">
        <f t="shared" si="46"/>
        <v>2028</v>
      </c>
      <c r="N75" s="20">
        <f t="shared" si="46"/>
        <v>2029</v>
      </c>
      <c r="O75" s="20">
        <f t="shared" si="46"/>
        <v>2030</v>
      </c>
      <c r="P75" s="20">
        <f t="shared" si="46"/>
        <v>2031</v>
      </c>
      <c r="Q75" s="20">
        <f t="shared" si="46"/>
        <v>2032</v>
      </c>
      <c r="R75" s="20">
        <f t="shared" si="46"/>
        <v>2033</v>
      </c>
      <c r="S75" s="20">
        <f t="shared" si="46"/>
        <v>2034</v>
      </c>
      <c r="T75" s="20">
        <f t="shared" si="46"/>
        <v>2035</v>
      </c>
    </row>
    <row r="105" spans="6:20" x14ac:dyDescent="0.35"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  <row r="108" spans="6:20" x14ac:dyDescent="0.35"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6:20" x14ac:dyDescent="0.35">
      <c r="H109" s="3"/>
    </row>
    <row r="116" spans="6:20" x14ac:dyDescent="0.35"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6:20" x14ac:dyDescent="0.35"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IKC Cohort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2023-05-21T04:37:55Z</cp:lastPrinted>
  <dcterms:created xsi:type="dcterms:W3CDTF">2023-02-20T15:55:46Z</dcterms:created>
  <dcterms:modified xsi:type="dcterms:W3CDTF">2023-05-23T14:38:33Z</dcterms:modified>
</cp:coreProperties>
</file>